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道様式（R4.11.1）\04 第４章（P70～414）\③参考様式（P114～226）\"/>
    </mc:Choice>
  </mc:AlternateContent>
  <bookViews>
    <workbookView xWindow="0" yWindow="0" windowWidth="20490" windowHeight="7530" tabRatio="874"/>
  </bookViews>
  <sheets>
    <sheet name="（従来型）" sheetId="21" r:id="rId1"/>
    <sheet name="（ユニット型）" sheetId="20" r:id="rId2"/>
    <sheet name="【記載例】（従来型）" sheetId="10" r:id="rId3"/>
    <sheet name="シフト記号表（従来型・ユニット型共通）" sheetId="19" r:id="rId4"/>
    <sheet name="【記載例】シフト記号表（勤務時間帯）" sheetId="16" r:id="rId5"/>
    <sheet name="（従来型）記入方法" sheetId="22" r:id="rId6"/>
    <sheet name="（ユニット型）記入方法" sheetId="4" r:id="rId7"/>
    <sheet name="プルダウン・リスト（従来型・ユニット型共通）" sheetId="3" r:id="rId8"/>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1">'（ユニット型）'!$A$1:$BN$116</definedName>
    <definedName name="_xlnm.Print_Area" localSheetId="6">'（ユニット型）記入方法'!$A$1:$Q$98</definedName>
    <definedName name="_xlnm.Print_Area" localSheetId="0">'（従来型）'!$A$1:$BJ$116</definedName>
    <definedName name="_xlnm.Print_Area" localSheetId="5">'（従来型）記入方法'!$A$1:$Q$89</definedName>
    <definedName name="_xlnm.Print_Area" localSheetId="2">'【記載例】（従来型）'!$A$1:$BJ$116</definedName>
    <definedName name="_xlnm.Print_Area" localSheetId="4">'【記載例】シフト記号表（勤務時間帯）'!$B$1:$N$52</definedName>
    <definedName name="_xlnm.Print_Area" localSheetId="3">'シフト記号表（従来型・ユニット型共通）'!$B$1:$N$52</definedName>
    <definedName name="_xlnm.Print_Titles" localSheetId="1">'（ユニット型）'!$1:$16</definedName>
    <definedName name="_xlnm.Print_Titles" localSheetId="0">'（従来型）'!$1:$16</definedName>
    <definedName name="_xlnm.Print_Titles" localSheetId="2">'【記載例】（従来型）'!$1:$16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BB12" i="21"/>
  <c r="K109" i="10"/>
  <c r="AA90" i="10"/>
  <c r="AA109" i="10"/>
  <c r="BB12" i="10"/>
  <c r="V107" i="20" l="1"/>
  <c r="AL107" i="20" s="1"/>
  <c r="AE109" i="20" s="1"/>
  <c r="T110" i="20"/>
  <c r="T109" i="20"/>
  <c r="O109" i="20"/>
  <c r="AQ105" i="20"/>
  <c r="AE115" i="20" s="1"/>
  <c r="AN105" i="20"/>
  <c r="AL105" i="20"/>
  <c r="AA105" i="20"/>
  <c r="O115" i="20" s="1"/>
  <c r="X105" i="20"/>
  <c r="O110" i="20" s="1"/>
  <c r="V105" i="20"/>
  <c r="R107" i="21"/>
  <c r="P110" i="21"/>
  <c r="P109" i="21"/>
  <c r="AM105" i="21"/>
  <c r="AA115" i="21" s="1"/>
  <c r="AJ105" i="21"/>
  <c r="AH105" i="21"/>
  <c r="W105" i="21"/>
  <c r="K115" i="21" s="1"/>
  <c r="T105" i="21"/>
  <c r="K110" i="21" s="1"/>
  <c r="R105" i="21"/>
  <c r="R107" i="10"/>
  <c r="AH107" i="10" s="1"/>
  <c r="P110" i="10"/>
  <c r="P109" i="10"/>
  <c r="AM105" i="10"/>
  <c r="AA115" i="10" s="1"/>
  <c r="AJ105" i="10"/>
  <c r="AH105" i="10"/>
  <c r="W105" i="10"/>
  <c r="K115" i="10" s="1"/>
  <c r="T105" i="10"/>
  <c r="K110" i="10" s="1"/>
  <c r="U110" i="10" s="1"/>
  <c r="P115" i="10" s="1"/>
  <c r="R105" i="10"/>
  <c r="Y110" i="20" l="1"/>
  <c r="T115" i="20" s="1"/>
  <c r="AH107" i="21"/>
  <c r="AA109" i="21" s="1"/>
  <c r="K109" i="21"/>
  <c r="U110" i="21"/>
  <c r="P115" i="21" s="1"/>
  <c r="U115" i="21" s="1"/>
  <c r="Y115" i="20"/>
  <c r="U115" i="10"/>
  <c r="P91" i="21" l="1"/>
  <c r="P90" i="21"/>
  <c r="K90" i="21"/>
  <c r="AH88" i="21"/>
  <c r="AM86" i="21"/>
  <c r="AA96" i="21" s="1"/>
  <c r="AJ86" i="21"/>
  <c r="AH86" i="21"/>
  <c r="W86" i="21"/>
  <c r="K96" i="21" s="1"/>
  <c r="T86" i="21"/>
  <c r="K91" i="21" s="1"/>
  <c r="U91" i="21" s="1"/>
  <c r="P96" i="21" s="1"/>
  <c r="R8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A14" i="21"/>
  <c r="BA15" i="21" s="1"/>
  <c r="BA16" i="21" s="1"/>
  <c r="AZ14" i="21"/>
  <c r="AZ15" i="21" s="1"/>
  <c r="AZ16" i="21" s="1"/>
  <c r="AY14" i="21"/>
  <c r="AY15" i="21" s="1"/>
  <c r="AY16" i="21" s="1"/>
  <c r="AF2" i="21"/>
  <c r="AW15" i="21" s="1"/>
  <c r="AW16" i="21" s="1"/>
  <c r="AE104" i="21" l="1"/>
  <c r="AC104" i="21"/>
  <c r="O104" i="21"/>
  <c r="M104" i="21"/>
  <c r="AE85" i="21"/>
  <c r="AC85" i="21"/>
  <c r="O85" i="21"/>
  <c r="M85" i="21"/>
  <c r="AE101" i="21"/>
  <c r="M101" i="21"/>
  <c r="O82" i="21"/>
  <c r="AE103" i="21"/>
  <c r="AC103" i="21"/>
  <c r="O103" i="21"/>
  <c r="M103" i="21"/>
  <c r="AE84" i="21"/>
  <c r="AC84" i="21"/>
  <c r="O84" i="21"/>
  <c r="M84" i="21"/>
  <c r="AC101" i="21"/>
  <c r="AE82" i="21"/>
  <c r="M82" i="21"/>
  <c r="AE102" i="21"/>
  <c r="AC102" i="21"/>
  <c r="O102" i="21"/>
  <c r="M102" i="21"/>
  <c r="AE83" i="21"/>
  <c r="AC83" i="21"/>
  <c r="O83" i="21"/>
  <c r="M83" i="21"/>
  <c r="O101" i="21"/>
  <c r="AC82" i="21"/>
  <c r="AA90" i="21"/>
  <c r="AF110" i="21"/>
  <c r="AF109" i="21"/>
  <c r="AA11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9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Y15" i="21"/>
  <c r="Y16" i="21" s="1"/>
  <c r="AC15" i="21"/>
  <c r="AC16" i="21" s="1"/>
  <c r="AG15" i="21"/>
  <c r="AG16" i="21" s="1"/>
  <c r="AK15" i="21"/>
  <c r="AK16" i="21" s="1"/>
  <c r="AO15" i="21"/>
  <c r="AO16" i="21" s="1"/>
  <c r="AS15" i="21"/>
  <c r="AS16" i="21" s="1"/>
  <c r="BB70" i="21"/>
  <c r="BD70" i="21" s="1"/>
  <c r="BB74" i="21"/>
  <c r="BD74" i="21" s="1"/>
  <c r="U96" i="21"/>
  <c r="AF91" i="21"/>
  <c r="AK91" i="21" s="1"/>
  <c r="AF96" i="21" s="1"/>
  <c r="AK96" i="21" s="1"/>
  <c r="AF90" i="21"/>
  <c r="AK110" i="21" l="1"/>
  <c r="AF115" i="21" s="1"/>
  <c r="AK115" i="21" s="1"/>
  <c r="O105" i="21"/>
  <c r="AE105" i="21"/>
  <c r="M105" i="21"/>
  <c r="AC105" i="21"/>
  <c r="AC86" i="21"/>
  <c r="M86" i="21"/>
  <c r="O86" i="21"/>
  <c r="AE86" i="21"/>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91" i="20"/>
  <c r="T90" i="20"/>
  <c r="O90" i="20"/>
  <c r="AL88" i="20"/>
  <c r="AQ86" i="20"/>
  <c r="AE96" i="20" s="1"/>
  <c r="AN86" i="20"/>
  <c r="AL86" i="20"/>
  <c r="AA86" i="20"/>
  <c r="O96" i="20" s="1"/>
  <c r="X86" i="20"/>
  <c r="O91" i="20" s="1"/>
  <c r="Y91" i="20" s="1"/>
  <c r="T96" i="20" s="1"/>
  <c r="V8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41" i="19" l="1"/>
  <c r="AV15" i="20"/>
  <c r="AV16" i="20" s="1"/>
  <c r="AN15" i="20"/>
  <c r="AN16" i="20" s="1"/>
  <c r="AI101" i="20"/>
  <c r="AG101" i="20"/>
  <c r="S101" i="20"/>
  <c r="Q101" i="20"/>
  <c r="AI82" i="20"/>
  <c r="AG82" i="20"/>
  <c r="S82" i="20"/>
  <c r="Q82" i="20"/>
  <c r="AG102" i="20"/>
  <c r="AI83" i="20"/>
  <c r="Q83" i="20"/>
  <c r="AI104" i="20"/>
  <c r="AG104" i="20"/>
  <c r="S104" i="20"/>
  <c r="Q104" i="20"/>
  <c r="AI85" i="20"/>
  <c r="AG85" i="20"/>
  <c r="S85" i="20"/>
  <c r="Q85" i="20"/>
  <c r="AI102" i="20"/>
  <c r="Q102" i="20"/>
  <c r="S83" i="20"/>
  <c r="AI103" i="20"/>
  <c r="AG103" i="20"/>
  <c r="S103" i="20"/>
  <c r="Q103" i="20"/>
  <c r="AI84" i="20"/>
  <c r="AG84" i="20"/>
  <c r="S84" i="20"/>
  <c r="Q84" i="20"/>
  <c r="S102" i="20"/>
  <c r="AG83" i="20"/>
  <c r="AJ91" i="20"/>
  <c r="AJ110" i="20"/>
  <c r="AJ109" i="20"/>
  <c r="AE110" i="20"/>
  <c r="AF15" i="20"/>
  <c r="AF1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AI15" i="20"/>
  <c r="AI16" i="20" s="1"/>
  <c r="AY15" i="20"/>
  <c r="AY16" i="20" s="1"/>
  <c r="AB15" i="20"/>
  <c r="AB16" i="20" s="1"/>
  <c r="AJ15" i="20"/>
  <c r="AJ16" i="20" s="1"/>
  <c r="AR15" i="20"/>
  <c r="AR16" i="20" s="1"/>
  <c r="AZ15" i="20"/>
  <c r="AZ16" i="20" s="1"/>
  <c r="AA15" i="20"/>
  <c r="AA16" i="20" s="1"/>
  <c r="AQ15" i="20"/>
  <c r="AQ16" i="20" s="1"/>
  <c r="AE15" i="20"/>
  <c r="AE16" i="20" s="1"/>
  <c r="AM15" i="20"/>
  <c r="AM16" i="20" s="1"/>
  <c r="AU15" i="20"/>
  <c r="AU16"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91" i="20"/>
  <c r="AO91" i="20" s="1"/>
  <c r="AJ96" i="20" s="1"/>
  <c r="AO96" i="20" s="1"/>
  <c r="Y9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90" i="20"/>
  <c r="BI8" i="20"/>
  <c r="AD15" i="20"/>
  <c r="AD16" i="20" s="1"/>
  <c r="AH15" i="20"/>
  <c r="AH16" i="20" s="1"/>
  <c r="AL15" i="20"/>
  <c r="AL16" i="20" s="1"/>
  <c r="AP15" i="20"/>
  <c r="AP16" i="20" s="1"/>
  <c r="AT15" i="20"/>
  <c r="AT16" i="20" s="1"/>
  <c r="AX15" i="20"/>
  <c r="AX16" i="20" s="1"/>
  <c r="AJ90" i="20"/>
  <c r="S105" i="20" l="1"/>
  <c r="AO110" i="20"/>
  <c r="AJ115" i="20" s="1"/>
  <c r="AO115" i="20" s="1"/>
  <c r="AG105" i="20"/>
  <c r="Q105" i="20"/>
  <c r="AI105" i="20"/>
  <c r="BF18" i="20"/>
  <c r="BH18" i="20" s="1"/>
  <c r="BF20" i="20"/>
  <c r="BH20" i="20" s="1"/>
  <c r="Q86" i="20"/>
  <c r="AG86" i="20"/>
  <c r="S86" i="20"/>
  <c r="AI8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<sst xmlns="http://schemas.openxmlformats.org/spreadsheetml/2006/main" count="2210" uniqueCount="300">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</sst>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7"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4" xfId="0" applyFont="1" applyBorder="1" applyAlignment="1">
      <alignment vertical="center"/>
    </xf>
    <xf numFmtId="0" fontId="5" fillId="0" borderId="95" xfId="0" applyFont="1" applyBorder="1" applyAlignment="1">
      <alignment vertical="center"/>
    </xf>
    <xf numFmtId="0" fontId="5" fillId="0" borderId="91" xfId="0" applyFont="1" applyBorder="1" applyAlignment="1">
      <alignment vertical="center"/>
    </xf>
    <xf numFmtId="0" fontId="5" fillId="0" borderId="5" xfId="0" applyFont="1" applyBorder="1" applyAlignment="1">
      <alignment vertical="center"/>
    </xf>
    <xf numFmtId="0" fontId="5" fillId="0" borderId="96"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99"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0"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0"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1"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7"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1" fontId="8" fillId="0" borderId="86" xfId="0" applyNumberFormat="1" applyFont="1" applyBorder="1" applyAlignment="1">
      <alignment horizontal="center" vertical="center" wrapText="1"/>
    </xf>
    <xf numFmtId="1" fontId="8" fillId="0" borderId="8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2" borderId="58"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0" xfId="0" applyNumberFormat="1" applyFont="1" applyBorder="1" applyAlignment="1">
      <alignment horizontal="center" vertical="center" wrapText="1"/>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57" xfId="0" applyFont="1" applyBorder="1" applyAlignment="1">
      <alignment horizontal="center"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23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46182</xdr:colOff>
      <xdr:row>1</xdr:row>
      <xdr:rowOff>18472</xdr:rowOff>
    </xdr:to>
    <xdr:sp macro="" textlink="">
      <xdr:nvSpPr>
        <xdr:cNvPr id="2" name="正方形/長方形 1"/>
        <xdr:cNvSpPr/>
      </xdr:nvSpPr>
      <xdr:spPr>
        <a:xfrm>
          <a:off x="3073400" y="0"/>
          <a:ext cx="1239982"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150"/>
  <sheetViews>
    <sheetView showGridLines="0" tabSelected="1" view="pageBreakPreview" zoomScale="55" zoomScaleNormal="55" zoomScaleSheetLayoutView="55" workbookViewId="0">
      <selection activeCell="K10" sqref="K10"/>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299</v>
      </c>
      <c r="D1" s="5"/>
      <c r="E1" s="5"/>
      <c r="F1" s="5"/>
      <c r="G1" s="5"/>
      <c r="H1" s="5"/>
      <c r="I1" s="5"/>
      <c r="J1" s="5"/>
      <c r="M1" s="7" t="s">
        <v>0</v>
      </c>
      <c r="P1" s="5"/>
      <c r="Q1" s="5"/>
      <c r="R1" s="5"/>
      <c r="S1" s="5"/>
      <c r="T1" s="5"/>
      <c r="U1" s="5"/>
      <c r="V1" s="5"/>
      <c r="W1" s="5"/>
      <c r="AS1" s="9" t="s">
        <v>30</v>
      </c>
      <c r="AT1" s="332" t="s">
        <v>231</v>
      </c>
      <c r="AU1" s="333"/>
      <c r="AV1" s="333"/>
      <c r="AW1" s="333"/>
      <c r="AX1" s="333"/>
      <c r="AY1" s="333"/>
      <c r="AZ1" s="333"/>
      <c r="BA1" s="333"/>
      <c r="BB1" s="333"/>
      <c r="BC1" s="333"/>
      <c r="BD1" s="333"/>
      <c r="BE1" s="333"/>
      <c r="BF1" s="333"/>
      <c r="BG1" s="333"/>
      <c r="BH1" s="333"/>
      <c r="BI1" s="333"/>
      <c r="BJ1" s="9" t="s">
        <v>2</v>
      </c>
    </row>
    <row r="2" spans="2:67" s="8" customFormat="1" ht="20.25" customHeight="1" x14ac:dyDescent="0.4">
      <c r="J2" s="7"/>
      <c r="M2" s="7"/>
      <c r="N2" s="7"/>
      <c r="P2" s="9"/>
      <c r="Q2" s="9"/>
      <c r="R2" s="9"/>
      <c r="S2" s="9"/>
      <c r="T2" s="9"/>
      <c r="U2" s="9"/>
      <c r="V2" s="9"/>
      <c r="W2" s="9"/>
      <c r="AB2" s="131" t="s">
        <v>27</v>
      </c>
      <c r="AC2" s="334">
        <v>3</v>
      </c>
      <c r="AD2" s="334"/>
      <c r="AE2" s="131" t="s">
        <v>28</v>
      </c>
      <c r="AF2" s="335">
        <f>IF(AC2=0,"",YEAR(DATE(2018+AC2,1,1)))</f>
        <v>2021</v>
      </c>
      <c r="AG2" s="335"/>
      <c r="AH2" s="132" t="s">
        <v>29</v>
      </c>
      <c r="AI2" s="132" t="s">
        <v>1</v>
      </c>
      <c r="AJ2" s="334">
        <v>4</v>
      </c>
      <c r="AK2" s="334"/>
      <c r="AL2" s="132" t="s">
        <v>24</v>
      </c>
      <c r="AS2" s="9" t="s">
        <v>31</v>
      </c>
      <c r="AT2" s="334" t="s">
        <v>153</v>
      </c>
      <c r="AU2" s="334"/>
      <c r="AV2" s="334"/>
      <c r="AW2" s="334"/>
      <c r="AX2" s="334"/>
      <c r="AY2" s="334"/>
      <c r="AZ2" s="334"/>
      <c r="BA2" s="334"/>
      <c r="BB2" s="334"/>
      <c r="BC2" s="334"/>
      <c r="BD2" s="334"/>
      <c r="BE2" s="334"/>
      <c r="BF2" s="334"/>
      <c r="BG2" s="334"/>
      <c r="BH2" s="334"/>
      <c r="BI2" s="33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36" t="s">
        <v>178</v>
      </c>
      <c r="BF3" s="337"/>
      <c r="BG3" s="337"/>
      <c r="BH3" s="338"/>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36" t="s">
        <v>179</v>
      </c>
      <c r="BF4" s="337"/>
      <c r="BG4" s="337"/>
      <c r="BH4" s="338"/>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250</v>
      </c>
      <c r="AP10" s="33"/>
      <c r="AQ10" s="27"/>
      <c r="AR10" s="225" t="s">
        <v>248</v>
      </c>
      <c r="AS10" s="27"/>
      <c r="AT10" s="27"/>
      <c r="AU10" s="31"/>
      <c r="AV10" s="223"/>
      <c r="AW10" s="27"/>
      <c r="AX10" s="224"/>
      <c r="AY10" s="224"/>
      <c r="AZ10" s="226" t="s">
        <v>252</v>
      </c>
      <c r="BA10" s="359"/>
      <c r="BB10" s="360"/>
      <c r="BC10" s="2" t="s">
        <v>249</v>
      </c>
      <c r="BD10" s="226" t="s">
        <v>251</v>
      </c>
      <c r="BE10" s="359"/>
      <c r="BF10" s="360"/>
      <c r="BG10" s="2" t="s">
        <v>249</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95" t="s">
        <v>20</v>
      </c>
      <c r="C12" s="298" t="s">
        <v>253</v>
      </c>
      <c r="D12" s="299"/>
      <c r="E12" s="203"/>
      <c r="F12" s="200"/>
      <c r="G12" s="203"/>
      <c r="H12" s="200"/>
      <c r="I12" s="304" t="s">
        <v>254</v>
      </c>
      <c r="J12" s="305"/>
      <c r="K12" s="310" t="s">
        <v>255</v>
      </c>
      <c r="L12" s="311"/>
      <c r="M12" s="311"/>
      <c r="N12" s="299"/>
      <c r="O12" s="310" t="s">
        <v>256</v>
      </c>
      <c r="P12" s="311"/>
      <c r="Q12" s="311"/>
      <c r="R12" s="311"/>
      <c r="S12" s="299"/>
      <c r="T12" s="187"/>
      <c r="U12" s="187"/>
      <c r="V12" s="188"/>
      <c r="W12" s="339" t="s">
        <v>257</v>
      </c>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1" t="str">
        <f>IF(BE3="４週","(10)1～4週目の勤務時間数合計","(10)1か月の勤務時間数　合計")</f>
        <v>(10)1～4週目の勤務時間数合計</v>
      </c>
      <c r="BC12" s="342"/>
      <c r="BD12" s="347" t="s">
        <v>258</v>
      </c>
      <c r="BE12" s="348"/>
      <c r="BF12" s="298" t="s">
        <v>259</v>
      </c>
      <c r="BG12" s="311"/>
      <c r="BH12" s="311"/>
      <c r="BI12" s="311"/>
      <c r="BJ12" s="353"/>
    </row>
    <row r="13" spans="2:67" ht="20.25" customHeight="1" x14ac:dyDescent="0.4">
      <c r="B13" s="296"/>
      <c r="C13" s="300"/>
      <c r="D13" s="301"/>
      <c r="E13" s="204"/>
      <c r="F13" s="201"/>
      <c r="G13" s="204"/>
      <c r="H13" s="201"/>
      <c r="I13" s="306"/>
      <c r="J13" s="307"/>
      <c r="K13" s="312"/>
      <c r="L13" s="313"/>
      <c r="M13" s="313"/>
      <c r="N13" s="301"/>
      <c r="O13" s="312"/>
      <c r="P13" s="313"/>
      <c r="Q13" s="313"/>
      <c r="R13" s="313"/>
      <c r="S13" s="301"/>
      <c r="T13" s="189"/>
      <c r="U13" s="189"/>
      <c r="V13" s="190"/>
      <c r="W13" s="356" t="s">
        <v>11</v>
      </c>
      <c r="X13" s="356"/>
      <c r="Y13" s="356"/>
      <c r="Z13" s="356"/>
      <c r="AA13" s="356"/>
      <c r="AB13" s="356"/>
      <c r="AC13" s="357"/>
      <c r="AD13" s="358" t="s">
        <v>12</v>
      </c>
      <c r="AE13" s="356"/>
      <c r="AF13" s="356"/>
      <c r="AG13" s="356"/>
      <c r="AH13" s="356"/>
      <c r="AI13" s="356"/>
      <c r="AJ13" s="357"/>
      <c r="AK13" s="358" t="s">
        <v>13</v>
      </c>
      <c r="AL13" s="356"/>
      <c r="AM13" s="356"/>
      <c r="AN13" s="356"/>
      <c r="AO13" s="356"/>
      <c r="AP13" s="356"/>
      <c r="AQ13" s="357"/>
      <c r="AR13" s="358" t="s">
        <v>14</v>
      </c>
      <c r="AS13" s="356"/>
      <c r="AT13" s="356"/>
      <c r="AU13" s="356"/>
      <c r="AV13" s="356"/>
      <c r="AW13" s="356"/>
      <c r="AX13" s="357"/>
      <c r="AY13" s="358" t="s">
        <v>15</v>
      </c>
      <c r="AZ13" s="356"/>
      <c r="BA13" s="356"/>
      <c r="BB13" s="343"/>
      <c r="BC13" s="344"/>
      <c r="BD13" s="349"/>
      <c r="BE13" s="350"/>
      <c r="BF13" s="300"/>
      <c r="BG13" s="313"/>
      <c r="BH13" s="313"/>
      <c r="BI13" s="313"/>
      <c r="BJ13" s="354"/>
    </row>
    <row r="14" spans="2:67" ht="20.25" customHeight="1" x14ac:dyDescent="0.4">
      <c r="B14" s="296"/>
      <c r="C14" s="300"/>
      <c r="D14" s="301"/>
      <c r="E14" s="204"/>
      <c r="F14" s="201"/>
      <c r="G14" s="204"/>
      <c r="H14" s="201"/>
      <c r="I14" s="306"/>
      <c r="J14" s="307"/>
      <c r="K14" s="312"/>
      <c r="L14" s="313"/>
      <c r="M14" s="313"/>
      <c r="N14" s="301"/>
      <c r="O14" s="312"/>
      <c r="P14" s="313"/>
      <c r="Q14" s="313"/>
      <c r="R14" s="313"/>
      <c r="S14" s="301"/>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3"/>
      <c r="BC14" s="344"/>
      <c r="BD14" s="349"/>
      <c r="BE14" s="350"/>
      <c r="BF14" s="300"/>
      <c r="BG14" s="313"/>
      <c r="BH14" s="313"/>
      <c r="BI14" s="313"/>
      <c r="BJ14" s="354"/>
    </row>
    <row r="15" spans="2:67" ht="20.25" hidden="1" customHeight="1" x14ac:dyDescent="0.4">
      <c r="B15" s="296"/>
      <c r="C15" s="300"/>
      <c r="D15" s="301"/>
      <c r="E15" s="204"/>
      <c r="F15" s="201"/>
      <c r="G15" s="204"/>
      <c r="H15" s="201"/>
      <c r="I15" s="306"/>
      <c r="J15" s="307"/>
      <c r="K15" s="312"/>
      <c r="L15" s="313"/>
      <c r="M15" s="313"/>
      <c r="N15" s="301"/>
      <c r="O15" s="312"/>
      <c r="P15" s="313"/>
      <c r="Q15" s="313"/>
      <c r="R15" s="313"/>
      <c r="S15" s="301"/>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3"/>
      <c r="BC15" s="344"/>
      <c r="BD15" s="349"/>
      <c r="BE15" s="350"/>
      <c r="BF15" s="300"/>
      <c r="BG15" s="313"/>
      <c r="BH15" s="313"/>
      <c r="BI15" s="313"/>
      <c r="BJ15" s="354"/>
    </row>
    <row r="16" spans="2:67" ht="20.25" customHeight="1" thickBot="1" x14ac:dyDescent="0.45">
      <c r="B16" s="297"/>
      <c r="C16" s="302"/>
      <c r="D16" s="303"/>
      <c r="E16" s="205"/>
      <c r="F16" s="202"/>
      <c r="G16" s="205"/>
      <c r="H16" s="202"/>
      <c r="I16" s="308"/>
      <c r="J16" s="309"/>
      <c r="K16" s="314"/>
      <c r="L16" s="315"/>
      <c r="M16" s="315"/>
      <c r="N16" s="303"/>
      <c r="O16" s="314"/>
      <c r="P16" s="315"/>
      <c r="Q16" s="315"/>
      <c r="R16" s="315"/>
      <c r="S16" s="303"/>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5"/>
      <c r="BC16" s="346"/>
      <c r="BD16" s="351"/>
      <c r="BE16" s="352"/>
      <c r="BF16" s="302"/>
      <c r="BG16" s="315"/>
      <c r="BH16" s="315"/>
      <c r="BI16" s="315"/>
      <c r="BJ16" s="355"/>
    </row>
    <row r="17" spans="2:62" ht="20.25" customHeight="1" x14ac:dyDescent="0.4">
      <c r="B17" s="269">
        <f>B15+1</f>
        <v>1</v>
      </c>
      <c r="C17" s="326"/>
      <c r="D17" s="327"/>
      <c r="E17" s="150"/>
      <c r="F17" s="151"/>
      <c r="G17" s="150"/>
      <c r="H17" s="151"/>
      <c r="I17" s="328"/>
      <c r="J17" s="329"/>
      <c r="K17" s="330"/>
      <c r="L17" s="331"/>
      <c r="M17" s="331"/>
      <c r="N17" s="327"/>
      <c r="O17" s="316"/>
      <c r="P17" s="317"/>
      <c r="Q17" s="317"/>
      <c r="R17" s="317"/>
      <c r="S17" s="318"/>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19"/>
      <c r="BC17" s="320"/>
      <c r="BD17" s="321"/>
      <c r="BE17" s="322"/>
      <c r="BF17" s="323"/>
      <c r="BG17" s="324"/>
      <c r="BH17" s="324"/>
      <c r="BI17" s="324"/>
      <c r="BJ17" s="325"/>
    </row>
    <row r="18" spans="2:62" ht="20.25" customHeight="1" x14ac:dyDescent="0.4">
      <c r="B18" s="270"/>
      <c r="C18" s="289"/>
      <c r="D18" s="290"/>
      <c r="E18" s="152"/>
      <c r="F18" s="153">
        <f>C17</f>
        <v>0</v>
      </c>
      <c r="G18" s="152"/>
      <c r="H18" s="153">
        <f>I17</f>
        <v>0</v>
      </c>
      <c r="I18" s="291"/>
      <c r="J18" s="292"/>
      <c r="K18" s="293"/>
      <c r="L18" s="294"/>
      <c r="M18" s="294"/>
      <c r="N18" s="290"/>
      <c r="O18" s="253"/>
      <c r="P18" s="254"/>
      <c r="Q18" s="254"/>
      <c r="R18" s="254"/>
      <c r="S18" s="25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69">
        <f>B17+1</f>
        <v>2</v>
      </c>
      <c r="C19" s="271"/>
      <c r="D19" s="272"/>
      <c r="E19" s="154"/>
      <c r="F19" s="155"/>
      <c r="G19" s="154"/>
      <c r="H19" s="155"/>
      <c r="I19" s="275"/>
      <c r="J19" s="276"/>
      <c r="K19" s="279"/>
      <c r="L19" s="280"/>
      <c r="M19" s="280"/>
      <c r="N19" s="272"/>
      <c r="O19" s="253"/>
      <c r="P19" s="254"/>
      <c r="Q19" s="254"/>
      <c r="R19" s="254"/>
      <c r="S19" s="25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56"/>
      <c r="BC19" s="257"/>
      <c r="BD19" s="258"/>
      <c r="BE19" s="259"/>
      <c r="BF19" s="260"/>
      <c r="BG19" s="261"/>
      <c r="BH19" s="261"/>
      <c r="BI19" s="261"/>
      <c r="BJ19" s="262"/>
    </row>
    <row r="20" spans="2:62" ht="20.25" customHeight="1" x14ac:dyDescent="0.4">
      <c r="B20" s="270"/>
      <c r="C20" s="289"/>
      <c r="D20" s="290"/>
      <c r="E20" s="152"/>
      <c r="F20" s="153">
        <f>C19</f>
        <v>0</v>
      </c>
      <c r="G20" s="152"/>
      <c r="H20" s="153">
        <f>I19</f>
        <v>0</v>
      </c>
      <c r="I20" s="291"/>
      <c r="J20" s="292"/>
      <c r="K20" s="293"/>
      <c r="L20" s="294"/>
      <c r="M20" s="294"/>
      <c r="N20" s="290"/>
      <c r="O20" s="253"/>
      <c r="P20" s="254"/>
      <c r="Q20" s="254"/>
      <c r="R20" s="254"/>
      <c r="S20" s="25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69">
        <f>B19+1</f>
        <v>3</v>
      </c>
      <c r="C21" s="271"/>
      <c r="D21" s="272"/>
      <c r="E21" s="152"/>
      <c r="F21" s="153"/>
      <c r="G21" s="152"/>
      <c r="H21" s="153"/>
      <c r="I21" s="275"/>
      <c r="J21" s="276"/>
      <c r="K21" s="279"/>
      <c r="L21" s="280"/>
      <c r="M21" s="280"/>
      <c r="N21" s="272"/>
      <c r="O21" s="253"/>
      <c r="P21" s="254"/>
      <c r="Q21" s="254"/>
      <c r="R21" s="254"/>
      <c r="S21" s="25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56"/>
      <c r="BC21" s="257"/>
      <c r="BD21" s="258"/>
      <c r="BE21" s="259"/>
      <c r="BF21" s="260"/>
      <c r="BG21" s="261"/>
      <c r="BH21" s="261"/>
      <c r="BI21" s="261"/>
      <c r="BJ21" s="262"/>
    </row>
    <row r="22" spans="2:62" ht="20.25" customHeight="1" x14ac:dyDescent="0.4">
      <c r="B22" s="270"/>
      <c r="C22" s="289"/>
      <c r="D22" s="290"/>
      <c r="E22" s="152"/>
      <c r="F22" s="153">
        <f>C21</f>
        <v>0</v>
      </c>
      <c r="G22" s="152"/>
      <c r="H22" s="153">
        <f>I21</f>
        <v>0</v>
      </c>
      <c r="I22" s="291"/>
      <c r="J22" s="292"/>
      <c r="K22" s="293"/>
      <c r="L22" s="294"/>
      <c r="M22" s="294"/>
      <c r="N22" s="290"/>
      <c r="O22" s="253"/>
      <c r="P22" s="254"/>
      <c r="Q22" s="254"/>
      <c r="R22" s="254"/>
      <c r="S22" s="25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69">
        <f>B21+1</f>
        <v>4</v>
      </c>
      <c r="C23" s="271"/>
      <c r="D23" s="272"/>
      <c r="E23" s="152"/>
      <c r="F23" s="153"/>
      <c r="G23" s="152"/>
      <c r="H23" s="153"/>
      <c r="I23" s="275"/>
      <c r="J23" s="276"/>
      <c r="K23" s="279"/>
      <c r="L23" s="280"/>
      <c r="M23" s="280"/>
      <c r="N23" s="272"/>
      <c r="O23" s="253"/>
      <c r="P23" s="254"/>
      <c r="Q23" s="254"/>
      <c r="R23" s="254"/>
      <c r="S23" s="25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56"/>
      <c r="BC23" s="257"/>
      <c r="BD23" s="258"/>
      <c r="BE23" s="259"/>
      <c r="BF23" s="260"/>
      <c r="BG23" s="261"/>
      <c r="BH23" s="261"/>
      <c r="BI23" s="261"/>
      <c r="BJ23" s="262"/>
    </row>
    <row r="24" spans="2:62" ht="20.25" customHeight="1" x14ac:dyDescent="0.4">
      <c r="B24" s="270"/>
      <c r="C24" s="289"/>
      <c r="D24" s="290"/>
      <c r="E24" s="152"/>
      <c r="F24" s="153">
        <f>C23</f>
        <v>0</v>
      </c>
      <c r="G24" s="152"/>
      <c r="H24" s="153">
        <f>I23</f>
        <v>0</v>
      </c>
      <c r="I24" s="291"/>
      <c r="J24" s="292"/>
      <c r="K24" s="293"/>
      <c r="L24" s="294"/>
      <c r="M24" s="294"/>
      <c r="N24" s="290"/>
      <c r="O24" s="253"/>
      <c r="P24" s="254"/>
      <c r="Q24" s="254"/>
      <c r="R24" s="254"/>
      <c r="S24" s="25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69">
        <f>B23+1</f>
        <v>5</v>
      </c>
      <c r="C25" s="271"/>
      <c r="D25" s="272"/>
      <c r="E25" s="152"/>
      <c r="F25" s="153"/>
      <c r="G25" s="152"/>
      <c r="H25" s="153"/>
      <c r="I25" s="275"/>
      <c r="J25" s="276"/>
      <c r="K25" s="279"/>
      <c r="L25" s="280"/>
      <c r="M25" s="280"/>
      <c r="N25" s="272"/>
      <c r="O25" s="253"/>
      <c r="P25" s="254"/>
      <c r="Q25" s="254"/>
      <c r="R25" s="254"/>
      <c r="S25" s="25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56"/>
      <c r="BC25" s="257"/>
      <c r="BD25" s="258"/>
      <c r="BE25" s="259"/>
      <c r="BF25" s="260"/>
      <c r="BG25" s="261"/>
      <c r="BH25" s="261"/>
      <c r="BI25" s="261"/>
      <c r="BJ25" s="262"/>
    </row>
    <row r="26" spans="2:62" ht="20.25" customHeight="1" x14ac:dyDescent="0.4">
      <c r="B26" s="270"/>
      <c r="C26" s="289"/>
      <c r="D26" s="290"/>
      <c r="E26" s="152"/>
      <c r="F26" s="153">
        <f>C25</f>
        <v>0</v>
      </c>
      <c r="G26" s="152"/>
      <c r="H26" s="153">
        <f>I25</f>
        <v>0</v>
      </c>
      <c r="I26" s="291"/>
      <c r="J26" s="292"/>
      <c r="K26" s="293"/>
      <c r="L26" s="294"/>
      <c r="M26" s="294"/>
      <c r="N26" s="290"/>
      <c r="O26" s="253"/>
      <c r="P26" s="254"/>
      <c r="Q26" s="254"/>
      <c r="R26" s="254"/>
      <c r="S26" s="25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69">
        <f>B25+1</f>
        <v>6</v>
      </c>
      <c r="C27" s="271"/>
      <c r="D27" s="272"/>
      <c r="E27" s="152"/>
      <c r="F27" s="153"/>
      <c r="G27" s="152"/>
      <c r="H27" s="153"/>
      <c r="I27" s="275"/>
      <c r="J27" s="276"/>
      <c r="K27" s="279"/>
      <c r="L27" s="280"/>
      <c r="M27" s="280"/>
      <c r="N27" s="272"/>
      <c r="O27" s="253"/>
      <c r="P27" s="254"/>
      <c r="Q27" s="254"/>
      <c r="R27" s="254"/>
      <c r="S27" s="25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56"/>
      <c r="BC27" s="257"/>
      <c r="BD27" s="258"/>
      <c r="BE27" s="259"/>
      <c r="BF27" s="260"/>
      <c r="BG27" s="261"/>
      <c r="BH27" s="261"/>
      <c r="BI27" s="261"/>
      <c r="BJ27" s="262"/>
    </row>
    <row r="28" spans="2:62" ht="20.25" customHeight="1" x14ac:dyDescent="0.4">
      <c r="B28" s="270"/>
      <c r="C28" s="289"/>
      <c r="D28" s="290"/>
      <c r="E28" s="152"/>
      <c r="F28" s="153">
        <f>C27</f>
        <v>0</v>
      </c>
      <c r="G28" s="152"/>
      <c r="H28" s="153">
        <f>I27</f>
        <v>0</v>
      </c>
      <c r="I28" s="291"/>
      <c r="J28" s="292"/>
      <c r="K28" s="293"/>
      <c r="L28" s="294"/>
      <c r="M28" s="294"/>
      <c r="N28" s="290"/>
      <c r="O28" s="253"/>
      <c r="P28" s="254"/>
      <c r="Q28" s="254"/>
      <c r="R28" s="254"/>
      <c r="S28" s="25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69">
        <f>B27+1</f>
        <v>7</v>
      </c>
      <c r="C29" s="271"/>
      <c r="D29" s="272"/>
      <c r="E29" s="152"/>
      <c r="F29" s="153"/>
      <c r="G29" s="152"/>
      <c r="H29" s="153"/>
      <c r="I29" s="275"/>
      <c r="J29" s="276"/>
      <c r="K29" s="279"/>
      <c r="L29" s="280"/>
      <c r="M29" s="280"/>
      <c r="N29" s="272"/>
      <c r="O29" s="253"/>
      <c r="P29" s="254"/>
      <c r="Q29" s="254"/>
      <c r="R29" s="254"/>
      <c r="S29" s="25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56"/>
      <c r="BC29" s="257"/>
      <c r="BD29" s="258"/>
      <c r="BE29" s="259"/>
      <c r="BF29" s="260"/>
      <c r="BG29" s="261"/>
      <c r="BH29" s="261"/>
      <c r="BI29" s="261"/>
      <c r="BJ29" s="262"/>
    </row>
    <row r="30" spans="2:62" ht="20.25" customHeight="1" x14ac:dyDescent="0.4">
      <c r="B30" s="270"/>
      <c r="C30" s="289"/>
      <c r="D30" s="290"/>
      <c r="E30" s="152"/>
      <c r="F30" s="153">
        <f>C29</f>
        <v>0</v>
      </c>
      <c r="G30" s="152"/>
      <c r="H30" s="153">
        <f>I29</f>
        <v>0</v>
      </c>
      <c r="I30" s="291"/>
      <c r="J30" s="292"/>
      <c r="K30" s="293"/>
      <c r="L30" s="294"/>
      <c r="M30" s="294"/>
      <c r="N30" s="290"/>
      <c r="O30" s="253"/>
      <c r="P30" s="254"/>
      <c r="Q30" s="254"/>
      <c r="R30" s="254"/>
      <c r="S30" s="25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69">
        <f>B29+1</f>
        <v>8</v>
      </c>
      <c r="C31" s="271"/>
      <c r="D31" s="272"/>
      <c r="E31" s="152"/>
      <c r="F31" s="153"/>
      <c r="G31" s="152"/>
      <c r="H31" s="153"/>
      <c r="I31" s="275"/>
      <c r="J31" s="276"/>
      <c r="K31" s="279"/>
      <c r="L31" s="280"/>
      <c r="M31" s="280"/>
      <c r="N31" s="272"/>
      <c r="O31" s="253"/>
      <c r="P31" s="254"/>
      <c r="Q31" s="254"/>
      <c r="R31" s="254"/>
      <c r="S31" s="25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56"/>
      <c r="BC31" s="257"/>
      <c r="BD31" s="258"/>
      <c r="BE31" s="259"/>
      <c r="BF31" s="260"/>
      <c r="BG31" s="261"/>
      <c r="BH31" s="261"/>
      <c r="BI31" s="261"/>
      <c r="BJ31" s="262"/>
    </row>
    <row r="32" spans="2:62" ht="20.25" customHeight="1" x14ac:dyDescent="0.4">
      <c r="B32" s="270"/>
      <c r="C32" s="289"/>
      <c r="D32" s="290"/>
      <c r="E32" s="152"/>
      <c r="F32" s="153">
        <f>C31</f>
        <v>0</v>
      </c>
      <c r="G32" s="152"/>
      <c r="H32" s="153">
        <f>I31</f>
        <v>0</v>
      </c>
      <c r="I32" s="291"/>
      <c r="J32" s="292"/>
      <c r="K32" s="293"/>
      <c r="L32" s="294"/>
      <c r="M32" s="294"/>
      <c r="N32" s="290"/>
      <c r="O32" s="253"/>
      <c r="P32" s="254"/>
      <c r="Q32" s="254"/>
      <c r="R32" s="254"/>
      <c r="S32" s="25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69">
        <f>B31+1</f>
        <v>9</v>
      </c>
      <c r="C33" s="271"/>
      <c r="D33" s="272"/>
      <c r="E33" s="152"/>
      <c r="F33" s="153"/>
      <c r="G33" s="152"/>
      <c r="H33" s="153"/>
      <c r="I33" s="275"/>
      <c r="J33" s="276"/>
      <c r="K33" s="279"/>
      <c r="L33" s="280"/>
      <c r="M33" s="280"/>
      <c r="N33" s="272"/>
      <c r="O33" s="253"/>
      <c r="P33" s="254"/>
      <c r="Q33" s="254"/>
      <c r="R33" s="254"/>
      <c r="S33" s="25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56"/>
      <c r="BC33" s="257"/>
      <c r="BD33" s="258"/>
      <c r="BE33" s="259"/>
      <c r="BF33" s="260"/>
      <c r="BG33" s="261"/>
      <c r="BH33" s="261"/>
      <c r="BI33" s="261"/>
      <c r="BJ33" s="262"/>
    </row>
    <row r="34" spans="2:62" ht="20.25" customHeight="1" x14ac:dyDescent="0.4">
      <c r="B34" s="270"/>
      <c r="C34" s="289"/>
      <c r="D34" s="290"/>
      <c r="E34" s="152"/>
      <c r="F34" s="153">
        <f>C33</f>
        <v>0</v>
      </c>
      <c r="G34" s="152"/>
      <c r="H34" s="153">
        <f>I33</f>
        <v>0</v>
      </c>
      <c r="I34" s="291"/>
      <c r="J34" s="292"/>
      <c r="K34" s="293"/>
      <c r="L34" s="294"/>
      <c r="M34" s="294"/>
      <c r="N34" s="290"/>
      <c r="O34" s="253"/>
      <c r="P34" s="254"/>
      <c r="Q34" s="254"/>
      <c r="R34" s="254"/>
      <c r="S34" s="25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69">
        <f>B33+1</f>
        <v>10</v>
      </c>
      <c r="C35" s="271"/>
      <c r="D35" s="272"/>
      <c r="E35" s="152"/>
      <c r="F35" s="153"/>
      <c r="G35" s="152"/>
      <c r="H35" s="153"/>
      <c r="I35" s="275"/>
      <c r="J35" s="276"/>
      <c r="K35" s="279"/>
      <c r="L35" s="280"/>
      <c r="M35" s="280"/>
      <c r="N35" s="272"/>
      <c r="O35" s="253"/>
      <c r="P35" s="254"/>
      <c r="Q35" s="254"/>
      <c r="R35" s="254"/>
      <c r="S35" s="25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56"/>
      <c r="BC35" s="257"/>
      <c r="BD35" s="258"/>
      <c r="BE35" s="259"/>
      <c r="BF35" s="260"/>
      <c r="BG35" s="261"/>
      <c r="BH35" s="261"/>
      <c r="BI35" s="261"/>
      <c r="BJ35" s="262"/>
    </row>
    <row r="36" spans="2:62" ht="20.25" customHeight="1" x14ac:dyDescent="0.4">
      <c r="B36" s="270"/>
      <c r="C36" s="289"/>
      <c r="D36" s="290"/>
      <c r="E36" s="152"/>
      <c r="F36" s="153">
        <f>C35</f>
        <v>0</v>
      </c>
      <c r="G36" s="152"/>
      <c r="H36" s="153">
        <f>I35</f>
        <v>0</v>
      </c>
      <c r="I36" s="291"/>
      <c r="J36" s="292"/>
      <c r="K36" s="293"/>
      <c r="L36" s="294"/>
      <c r="M36" s="294"/>
      <c r="N36" s="290"/>
      <c r="O36" s="253"/>
      <c r="P36" s="254"/>
      <c r="Q36" s="254"/>
      <c r="R36" s="254"/>
      <c r="S36" s="25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69">
        <f>B35+1</f>
        <v>11</v>
      </c>
      <c r="C37" s="271"/>
      <c r="D37" s="272"/>
      <c r="E37" s="152"/>
      <c r="F37" s="153"/>
      <c r="G37" s="152"/>
      <c r="H37" s="153"/>
      <c r="I37" s="275"/>
      <c r="J37" s="276"/>
      <c r="K37" s="279"/>
      <c r="L37" s="280"/>
      <c r="M37" s="280"/>
      <c r="N37" s="272"/>
      <c r="O37" s="253"/>
      <c r="P37" s="254"/>
      <c r="Q37" s="254"/>
      <c r="R37" s="254"/>
      <c r="S37" s="25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56"/>
      <c r="BC37" s="257"/>
      <c r="BD37" s="258"/>
      <c r="BE37" s="259"/>
      <c r="BF37" s="260"/>
      <c r="BG37" s="261"/>
      <c r="BH37" s="261"/>
      <c r="BI37" s="261"/>
      <c r="BJ37" s="262"/>
    </row>
    <row r="38" spans="2:62" ht="20.25" customHeight="1" x14ac:dyDescent="0.4">
      <c r="B38" s="270"/>
      <c r="C38" s="289"/>
      <c r="D38" s="290"/>
      <c r="E38" s="152"/>
      <c r="F38" s="153">
        <f>C37</f>
        <v>0</v>
      </c>
      <c r="G38" s="152"/>
      <c r="H38" s="153">
        <f>I37</f>
        <v>0</v>
      </c>
      <c r="I38" s="291"/>
      <c r="J38" s="292"/>
      <c r="K38" s="293"/>
      <c r="L38" s="294"/>
      <c r="M38" s="294"/>
      <c r="N38" s="290"/>
      <c r="O38" s="253"/>
      <c r="P38" s="254"/>
      <c r="Q38" s="254"/>
      <c r="R38" s="254"/>
      <c r="S38" s="25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69">
        <f>B37+1</f>
        <v>12</v>
      </c>
      <c r="C39" s="271"/>
      <c r="D39" s="272"/>
      <c r="E39" s="152"/>
      <c r="F39" s="153"/>
      <c r="G39" s="152"/>
      <c r="H39" s="153"/>
      <c r="I39" s="275"/>
      <c r="J39" s="276"/>
      <c r="K39" s="279"/>
      <c r="L39" s="280"/>
      <c r="M39" s="280"/>
      <c r="N39" s="272"/>
      <c r="O39" s="253"/>
      <c r="P39" s="254"/>
      <c r="Q39" s="254"/>
      <c r="R39" s="254"/>
      <c r="S39" s="25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56"/>
      <c r="BC39" s="257"/>
      <c r="BD39" s="258"/>
      <c r="BE39" s="259"/>
      <c r="BF39" s="260"/>
      <c r="BG39" s="261"/>
      <c r="BH39" s="261"/>
      <c r="BI39" s="261"/>
      <c r="BJ39" s="262"/>
    </row>
    <row r="40" spans="2:62" ht="20.25" customHeight="1" x14ac:dyDescent="0.4">
      <c r="B40" s="270"/>
      <c r="C40" s="289"/>
      <c r="D40" s="290"/>
      <c r="E40" s="152"/>
      <c r="F40" s="153">
        <f>C39</f>
        <v>0</v>
      </c>
      <c r="G40" s="152"/>
      <c r="H40" s="153">
        <f>I39</f>
        <v>0</v>
      </c>
      <c r="I40" s="291"/>
      <c r="J40" s="292"/>
      <c r="K40" s="293"/>
      <c r="L40" s="294"/>
      <c r="M40" s="294"/>
      <c r="N40" s="290"/>
      <c r="O40" s="253"/>
      <c r="P40" s="254"/>
      <c r="Q40" s="254"/>
      <c r="R40" s="254"/>
      <c r="S40" s="25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69">
        <f>B39+1</f>
        <v>13</v>
      </c>
      <c r="C41" s="271"/>
      <c r="D41" s="272"/>
      <c r="E41" s="152"/>
      <c r="F41" s="153"/>
      <c r="G41" s="152"/>
      <c r="H41" s="153"/>
      <c r="I41" s="275"/>
      <c r="J41" s="276"/>
      <c r="K41" s="279"/>
      <c r="L41" s="280"/>
      <c r="M41" s="280"/>
      <c r="N41" s="272"/>
      <c r="O41" s="253"/>
      <c r="P41" s="254"/>
      <c r="Q41" s="254"/>
      <c r="R41" s="254"/>
      <c r="S41" s="25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56"/>
      <c r="BC41" s="257"/>
      <c r="BD41" s="258"/>
      <c r="BE41" s="259"/>
      <c r="BF41" s="260"/>
      <c r="BG41" s="261"/>
      <c r="BH41" s="261"/>
      <c r="BI41" s="261"/>
      <c r="BJ41" s="262"/>
    </row>
    <row r="42" spans="2:62" ht="20.25" customHeight="1" x14ac:dyDescent="0.4">
      <c r="B42" s="270"/>
      <c r="C42" s="289"/>
      <c r="D42" s="290"/>
      <c r="E42" s="152"/>
      <c r="F42" s="153">
        <f>C41</f>
        <v>0</v>
      </c>
      <c r="G42" s="152"/>
      <c r="H42" s="153">
        <f>I41</f>
        <v>0</v>
      </c>
      <c r="I42" s="291"/>
      <c r="J42" s="292"/>
      <c r="K42" s="293"/>
      <c r="L42" s="294"/>
      <c r="M42" s="294"/>
      <c r="N42" s="290"/>
      <c r="O42" s="253"/>
      <c r="P42" s="254"/>
      <c r="Q42" s="254"/>
      <c r="R42" s="254"/>
      <c r="S42" s="25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69">
        <f>B41+1</f>
        <v>14</v>
      </c>
      <c r="C43" s="271"/>
      <c r="D43" s="272"/>
      <c r="E43" s="152"/>
      <c r="F43" s="153"/>
      <c r="G43" s="152"/>
      <c r="H43" s="153"/>
      <c r="I43" s="275"/>
      <c r="J43" s="276"/>
      <c r="K43" s="279"/>
      <c r="L43" s="280"/>
      <c r="M43" s="280"/>
      <c r="N43" s="272"/>
      <c r="O43" s="253"/>
      <c r="P43" s="254"/>
      <c r="Q43" s="254"/>
      <c r="R43" s="254"/>
      <c r="S43" s="25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56"/>
      <c r="BC43" s="257"/>
      <c r="BD43" s="258"/>
      <c r="BE43" s="259"/>
      <c r="BF43" s="260"/>
      <c r="BG43" s="261"/>
      <c r="BH43" s="261"/>
      <c r="BI43" s="261"/>
      <c r="BJ43" s="262"/>
    </row>
    <row r="44" spans="2:62" ht="20.25" customHeight="1" x14ac:dyDescent="0.4">
      <c r="B44" s="270"/>
      <c r="C44" s="289"/>
      <c r="D44" s="290"/>
      <c r="E44" s="152"/>
      <c r="F44" s="153">
        <f>C43</f>
        <v>0</v>
      </c>
      <c r="G44" s="152"/>
      <c r="H44" s="153">
        <f>I43</f>
        <v>0</v>
      </c>
      <c r="I44" s="291"/>
      <c r="J44" s="292"/>
      <c r="K44" s="293"/>
      <c r="L44" s="294"/>
      <c r="M44" s="294"/>
      <c r="N44" s="290"/>
      <c r="O44" s="253"/>
      <c r="P44" s="254"/>
      <c r="Q44" s="254"/>
      <c r="R44" s="254"/>
      <c r="S44" s="25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69">
        <f>B43+1</f>
        <v>15</v>
      </c>
      <c r="C45" s="271"/>
      <c r="D45" s="272"/>
      <c r="E45" s="152"/>
      <c r="F45" s="153"/>
      <c r="G45" s="152"/>
      <c r="H45" s="153"/>
      <c r="I45" s="275"/>
      <c r="J45" s="276"/>
      <c r="K45" s="279"/>
      <c r="L45" s="280"/>
      <c r="M45" s="280"/>
      <c r="N45" s="272"/>
      <c r="O45" s="253"/>
      <c r="P45" s="254"/>
      <c r="Q45" s="254"/>
      <c r="R45" s="254"/>
      <c r="S45" s="25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56"/>
      <c r="BC45" s="257"/>
      <c r="BD45" s="258"/>
      <c r="BE45" s="259"/>
      <c r="BF45" s="260"/>
      <c r="BG45" s="261"/>
      <c r="BH45" s="261"/>
      <c r="BI45" s="261"/>
      <c r="BJ45" s="262"/>
    </row>
    <row r="46" spans="2:62" ht="20.25" customHeight="1" x14ac:dyDescent="0.4">
      <c r="B46" s="270"/>
      <c r="C46" s="289"/>
      <c r="D46" s="290"/>
      <c r="E46" s="152"/>
      <c r="F46" s="153">
        <f>C45</f>
        <v>0</v>
      </c>
      <c r="G46" s="152"/>
      <c r="H46" s="153">
        <f>I45</f>
        <v>0</v>
      </c>
      <c r="I46" s="291"/>
      <c r="J46" s="292"/>
      <c r="K46" s="293"/>
      <c r="L46" s="294"/>
      <c r="M46" s="294"/>
      <c r="N46" s="290"/>
      <c r="O46" s="253"/>
      <c r="P46" s="254"/>
      <c r="Q46" s="254"/>
      <c r="R46" s="254"/>
      <c r="S46" s="25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69">
        <f>B45+1</f>
        <v>16</v>
      </c>
      <c r="C47" s="271"/>
      <c r="D47" s="272"/>
      <c r="E47" s="152"/>
      <c r="F47" s="153"/>
      <c r="G47" s="152"/>
      <c r="H47" s="153"/>
      <c r="I47" s="275"/>
      <c r="J47" s="276"/>
      <c r="K47" s="279"/>
      <c r="L47" s="280"/>
      <c r="M47" s="280"/>
      <c r="N47" s="272"/>
      <c r="O47" s="253"/>
      <c r="P47" s="254"/>
      <c r="Q47" s="254"/>
      <c r="R47" s="254"/>
      <c r="S47" s="25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56"/>
      <c r="BC47" s="257"/>
      <c r="BD47" s="258"/>
      <c r="BE47" s="259"/>
      <c r="BF47" s="260"/>
      <c r="BG47" s="261"/>
      <c r="BH47" s="261"/>
      <c r="BI47" s="261"/>
      <c r="BJ47" s="262"/>
    </row>
    <row r="48" spans="2:62" ht="20.25" customHeight="1" x14ac:dyDescent="0.4">
      <c r="B48" s="270"/>
      <c r="C48" s="289"/>
      <c r="D48" s="290"/>
      <c r="E48" s="152"/>
      <c r="F48" s="153">
        <f>C47</f>
        <v>0</v>
      </c>
      <c r="G48" s="152"/>
      <c r="H48" s="153">
        <f>I47</f>
        <v>0</v>
      </c>
      <c r="I48" s="291"/>
      <c r="J48" s="292"/>
      <c r="K48" s="293"/>
      <c r="L48" s="294"/>
      <c r="M48" s="294"/>
      <c r="N48" s="290"/>
      <c r="O48" s="253"/>
      <c r="P48" s="254"/>
      <c r="Q48" s="254"/>
      <c r="R48" s="254"/>
      <c r="S48" s="25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69">
        <f>B47+1</f>
        <v>17</v>
      </c>
      <c r="C49" s="271"/>
      <c r="D49" s="272"/>
      <c r="E49" s="152"/>
      <c r="F49" s="153"/>
      <c r="G49" s="152"/>
      <c r="H49" s="153"/>
      <c r="I49" s="275"/>
      <c r="J49" s="276"/>
      <c r="K49" s="279"/>
      <c r="L49" s="280"/>
      <c r="M49" s="280"/>
      <c r="N49" s="272"/>
      <c r="O49" s="253"/>
      <c r="P49" s="254"/>
      <c r="Q49" s="254"/>
      <c r="R49" s="254"/>
      <c r="S49" s="25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56"/>
      <c r="BC49" s="257"/>
      <c r="BD49" s="258"/>
      <c r="BE49" s="259"/>
      <c r="BF49" s="260"/>
      <c r="BG49" s="261"/>
      <c r="BH49" s="261"/>
      <c r="BI49" s="261"/>
      <c r="BJ49" s="262"/>
    </row>
    <row r="50" spans="2:62" ht="20.25" customHeight="1" x14ac:dyDescent="0.4">
      <c r="B50" s="270"/>
      <c r="C50" s="289"/>
      <c r="D50" s="290"/>
      <c r="E50" s="152"/>
      <c r="F50" s="153">
        <f>C49</f>
        <v>0</v>
      </c>
      <c r="G50" s="152"/>
      <c r="H50" s="153">
        <f>I49</f>
        <v>0</v>
      </c>
      <c r="I50" s="291"/>
      <c r="J50" s="292"/>
      <c r="K50" s="293"/>
      <c r="L50" s="294"/>
      <c r="M50" s="294"/>
      <c r="N50" s="290"/>
      <c r="O50" s="253"/>
      <c r="P50" s="254"/>
      <c r="Q50" s="254"/>
      <c r="R50" s="254"/>
      <c r="S50" s="25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69">
        <f>B49+1</f>
        <v>18</v>
      </c>
      <c r="C51" s="271"/>
      <c r="D51" s="272"/>
      <c r="E51" s="152"/>
      <c r="F51" s="153"/>
      <c r="G51" s="152"/>
      <c r="H51" s="153"/>
      <c r="I51" s="275"/>
      <c r="J51" s="276"/>
      <c r="K51" s="279"/>
      <c r="L51" s="280"/>
      <c r="M51" s="280"/>
      <c r="N51" s="272"/>
      <c r="O51" s="253"/>
      <c r="P51" s="254"/>
      <c r="Q51" s="254"/>
      <c r="R51" s="254"/>
      <c r="S51" s="25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56"/>
      <c r="BC51" s="257"/>
      <c r="BD51" s="258"/>
      <c r="BE51" s="259"/>
      <c r="BF51" s="260"/>
      <c r="BG51" s="261"/>
      <c r="BH51" s="261"/>
      <c r="BI51" s="261"/>
      <c r="BJ51" s="262"/>
    </row>
    <row r="52" spans="2:62" ht="20.25" customHeight="1" x14ac:dyDescent="0.4">
      <c r="B52" s="270"/>
      <c r="C52" s="289"/>
      <c r="D52" s="290"/>
      <c r="E52" s="152"/>
      <c r="F52" s="153">
        <f>C51</f>
        <v>0</v>
      </c>
      <c r="G52" s="152"/>
      <c r="H52" s="153">
        <f>I51</f>
        <v>0</v>
      </c>
      <c r="I52" s="291"/>
      <c r="J52" s="292"/>
      <c r="K52" s="293"/>
      <c r="L52" s="294"/>
      <c r="M52" s="294"/>
      <c r="N52" s="290"/>
      <c r="O52" s="253"/>
      <c r="P52" s="254"/>
      <c r="Q52" s="254"/>
      <c r="R52" s="254"/>
      <c r="S52" s="25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69">
        <f>B51+1</f>
        <v>19</v>
      </c>
      <c r="C53" s="271"/>
      <c r="D53" s="272"/>
      <c r="E53" s="154"/>
      <c r="F53" s="155"/>
      <c r="G53" s="154"/>
      <c r="H53" s="155"/>
      <c r="I53" s="275"/>
      <c r="J53" s="276"/>
      <c r="K53" s="279"/>
      <c r="L53" s="280"/>
      <c r="M53" s="280"/>
      <c r="N53" s="272"/>
      <c r="O53" s="253"/>
      <c r="P53" s="254"/>
      <c r="Q53" s="254"/>
      <c r="R53" s="254"/>
      <c r="S53" s="25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56"/>
      <c r="BC53" s="257"/>
      <c r="BD53" s="258"/>
      <c r="BE53" s="259"/>
      <c r="BF53" s="260"/>
      <c r="BG53" s="261"/>
      <c r="BH53" s="261"/>
      <c r="BI53" s="261"/>
      <c r="BJ53" s="262"/>
    </row>
    <row r="54" spans="2:62" ht="20.25" customHeight="1" x14ac:dyDescent="0.4">
      <c r="B54" s="270"/>
      <c r="C54" s="289"/>
      <c r="D54" s="290"/>
      <c r="E54" s="152"/>
      <c r="F54" s="153">
        <f>C53</f>
        <v>0</v>
      </c>
      <c r="G54" s="152"/>
      <c r="H54" s="153">
        <f>I53</f>
        <v>0</v>
      </c>
      <c r="I54" s="291"/>
      <c r="J54" s="292"/>
      <c r="K54" s="293"/>
      <c r="L54" s="294"/>
      <c r="M54" s="294"/>
      <c r="N54" s="290"/>
      <c r="O54" s="253"/>
      <c r="P54" s="254"/>
      <c r="Q54" s="254"/>
      <c r="R54" s="254"/>
      <c r="S54" s="25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69">
        <f>B53+1</f>
        <v>20</v>
      </c>
      <c r="C55" s="271"/>
      <c r="D55" s="272"/>
      <c r="E55" s="154"/>
      <c r="F55" s="155"/>
      <c r="G55" s="154"/>
      <c r="H55" s="155"/>
      <c r="I55" s="275"/>
      <c r="J55" s="276"/>
      <c r="K55" s="279"/>
      <c r="L55" s="280"/>
      <c r="M55" s="280"/>
      <c r="N55" s="272"/>
      <c r="O55" s="253"/>
      <c r="P55" s="254"/>
      <c r="Q55" s="254"/>
      <c r="R55" s="254"/>
      <c r="S55" s="25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56"/>
      <c r="BC55" s="257"/>
      <c r="BD55" s="258"/>
      <c r="BE55" s="259"/>
      <c r="BF55" s="260"/>
      <c r="BG55" s="261"/>
      <c r="BH55" s="261"/>
      <c r="BI55" s="261"/>
      <c r="BJ55" s="262"/>
    </row>
    <row r="56" spans="2:62" ht="20.25" customHeight="1" x14ac:dyDescent="0.4">
      <c r="B56" s="270"/>
      <c r="C56" s="289"/>
      <c r="D56" s="290"/>
      <c r="E56" s="152"/>
      <c r="F56" s="153">
        <f>C55</f>
        <v>0</v>
      </c>
      <c r="G56" s="152"/>
      <c r="H56" s="153">
        <f>I55</f>
        <v>0</v>
      </c>
      <c r="I56" s="291"/>
      <c r="J56" s="292"/>
      <c r="K56" s="293"/>
      <c r="L56" s="294"/>
      <c r="M56" s="294"/>
      <c r="N56" s="290"/>
      <c r="O56" s="253"/>
      <c r="P56" s="254"/>
      <c r="Q56" s="254"/>
      <c r="R56" s="254"/>
      <c r="S56" s="25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69">
        <f>B55+1</f>
        <v>21</v>
      </c>
      <c r="C57" s="271"/>
      <c r="D57" s="272"/>
      <c r="E57" s="152"/>
      <c r="F57" s="153"/>
      <c r="G57" s="152"/>
      <c r="H57" s="153"/>
      <c r="I57" s="275"/>
      <c r="J57" s="276"/>
      <c r="K57" s="279"/>
      <c r="L57" s="280"/>
      <c r="M57" s="280"/>
      <c r="N57" s="272"/>
      <c r="O57" s="253"/>
      <c r="P57" s="254"/>
      <c r="Q57" s="254"/>
      <c r="R57" s="254"/>
      <c r="S57" s="25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56"/>
      <c r="BC57" s="257"/>
      <c r="BD57" s="258"/>
      <c r="BE57" s="259"/>
      <c r="BF57" s="260"/>
      <c r="BG57" s="261"/>
      <c r="BH57" s="261"/>
      <c r="BI57" s="261"/>
      <c r="BJ57" s="262"/>
    </row>
    <row r="58" spans="2:62" ht="20.25" customHeight="1" x14ac:dyDescent="0.4">
      <c r="B58" s="270"/>
      <c r="C58" s="289"/>
      <c r="D58" s="290"/>
      <c r="E58" s="152"/>
      <c r="F58" s="153">
        <f>C57</f>
        <v>0</v>
      </c>
      <c r="G58" s="152"/>
      <c r="H58" s="153">
        <f>I57</f>
        <v>0</v>
      </c>
      <c r="I58" s="291"/>
      <c r="J58" s="292"/>
      <c r="K58" s="293"/>
      <c r="L58" s="294"/>
      <c r="M58" s="294"/>
      <c r="N58" s="290"/>
      <c r="O58" s="253"/>
      <c r="P58" s="254"/>
      <c r="Q58" s="254"/>
      <c r="R58" s="254"/>
      <c r="S58" s="25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69">
        <f>B57+1</f>
        <v>22</v>
      </c>
      <c r="C59" s="271"/>
      <c r="D59" s="272"/>
      <c r="E59" s="152"/>
      <c r="F59" s="153"/>
      <c r="G59" s="152"/>
      <c r="H59" s="153"/>
      <c r="I59" s="275"/>
      <c r="J59" s="276"/>
      <c r="K59" s="279"/>
      <c r="L59" s="280"/>
      <c r="M59" s="280"/>
      <c r="N59" s="272"/>
      <c r="O59" s="253"/>
      <c r="P59" s="254"/>
      <c r="Q59" s="254"/>
      <c r="R59" s="254"/>
      <c r="S59" s="25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56"/>
      <c r="BC59" s="257"/>
      <c r="BD59" s="258"/>
      <c r="BE59" s="259"/>
      <c r="BF59" s="260"/>
      <c r="BG59" s="261"/>
      <c r="BH59" s="261"/>
      <c r="BI59" s="261"/>
      <c r="BJ59" s="262"/>
    </row>
    <row r="60" spans="2:62" ht="20.25" customHeight="1" x14ac:dyDescent="0.4">
      <c r="B60" s="270"/>
      <c r="C60" s="289"/>
      <c r="D60" s="290"/>
      <c r="E60" s="152"/>
      <c r="F60" s="153">
        <f>C59</f>
        <v>0</v>
      </c>
      <c r="G60" s="152"/>
      <c r="H60" s="153">
        <f>I59</f>
        <v>0</v>
      </c>
      <c r="I60" s="291"/>
      <c r="J60" s="292"/>
      <c r="K60" s="293"/>
      <c r="L60" s="294"/>
      <c r="M60" s="294"/>
      <c r="N60" s="290"/>
      <c r="O60" s="253"/>
      <c r="P60" s="254"/>
      <c r="Q60" s="254"/>
      <c r="R60" s="254"/>
      <c r="S60" s="25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69">
        <f>B59+1</f>
        <v>23</v>
      </c>
      <c r="C61" s="271"/>
      <c r="D61" s="272"/>
      <c r="E61" s="152"/>
      <c r="F61" s="153"/>
      <c r="G61" s="152"/>
      <c r="H61" s="153"/>
      <c r="I61" s="275"/>
      <c r="J61" s="276"/>
      <c r="K61" s="279"/>
      <c r="L61" s="280"/>
      <c r="M61" s="280"/>
      <c r="N61" s="272"/>
      <c r="O61" s="253"/>
      <c r="P61" s="254"/>
      <c r="Q61" s="254"/>
      <c r="R61" s="254"/>
      <c r="S61" s="25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56"/>
      <c r="BC61" s="257"/>
      <c r="BD61" s="258"/>
      <c r="BE61" s="259"/>
      <c r="BF61" s="260"/>
      <c r="BG61" s="261"/>
      <c r="BH61" s="261"/>
      <c r="BI61" s="261"/>
      <c r="BJ61" s="262"/>
    </row>
    <row r="62" spans="2:62" ht="20.25" customHeight="1" x14ac:dyDescent="0.4">
      <c r="B62" s="270"/>
      <c r="C62" s="289"/>
      <c r="D62" s="290"/>
      <c r="E62" s="152"/>
      <c r="F62" s="153">
        <f>C61</f>
        <v>0</v>
      </c>
      <c r="G62" s="152"/>
      <c r="H62" s="153">
        <f>I61</f>
        <v>0</v>
      </c>
      <c r="I62" s="291"/>
      <c r="J62" s="292"/>
      <c r="K62" s="293"/>
      <c r="L62" s="294"/>
      <c r="M62" s="294"/>
      <c r="N62" s="290"/>
      <c r="O62" s="253"/>
      <c r="P62" s="254"/>
      <c r="Q62" s="254"/>
      <c r="R62" s="254"/>
      <c r="S62" s="25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69">
        <f>B61+1</f>
        <v>24</v>
      </c>
      <c r="C63" s="271"/>
      <c r="D63" s="272"/>
      <c r="E63" s="152"/>
      <c r="F63" s="153"/>
      <c r="G63" s="152"/>
      <c r="H63" s="153"/>
      <c r="I63" s="275"/>
      <c r="J63" s="276"/>
      <c r="K63" s="279"/>
      <c r="L63" s="280"/>
      <c r="M63" s="280"/>
      <c r="N63" s="272"/>
      <c r="O63" s="253"/>
      <c r="P63" s="254"/>
      <c r="Q63" s="254"/>
      <c r="R63" s="254"/>
      <c r="S63" s="25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56"/>
      <c r="BC63" s="257"/>
      <c r="BD63" s="258"/>
      <c r="BE63" s="259"/>
      <c r="BF63" s="260"/>
      <c r="BG63" s="261"/>
      <c r="BH63" s="261"/>
      <c r="BI63" s="261"/>
      <c r="BJ63" s="262"/>
    </row>
    <row r="64" spans="2:62" ht="20.25" customHeight="1" x14ac:dyDescent="0.4">
      <c r="B64" s="270"/>
      <c r="C64" s="289"/>
      <c r="D64" s="290"/>
      <c r="E64" s="152"/>
      <c r="F64" s="153">
        <f>C63</f>
        <v>0</v>
      </c>
      <c r="G64" s="152"/>
      <c r="H64" s="153">
        <f>I63</f>
        <v>0</v>
      </c>
      <c r="I64" s="291"/>
      <c r="J64" s="292"/>
      <c r="K64" s="293"/>
      <c r="L64" s="294"/>
      <c r="M64" s="294"/>
      <c r="N64" s="290"/>
      <c r="O64" s="253"/>
      <c r="P64" s="254"/>
      <c r="Q64" s="254"/>
      <c r="R64" s="254"/>
      <c r="S64" s="25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69">
        <f>B63+1</f>
        <v>25</v>
      </c>
      <c r="C65" s="271"/>
      <c r="D65" s="272"/>
      <c r="E65" s="152"/>
      <c r="F65" s="153"/>
      <c r="G65" s="152"/>
      <c r="H65" s="153"/>
      <c r="I65" s="275"/>
      <c r="J65" s="276"/>
      <c r="K65" s="279"/>
      <c r="L65" s="280"/>
      <c r="M65" s="280"/>
      <c r="N65" s="272"/>
      <c r="O65" s="253"/>
      <c r="P65" s="254"/>
      <c r="Q65" s="254"/>
      <c r="R65" s="254"/>
      <c r="S65" s="25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56"/>
      <c r="BC65" s="257"/>
      <c r="BD65" s="258"/>
      <c r="BE65" s="259"/>
      <c r="BF65" s="260"/>
      <c r="BG65" s="261"/>
      <c r="BH65" s="261"/>
      <c r="BI65" s="261"/>
      <c r="BJ65" s="262"/>
    </row>
    <row r="66" spans="2:62" ht="20.25" customHeight="1" x14ac:dyDescent="0.4">
      <c r="B66" s="270"/>
      <c r="C66" s="289"/>
      <c r="D66" s="290"/>
      <c r="E66" s="152"/>
      <c r="F66" s="153">
        <f>C65</f>
        <v>0</v>
      </c>
      <c r="G66" s="152"/>
      <c r="H66" s="153">
        <f>I65</f>
        <v>0</v>
      </c>
      <c r="I66" s="291"/>
      <c r="J66" s="292"/>
      <c r="K66" s="293"/>
      <c r="L66" s="294"/>
      <c r="M66" s="294"/>
      <c r="N66" s="290"/>
      <c r="O66" s="253"/>
      <c r="P66" s="254"/>
      <c r="Q66" s="254"/>
      <c r="R66" s="254"/>
      <c r="S66" s="25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69">
        <f>B65+1</f>
        <v>26</v>
      </c>
      <c r="C67" s="271"/>
      <c r="D67" s="272"/>
      <c r="E67" s="152"/>
      <c r="F67" s="153"/>
      <c r="G67" s="152"/>
      <c r="H67" s="153"/>
      <c r="I67" s="275"/>
      <c r="J67" s="276"/>
      <c r="K67" s="279"/>
      <c r="L67" s="280"/>
      <c r="M67" s="280"/>
      <c r="N67" s="272"/>
      <c r="O67" s="253"/>
      <c r="P67" s="254"/>
      <c r="Q67" s="254"/>
      <c r="R67" s="254"/>
      <c r="S67" s="25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56"/>
      <c r="BC67" s="257"/>
      <c r="BD67" s="258"/>
      <c r="BE67" s="259"/>
      <c r="BF67" s="260"/>
      <c r="BG67" s="261"/>
      <c r="BH67" s="261"/>
      <c r="BI67" s="261"/>
      <c r="BJ67" s="262"/>
    </row>
    <row r="68" spans="2:62" ht="20.25" customHeight="1" x14ac:dyDescent="0.4">
      <c r="B68" s="270"/>
      <c r="C68" s="289"/>
      <c r="D68" s="290"/>
      <c r="E68" s="152"/>
      <c r="F68" s="153">
        <f>C67</f>
        <v>0</v>
      </c>
      <c r="G68" s="152"/>
      <c r="H68" s="153">
        <f>I67</f>
        <v>0</v>
      </c>
      <c r="I68" s="291"/>
      <c r="J68" s="292"/>
      <c r="K68" s="293"/>
      <c r="L68" s="294"/>
      <c r="M68" s="294"/>
      <c r="N68" s="290"/>
      <c r="O68" s="253"/>
      <c r="P68" s="254"/>
      <c r="Q68" s="254"/>
      <c r="R68" s="254"/>
      <c r="S68" s="25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69">
        <f>B67+1</f>
        <v>27</v>
      </c>
      <c r="C69" s="271"/>
      <c r="D69" s="272"/>
      <c r="E69" s="152"/>
      <c r="F69" s="153"/>
      <c r="G69" s="152"/>
      <c r="H69" s="153"/>
      <c r="I69" s="275"/>
      <c r="J69" s="276"/>
      <c r="K69" s="279"/>
      <c r="L69" s="280"/>
      <c r="M69" s="280"/>
      <c r="N69" s="272"/>
      <c r="O69" s="253"/>
      <c r="P69" s="254"/>
      <c r="Q69" s="254"/>
      <c r="R69" s="254"/>
      <c r="S69" s="25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56"/>
      <c r="BC69" s="257"/>
      <c r="BD69" s="258"/>
      <c r="BE69" s="259"/>
      <c r="BF69" s="260"/>
      <c r="BG69" s="261"/>
      <c r="BH69" s="261"/>
      <c r="BI69" s="261"/>
      <c r="BJ69" s="262"/>
    </row>
    <row r="70" spans="2:62" ht="20.25" customHeight="1" x14ac:dyDescent="0.4">
      <c r="B70" s="270"/>
      <c r="C70" s="289"/>
      <c r="D70" s="290"/>
      <c r="E70" s="152"/>
      <c r="F70" s="153">
        <f>C69</f>
        <v>0</v>
      </c>
      <c r="G70" s="152"/>
      <c r="H70" s="153">
        <f>I69</f>
        <v>0</v>
      </c>
      <c r="I70" s="291"/>
      <c r="J70" s="292"/>
      <c r="K70" s="293"/>
      <c r="L70" s="294"/>
      <c r="M70" s="294"/>
      <c r="N70" s="290"/>
      <c r="O70" s="253"/>
      <c r="P70" s="254"/>
      <c r="Q70" s="254"/>
      <c r="R70" s="254"/>
      <c r="S70" s="25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69">
        <f>B69+1</f>
        <v>28</v>
      </c>
      <c r="C71" s="271"/>
      <c r="D71" s="272"/>
      <c r="E71" s="152"/>
      <c r="F71" s="153"/>
      <c r="G71" s="152"/>
      <c r="H71" s="153"/>
      <c r="I71" s="275"/>
      <c r="J71" s="276"/>
      <c r="K71" s="279"/>
      <c r="L71" s="280"/>
      <c r="M71" s="280"/>
      <c r="N71" s="272"/>
      <c r="O71" s="253"/>
      <c r="P71" s="254"/>
      <c r="Q71" s="254"/>
      <c r="R71" s="254"/>
      <c r="S71" s="25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56"/>
      <c r="BC71" s="257"/>
      <c r="BD71" s="258"/>
      <c r="BE71" s="259"/>
      <c r="BF71" s="260"/>
      <c r="BG71" s="261"/>
      <c r="BH71" s="261"/>
      <c r="BI71" s="261"/>
      <c r="BJ71" s="262"/>
    </row>
    <row r="72" spans="2:62" ht="20.25" customHeight="1" x14ac:dyDescent="0.4">
      <c r="B72" s="270"/>
      <c r="C72" s="289"/>
      <c r="D72" s="290"/>
      <c r="E72" s="152"/>
      <c r="F72" s="153">
        <f>C71</f>
        <v>0</v>
      </c>
      <c r="G72" s="152"/>
      <c r="H72" s="153">
        <f>I71</f>
        <v>0</v>
      </c>
      <c r="I72" s="291"/>
      <c r="J72" s="292"/>
      <c r="K72" s="293"/>
      <c r="L72" s="294"/>
      <c r="M72" s="294"/>
      <c r="N72" s="290"/>
      <c r="O72" s="253"/>
      <c r="P72" s="254"/>
      <c r="Q72" s="254"/>
      <c r="R72" s="254"/>
      <c r="S72" s="25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69">
        <f>B71+1</f>
        <v>29</v>
      </c>
      <c r="C73" s="271"/>
      <c r="D73" s="272"/>
      <c r="E73" s="152"/>
      <c r="F73" s="153"/>
      <c r="G73" s="152"/>
      <c r="H73" s="153"/>
      <c r="I73" s="275"/>
      <c r="J73" s="276"/>
      <c r="K73" s="279"/>
      <c r="L73" s="280"/>
      <c r="M73" s="280"/>
      <c r="N73" s="272"/>
      <c r="O73" s="253"/>
      <c r="P73" s="254"/>
      <c r="Q73" s="254"/>
      <c r="R73" s="254"/>
      <c r="S73" s="25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6"/>
      <c r="BC73" s="257"/>
      <c r="BD73" s="258"/>
      <c r="BE73" s="259"/>
      <c r="BF73" s="260"/>
      <c r="BG73" s="261"/>
      <c r="BH73" s="261"/>
      <c r="BI73" s="261"/>
      <c r="BJ73" s="262"/>
    </row>
    <row r="74" spans="2:62" ht="20.25" customHeight="1" x14ac:dyDescent="0.4">
      <c r="B74" s="270"/>
      <c r="C74" s="273"/>
      <c r="D74" s="274"/>
      <c r="E74" s="196"/>
      <c r="F74" s="197">
        <f>C73</f>
        <v>0</v>
      </c>
      <c r="G74" s="196"/>
      <c r="H74" s="197">
        <f>I73</f>
        <v>0</v>
      </c>
      <c r="I74" s="277"/>
      <c r="J74" s="278"/>
      <c r="K74" s="281"/>
      <c r="L74" s="282"/>
      <c r="M74" s="282"/>
      <c r="N74" s="274"/>
      <c r="O74" s="253"/>
      <c r="P74" s="254"/>
      <c r="Q74" s="254"/>
      <c r="R74" s="254"/>
      <c r="S74" s="25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66">
        <f>IF($BE$3="４週",SUM(W74:AX74),IF($BE$3="暦月",SUM(W74:BA74),""))</f>
        <v>0</v>
      </c>
      <c r="BC74" s="267"/>
      <c r="BD74" s="268">
        <f>IF($BE$3="４週",BB74/4,IF($BE$3="暦月",(BB74/($BE$8/7)),""))</f>
        <v>0</v>
      </c>
      <c r="BE74" s="267"/>
      <c r="BF74" s="263"/>
      <c r="BG74" s="264"/>
      <c r="BH74" s="264"/>
      <c r="BI74" s="264"/>
      <c r="BJ74" s="265"/>
    </row>
    <row r="75" spans="2:62" ht="20.25" customHeight="1" x14ac:dyDescent="0.4">
      <c r="B75" s="269">
        <f>B73+1</f>
        <v>30</v>
      </c>
      <c r="C75" s="271"/>
      <c r="D75" s="272"/>
      <c r="E75" s="152"/>
      <c r="F75" s="153"/>
      <c r="G75" s="152"/>
      <c r="H75" s="153"/>
      <c r="I75" s="275"/>
      <c r="J75" s="276"/>
      <c r="K75" s="279"/>
      <c r="L75" s="280"/>
      <c r="M75" s="280"/>
      <c r="N75" s="272"/>
      <c r="O75" s="253"/>
      <c r="P75" s="254"/>
      <c r="Q75" s="254"/>
      <c r="R75" s="254"/>
      <c r="S75" s="25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6"/>
      <c r="BC75" s="257"/>
      <c r="BD75" s="258"/>
      <c r="BE75" s="259"/>
      <c r="BF75" s="260"/>
      <c r="BG75" s="261"/>
      <c r="BH75" s="261"/>
      <c r="BI75" s="261"/>
      <c r="BJ75" s="262"/>
    </row>
    <row r="76" spans="2:62" ht="20.25" customHeight="1" x14ac:dyDescent="0.4">
      <c r="B76" s="270"/>
      <c r="C76" s="273"/>
      <c r="D76" s="274"/>
      <c r="E76" s="196"/>
      <c r="F76" s="197">
        <f>C75</f>
        <v>0</v>
      </c>
      <c r="G76" s="196"/>
      <c r="H76" s="197">
        <f>I75</f>
        <v>0</v>
      </c>
      <c r="I76" s="277"/>
      <c r="J76" s="278"/>
      <c r="K76" s="281"/>
      <c r="L76" s="282"/>
      <c r="M76" s="282"/>
      <c r="N76" s="274"/>
      <c r="O76" s="253"/>
      <c r="P76" s="254"/>
      <c r="Q76" s="254"/>
      <c r="R76" s="254"/>
      <c r="S76" s="25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66">
        <f>IF($BE$3="４週",SUM(W76:AX76),IF($BE$3="暦月",SUM(W76:BA76),""))</f>
        <v>0</v>
      </c>
      <c r="BC76" s="267"/>
      <c r="BD76" s="268">
        <f>IF($BE$3="４週",BB76/4,IF($BE$3="暦月",(BB76/($BE$8/7)),""))</f>
        <v>0</v>
      </c>
      <c r="BE76" s="267"/>
      <c r="BF76" s="263"/>
      <c r="BG76" s="264"/>
      <c r="BH76" s="264"/>
      <c r="BI76" s="264"/>
      <c r="BJ76" s="265"/>
    </row>
    <row r="77" spans="2:62" ht="20.25" customHeight="1" x14ac:dyDescent="0.4">
      <c r="B77" s="46"/>
      <c r="C77" s="59"/>
      <c r="D77" s="59"/>
      <c r="E77" s="59"/>
      <c r="F77" s="59"/>
      <c r="G77" s="59"/>
      <c r="H77" s="59"/>
      <c r="I77" s="208"/>
      <c r="J77" s="208"/>
      <c r="K77" s="59"/>
      <c r="L77" s="59"/>
      <c r="M77" s="59"/>
      <c r="N77" s="59"/>
      <c r="O77" s="209"/>
      <c r="P77" s="209"/>
      <c r="Q77" s="209"/>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209"/>
      <c r="BG77" s="209"/>
      <c r="BH77" s="209"/>
      <c r="BI77" s="209"/>
      <c r="BJ77" s="209"/>
    </row>
    <row r="78" spans="2:62" ht="20.25" customHeight="1" x14ac:dyDescent="0.4">
      <c r="B78" s="46"/>
      <c r="C78" s="59"/>
      <c r="D78" s="59"/>
      <c r="E78" s="59"/>
      <c r="F78" s="59"/>
      <c r="G78" s="59"/>
      <c r="H78" s="59"/>
      <c r="I78" s="114"/>
      <c r="J78" s="115" t="s">
        <v>260</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209"/>
      <c r="BG78" s="209"/>
      <c r="BH78" s="209"/>
      <c r="BI78" s="209"/>
      <c r="BJ78" s="209"/>
    </row>
    <row r="79" spans="2:62" ht="20.25" customHeight="1" x14ac:dyDescent="0.4">
      <c r="B79" s="46"/>
      <c r="C79" s="59"/>
      <c r="D79" s="59"/>
      <c r="E79" s="59"/>
      <c r="F79" s="59"/>
      <c r="G79" s="59"/>
      <c r="H79" s="59"/>
      <c r="I79" s="114"/>
      <c r="J79" s="115"/>
      <c r="K79" s="115" t="s">
        <v>240</v>
      </c>
      <c r="L79" s="115"/>
      <c r="M79" s="115"/>
      <c r="N79" s="115"/>
      <c r="O79" s="115"/>
      <c r="P79" s="115"/>
      <c r="Q79" s="115"/>
      <c r="R79" s="115"/>
      <c r="S79" s="115"/>
      <c r="T79" s="116"/>
      <c r="U79" s="115"/>
      <c r="V79" s="115"/>
      <c r="W79" s="115"/>
      <c r="X79" s="115"/>
      <c r="Y79" s="115"/>
      <c r="Z79" s="117"/>
      <c r="AA79" s="115" t="s">
        <v>241</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252"/>
      <c r="BG79" s="252"/>
      <c r="BH79" s="252"/>
      <c r="BI79" s="252"/>
      <c r="BJ79" s="209"/>
    </row>
    <row r="80" spans="2:62" ht="20.25" customHeight="1" x14ac:dyDescent="0.4">
      <c r="B80" s="46"/>
      <c r="C80" s="59"/>
      <c r="D80" s="59"/>
      <c r="E80" s="59"/>
      <c r="F80" s="59"/>
      <c r="G80" s="59"/>
      <c r="H80" s="59"/>
      <c r="I80" s="114"/>
      <c r="J80" s="115"/>
      <c r="K80" s="227" t="s">
        <v>112</v>
      </c>
      <c r="L80" s="227"/>
      <c r="M80" s="227" t="s">
        <v>113</v>
      </c>
      <c r="N80" s="227"/>
      <c r="O80" s="227"/>
      <c r="P80" s="227"/>
      <c r="Q80" s="115"/>
      <c r="R80" s="249" t="s">
        <v>114</v>
      </c>
      <c r="S80" s="249"/>
      <c r="T80" s="249"/>
      <c r="U80" s="249"/>
      <c r="V80" s="119"/>
      <c r="W80" s="120" t="s">
        <v>115</v>
      </c>
      <c r="X80" s="120"/>
      <c r="Y80" s="2"/>
      <c r="Z80" s="117"/>
      <c r="AA80" s="227" t="s">
        <v>112</v>
      </c>
      <c r="AB80" s="227"/>
      <c r="AC80" s="227" t="s">
        <v>113</v>
      </c>
      <c r="AD80" s="227"/>
      <c r="AE80" s="227"/>
      <c r="AF80" s="227"/>
      <c r="AG80" s="115"/>
      <c r="AH80" s="249" t="s">
        <v>114</v>
      </c>
      <c r="AI80" s="249"/>
      <c r="AJ80" s="249"/>
      <c r="AK80" s="249"/>
      <c r="AL80" s="119"/>
      <c r="AM80" s="120" t="s">
        <v>115</v>
      </c>
      <c r="AN80" s="120"/>
      <c r="AO80" s="117"/>
      <c r="AP80" s="117"/>
      <c r="AQ80" s="231" t="s">
        <v>4</v>
      </c>
      <c r="AR80" s="231"/>
      <c r="AS80" s="231" t="s">
        <v>5</v>
      </c>
      <c r="AT80" s="231"/>
      <c r="AU80" s="231"/>
      <c r="AV80" s="231"/>
      <c r="AW80" s="117"/>
      <c r="AX80" s="117"/>
      <c r="AY80" s="117"/>
      <c r="AZ80" s="117"/>
      <c r="BA80" s="117"/>
      <c r="BB80" s="117"/>
      <c r="BC80" s="117"/>
      <c r="BD80" s="118"/>
      <c r="BE80" s="66"/>
      <c r="BF80" s="250"/>
      <c r="BG80" s="250"/>
      <c r="BH80" s="250"/>
      <c r="BI80" s="250"/>
      <c r="BJ80" s="209"/>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31" t="s">
        <v>6</v>
      </c>
      <c r="AR81" s="231"/>
      <c r="AS81" s="231" t="s">
        <v>94</v>
      </c>
      <c r="AT81" s="231"/>
      <c r="AU81" s="231"/>
      <c r="AV81" s="231"/>
      <c r="AW81" s="117"/>
      <c r="AX81" s="117"/>
      <c r="AY81" s="117"/>
      <c r="AZ81" s="117"/>
      <c r="BA81" s="117"/>
      <c r="BB81" s="117"/>
      <c r="BC81" s="117"/>
      <c r="BD81" s="118"/>
      <c r="BE81" s="66"/>
      <c r="BF81" s="251"/>
      <c r="BG81" s="251"/>
      <c r="BH81" s="251"/>
      <c r="BI81" s="251"/>
      <c r="BJ81" s="209"/>
    </row>
    <row r="82" spans="2:62" ht="20.25" customHeight="1" x14ac:dyDescent="0.4">
      <c r="B82" s="46"/>
      <c r="C82" s="59"/>
      <c r="D82" s="59"/>
      <c r="E82" s="59"/>
      <c r="F82" s="59"/>
      <c r="G82" s="59"/>
      <c r="H82" s="59"/>
      <c r="I82" s="114"/>
      <c r="J82" s="115"/>
      <c r="K82" s="231" t="s">
        <v>6</v>
      </c>
      <c r="L82" s="231"/>
      <c r="M82" s="232">
        <f>SUMIFS($BB$17:$BB$76,$F$17:$F$76,"医師",$H$17:$H$76,"A")</f>
        <v>0</v>
      </c>
      <c r="N82" s="232"/>
      <c r="O82" s="233">
        <f>SUMIFS($BD$17:$BD$76,$F$17:$F$76,"医師",$H$17:$H$76,"A")</f>
        <v>0</v>
      </c>
      <c r="P82" s="233"/>
      <c r="Q82" s="128"/>
      <c r="R82" s="234">
        <v>0</v>
      </c>
      <c r="S82" s="234"/>
      <c r="T82" s="234">
        <v>0</v>
      </c>
      <c r="U82" s="234"/>
      <c r="V82" s="129"/>
      <c r="W82" s="247">
        <v>0</v>
      </c>
      <c r="X82" s="248"/>
      <c r="Y82" s="2"/>
      <c r="Z82" s="117"/>
      <c r="AA82" s="231" t="s">
        <v>6</v>
      </c>
      <c r="AB82" s="231"/>
      <c r="AC82" s="232">
        <f>SUMIFS($BB$17:$BB$76,$F$17:$F$76,"薬剤師",$H$17:$H$76,"A")</f>
        <v>0</v>
      </c>
      <c r="AD82" s="232"/>
      <c r="AE82" s="233">
        <f>SUMIFS($BD$17:$BD$76,$F$17:$F$76,"薬剤師",$H$17:$H$76,"A")</f>
        <v>0</v>
      </c>
      <c r="AF82" s="233"/>
      <c r="AG82" s="128"/>
      <c r="AH82" s="234">
        <v>0</v>
      </c>
      <c r="AI82" s="234"/>
      <c r="AJ82" s="234">
        <v>0</v>
      </c>
      <c r="AK82" s="234"/>
      <c r="AL82" s="129"/>
      <c r="AM82" s="247">
        <v>0</v>
      </c>
      <c r="AN82" s="248"/>
      <c r="AO82" s="117"/>
      <c r="AP82" s="117"/>
      <c r="AQ82" s="231" t="s">
        <v>7</v>
      </c>
      <c r="AR82" s="231"/>
      <c r="AS82" s="231" t="s">
        <v>95</v>
      </c>
      <c r="AT82" s="231"/>
      <c r="AU82" s="231"/>
      <c r="AV82" s="231"/>
      <c r="AW82" s="117"/>
      <c r="AX82" s="117"/>
      <c r="AY82" s="117"/>
      <c r="AZ82" s="117"/>
      <c r="BA82" s="117"/>
      <c r="BB82" s="117"/>
      <c r="BC82" s="117"/>
      <c r="BD82" s="118"/>
      <c r="BE82" s="66"/>
      <c r="BF82" s="69"/>
      <c r="BG82" s="69"/>
      <c r="BH82" s="69"/>
      <c r="BI82" s="69"/>
      <c r="BJ82" s="209"/>
    </row>
    <row r="83" spans="2:62" ht="20.25" customHeight="1" x14ac:dyDescent="0.4">
      <c r="B83" s="46"/>
      <c r="C83" s="59"/>
      <c r="D83" s="59"/>
      <c r="E83" s="59"/>
      <c r="F83" s="59"/>
      <c r="G83" s="59"/>
      <c r="H83" s="59"/>
      <c r="I83" s="114"/>
      <c r="J83" s="115"/>
      <c r="K83" s="231" t="s">
        <v>7</v>
      </c>
      <c r="L83" s="231"/>
      <c r="M83" s="232">
        <f>SUMIFS($BB$17:$BB$76,$F$17:$F$76,"医師",$H$17:$H$76,"B")</f>
        <v>0</v>
      </c>
      <c r="N83" s="232"/>
      <c r="O83" s="233">
        <f>SUMIFS($BD$17:$BD$76,$F$17:$F$76,"医師",$H$17:$H$76,"B")</f>
        <v>0</v>
      </c>
      <c r="P83" s="233"/>
      <c r="Q83" s="128"/>
      <c r="R83" s="234">
        <v>0</v>
      </c>
      <c r="S83" s="234"/>
      <c r="T83" s="234">
        <v>0</v>
      </c>
      <c r="U83" s="234"/>
      <c r="V83" s="129"/>
      <c r="W83" s="247">
        <v>0</v>
      </c>
      <c r="X83" s="248"/>
      <c r="Y83" s="2"/>
      <c r="Z83" s="117"/>
      <c r="AA83" s="231" t="s">
        <v>7</v>
      </c>
      <c r="AB83" s="231"/>
      <c r="AC83" s="232">
        <f>SUMIFS($BB$17:$BB$76,$F$17:$F$76,"薬剤師",$H$17:$H$76,"B")</f>
        <v>0</v>
      </c>
      <c r="AD83" s="232"/>
      <c r="AE83" s="233">
        <f>SUMIFS($BD$17:$BD$76,$F$17:$F$76,"薬剤師",$H$17:$H$76,"B")</f>
        <v>0</v>
      </c>
      <c r="AF83" s="233"/>
      <c r="AG83" s="128"/>
      <c r="AH83" s="234">
        <v>0</v>
      </c>
      <c r="AI83" s="234"/>
      <c r="AJ83" s="234">
        <v>0</v>
      </c>
      <c r="AK83" s="234"/>
      <c r="AL83" s="129"/>
      <c r="AM83" s="247">
        <v>0</v>
      </c>
      <c r="AN83" s="248"/>
      <c r="AO83" s="117"/>
      <c r="AP83" s="117"/>
      <c r="AQ83" s="231" t="s">
        <v>8</v>
      </c>
      <c r="AR83" s="231"/>
      <c r="AS83" s="231" t="s">
        <v>96</v>
      </c>
      <c r="AT83" s="231"/>
      <c r="AU83" s="231"/>
      <c r="AV83" s="231"/>
      <c r="AW83" s="117"/>
      <c r="AX83" s="117"/>
      <c r="AY83" s="117"/>
      <c r="AZ83" s="117"/>
      <c r="BA83" s="117"/>
      <c r="BB83" s="117"/>
      <c r="BC83" s="117"/>
      <c r="BD83" s="118"/>
      <c r="BE83" s="66"/>
      <c r="BF83" s="209"/>
      <c r="BG83" s="209"/>
      <c r="BH83" s="209"/>
      <c r="BI83" s="209"/>
      <c r="BJ83" s="209"/>
    </row>
    <row r="84" spans="2:62" ht="20.25" customHeight="1" x14ac:dyDescent="0.4">
      <c r="B84" s="46"/>
      <c r="C84" s="59"/>
      <c r="D84" s="59"/>
      <c r="E84" s="59"/>
      <c r="F84" s="59"/>
      <c r="G84" s="59"/>
      <c r="H84" s="59"/>
      <c r="I84" s="114"/>
      <c r="J84" s="115"/>
      <c r="K84" s="231" t="s">
        <v>8</v>
      </c>
      <c r="L84" s="231"/>
      <c r="M84" s="232">
        <f>SUMIFS($BB$17:$BB$76,$F$17:$F$76,"医師",$H$17:$H$76,"C")</f>
        <v>0</v>
      </c>
      <c r="N84" s="232"/>
      <c r="O84" s="233">
        <f>SUMIFS($BD$17:$BD$76,$F$17:$F$76,"医師",$H$17:$H$76,"C")</f>
        <v>0</v>
      </c>
      <c r="P84" s="233"/>
      <c r="Q84" s="128"/>
      <c r="R84" s="234">
        <v>0</v>
      </c>
      <c r="S84" s="234"/>
      <c r="T84" s="235">
        <v>0</v>
      </c>
      <c r="U84" s="235"/>
      <c r="V84" s="129"/>
      <c r="W84" s="229" t="s">
        <v>36</v>
      </c>
      <c r="X84" s="230"/>
      <c r="Y84" s="2"/>
      <c r="Z84" s="117"/>
      <c r="AA84" s="231" t="s">
        <v>8</v>
      </c>
      <c r="AB84" s="231"/>
      <c r="AC84" s="232">
        <f>SUMIFS($BB$17:$BB$76,$F$17:$F$76,"薬剤師",$H$17:$H$76,"C")</f>
        <v>0</v>
      </c>
      <c r="AD84" s="232"/>
      <c r="AE84" s="233">
        <f>SUMIFS($BD$17:$BD$76,$F$17:$F$76,"薬剤師",$H$17:$H$76,"C")</f>
        <v>0</v>
      </c>
      <c r="AF84" s="233"/>
      <c r="AG84" s="128"/>
      <c r="AH84" s="234">
        <v>0</v>
      </c>
      <c r="AI84" s="234"/>
      <c r="AJ84" s="235">
        <v>0</v>
      </c>
      <c r="AK84" s="235"/>
      <c r="AL84" s="129"/>
      <c r="AM84" s="229" t="s">
        <v>36</v>
      </c>
      <c r="AN84" s="230"/>
      <c r="AO84" s="117"/>
      <c r="AP84" s="117"/>
      <c r="AQ84" s="231" t="s">
        <v>9</v>
      </c>
      <c r="AR84" s="231"/>
      <c r="AS84" s="231" t="s">
        <v>131</v>
      </c>
      <c r="AT84" s="231"/>
      <c r="AU84" s="231"/>
      <c r="AV84" s="231"/>
      <c r="AW84" s="117"/>
      <c r="AX84" s="117"/>
      <c r="AY84" s="117"/>
      <c r="AZ84" s="117"/>
      <c r="BA84" s="117"/>
      <c r="BB84" s="117"/>
      <c r="BC84" s="117"/>
      <c r="BD84" s="118"/>
      <c r="BE84" s="66"/>
      <c r="BF84" s="209"/>
      <c r="BG84" s="209"/>
      <c r="BH84" s="209"/>
      <c r="BI84" s="209"/>
      <c r="BJ84" s="209"/>
    </row>
    <row r="85" spans="2:62" ht="20.25" customHeight="1" x14ac:dyDescent="0.4">
      <c r="B85" s="46"/>
      <c r="C85" s="59"/>
      <c r="D85" s="59"/>
      <c r="E85" s="59"/>
      <c r="F85" s="59"/>
      <c r="G85" s="59"/>
      <c r="H85" s="59"/>
      <c r="I85" s="114"/>
      <c r="J85" s="115"/>
      <c r="K85" s="231" t="s">
        <v>9</v>
      </c>
      <c r="L85" s="231"/>
      <c r="M85" s="232">
        <f>SUMIFS($BB$17:$BB$76,$F$17:$F$76,"医師",$H$17:$H$76,"D")</f>
        <v>0</v>
      </c>
      <c r="N85" s="232"/>
      <c r="O85" s="233">
        <f>SUMIFS($BD$17:$BD$76,$F$17:$F$76,"医師",$H$17:$H$76,"D")</f>
        <v>0</v>
      </c>
      <c r="P85" s="233"/>
      <c r="Q85" s="128"/>
      <c r="R85" s="234">
        <v>0</v>
      </c>
      <c r="S85" s="234"/>
      <c r="T85" s="235">
        <v>0</v>
      </c>
      <c r="U85" s="235"/>
      <c r="V85" s="129"/>
      <c r="W85" s="229" t="s">
        <v>36</v>
      </c>
      <c r="X85" s="230"/>
      <c r="Y85" s="2"/>
      <c r="Z85" s="117"/>
      <c r="AA85" s="231" t="s">
        <v>9</v>
      </c>
      <c r="AB85" s="231"/>
      <c r="AC85" s="232">
        <f>SUMIFS($BB$17:$BB$76,$F$17:$F$76,"薬剤師",$H$17:$H$76,"D")</f>
        <v>0</v>
      </c>
      <c r="AD85" s="232"/>
      <c r="AE85" s="233">
        <f>SUMIFS($BD$17:$BD$76,$F$17:$F$76,"薬剤師",$H$17:$H$76,"D")</f>
        <v>0</v>
      </c>
      <c r="AF85" s="233"/>
      <c r="AG85" s="128"/>
      <c r="AH85" s="234">
        <v>0</v>
      </c>
      <c r="AI85" s="234"/>
      <c r="AJ85" s="235">
        <v>0</v>
      </c>
      <c r="AK85" s="235"/>
      <c r="AL85" s="129"/>
      <c r="AM85" s="229" t="s">
        <v>36</v>
      </c>
      <c r="AN85" s="230"/>
      <c r="AO85" s="117"/>
      <c r="AP85" s="117"/>
      <c r="AQ85" s="2"/>
      <c r="AR85" s="2"/>
      <c r="AS85" s="2"/>
      <c r="AT85" s="2"/>
      <c r="AU85" s="2"/>
      <c r="AV85" s="2"/>
      <c r="AW85" s="2"/>
      <c r="AX85" s="2"/>
      <c r="AY85" s="2"/>
      <c r="AZ85" s="2"/>
      <c r="BA85" s="2"/>
      <c r="BB85" s="2"/>
      <c r="BC85" s="2"/>
      <c r="BD85" s="2"/>
      <c r="BF85" s="209"/>
      <c r="BG85" s="209"/>
      <c r="BH85" s="209"/>
      <c r="BI85" s="209"/>
      <c r="BJ85" s="209"/>
    </row>
    <row r="86" spans="2:62" ht="20.25" customHeight="1" x14ac:dyDescent="0.4">
      <c r="B86" s="46"/>
      <c r="C86" s="59"/>
      <c r="D86" s="59"/>
      <c r="E86" s="59"/>
      <c r="F86" s="59"/>
      <c r="G86" s="59"/>
      <c r="H86" s="59"/>
      <c r="I86" s="114"/>
      <c r="J86" s="115"/>
      <c r="K86" s="231" t="s">
        <v>119</v>
      </c>
      <c r="L86" s="231"/>
      <c r="M86" s="232">
        <f>SUM(M82:N85)</f>
        <v>0</v>
      </c>
      <c r="N86" s="232"/>
      <c r="O86" s="233">
        <f>SUM(O82:P85)</f>
        <v>0</v>
      </c>
      <c r="P86" s="233"/>
      <c r="Q86" s="128"/>
      <c r="R86" s="232">
        <f>SUM(R82:S85)</f>
        <v>0</v>
      </c>
      <c r="S86" s="232"/>
      <c r="T86" s="233">
        <f>SUM(T82:U85)</f>
        <v>0</v>
      </c>
      <c r="U86" s="233"/>
      <c r="V86" s="129"/>
      <c r="W86" s="236">
        <f>SUM(W82:X83)</f>
        <v>0</v>
      </c>
      <c r="X86" s="237"/>
      <c r="Y86" s="2"/>
      <c r="Z86" s="117"/>
      <c r="AA86" s="231" t="s">
        <v>119</v>
      </c>
      <c r="AB86" s="231"/>
      <c r="AC86" s="232">
        <f>SUM(AC82:AD85)</f>
        <v>0</v>
      </c>
      <c r="AD86" s="232"/>
      <c r="AE86" s="233">
        <f>SUM(AE82:AF85)</f>
        <v>0</v>
      </c>
      <c r="AF86" s="233"/>
      <c r="AG86" s="128"/>
      <c r="AH86" s="232">
        <f>SUM(AH82:AI85)</f>
        <v>0</v>
      </c>
      <c r="AI86" s="232"/>
      <c r="AJ86" s="233">
        <f>SUM(AJ82:AK85)</f>
        <v>0</v>
      </c>
      <c r="AK86" s="233"/>
      <c r="AL86" s="129"/>
      <c r="AM86" s="236">
        <f>SUM(AM82:AN83)</f>
        <v>0</v>
      </c>
      <c r="AN86" s="237"/>
      <c r="AO86" s="117"/>
      <c r="AP86" s="117"/>
      <c r="AQ86" s="2"/>
      <c r="AR86" s="2"/>
      <c r="AS86" s="2"/>
      <c r="AT86" s="2"/>
      <c r="AU86" s="2"/>
      <c r="AV86" s="2"/>
      <c r="AW86" s="2"/>
      <c r="AX86" s="2"/>
      <c r="AY86" s="2"/>
      <c r="AZ86" s="2"/>
      <c r="BA86" s="2"/>
      <c r="BB86" s="2"/>
      <c r="BC86" s="2"/>
      <c r="BD86" s="2"/>
      <c r="BF86" s="209"/>
      <c r="BG86" s="209"/>
      <c r="BH86" s="209"/>
      <c r="BI86" s="209"/>
      <c r="BJ86" s="209"/>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c r="BF87" s="209"/>
      <c r="BG87" s="209"/>
      <c r="BH87" s="209"/>
      <c r="BI87" s="209"/>
      <c r="BJ87" s="209"/>
    </row>
    <row r="88" spans="2:62" ht="20.25" customHeight="1" x14ac:dyDescent="0.4">
      <c r="B88" s="46"/>
      <c r="C88" s="59"/>
      <c r="D88" s="59"/>
      <c r="E88" s="59"/>
      <c r="F88" s="59"/>
      <c r="G88" s="59"/>
      <c r="H88" s="59"/>
      <c r="I88" s="114"/>
      <c r="J88" s="114"/>
      <c r="K88" s="116" t="s">
        <v>120</v>
      </c>
      <c r="L88" s="115"/>
      <c r="M88" s="115"/>
      <c r="N88" s="115"/>
      <c r="O88" s="115"/>
      <c r="P88" s="115"/>
      <c r="Q88" s="149" t="s">
        <v>181</v>
      </c>
      <c r="R88" s="243" t="s">
        <v>182</v>
      </c>
      <c r="S88" s="244"/>
      <c r="T88" s="126"/>
      <c r="U88" s="126"/>
      <c r="V88" s="115"/>
      <c r="W88" s="115"/>
      <c r="X88" s="115"/>
      <c r="Y88" s="117"/>
      <c r="Z88" s="117"/>
      <c r="AA88" s="116" t="s">
        <v>120</v>
      </c>
      <c r="AB88" s="115"/>
      <c r="AC88" s="115"/>
      <c r="AD88" s="115"/>
      <c r="AE88" s="115"/>
      <c r="AF88" s="115"/>
      <c r="AG88" s="149" t="s">
        <v>181</v>
      </c>
      <c r="AH88" s="245" t="str">
        <f>R88</f>
        <v>週</v>
      </c>
      <c r="AI88" s="246"/>
      <c r="AJ88" s="126"/>
      <c r="AK88" s="126"/>
      <c r="AL88" s="115"/>
      <c r="AM88" s="115"/>
      <c r="AN88" s="115"/>
      <c r="AO88" s="117"/>
      <c r="AP88" s="117"/>
      <c r="AQ88" s="2"/>
      <c r="AR88" s="2"/>
      <c r="AS88" s="2"/>
      <c r="AT88" s="2"/>
      <c r="AU88" s="2"/>
      <c r="AV88" s="2"/>
      <c r="AW88" s="2"/>
      <c r="AX88" s="2"/>
      <c r="AY88" s="2"/>
      <c r="AZ88" s="2"/>
      <c r="BA88" s="2"/>
      <c r="BB88" s="2"/>
      <c r="BC88" s="2"/>
      <c r="BD88" s="2"/>
      <c r="BF88" s="209"/>
      <c r="BG88" s="209"/>
      <c r="BH88" s="209"/>
      <c r="BI88" s="209"/>
      <c r="BJ88" s="209"/>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c r="BF89" s="209"/>
      <c r="BG89" s="209"/>
      <c r="BH89" s="209"/>
      <c r="BI89" s="209"/>
      <c r="BJ89" s="209"/>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c r="BF90" s="209"/>
      <c r="BG90" s="209"/>
      <c r="BH90" s="209"/>
      <c r="BI90" s="209"/>
      <c r="BJ90" s="209"/>
    </row>
    <row r="91" spans="2:62" ht="20.25" customHeight="1" x14ac:dyDescent="0.4">
      <c r="I91" s="2"/>
      <c r="J91" s="2"/>
      <c r="K91" s="238">
        <f>IF($R$88="週",T86,R86)</f>
        <v>0</v>
      </c>
      <c r="L91" s="238"/>
      <c r="M91" s="238"/>
      <c r="N91" s="238"/>
      <c r="O91" s="206" t="s">
        <v>124</v>
      </c>
      <c r="P91" s="231">
        <f>IF($R$88="週",$BA$6,$BE$6)</f>
        <v>40</v>
      </c>
      <c r="Q91" s="231"/>
      <c r="R91" s="231"/>
      <c r="S91" s="231"/>
      <c r="T91" s="206" t="s">
        <v>125</v>
      </c>
      <c r="U91" s="239">
        <f>ROUNDDOWN(K91/P91,1)</f>
        <v>0</v>
      </c>
      <c r="V91" s="239"/>
      <c r="W91" s="239"/>
      <c r="X91" s="239"/>
      <c r="Y91" s="2"/>
      <c r="Z91" s="2"/>
      <c r="AA91" s="238">
        <f>IF($AH$88="週",AJ86,AH86)</f>
        <v>0</v>
      </c>
      <c r="AB91" s="238"/>
      <c r="AC91" s="238"/>
      <c r="AD91" s="238"/>
      <c r="AE91" s="206" t="s">
        <v>124</v>
      </c>
      <c r="AF91" s="231">
        <f>IF($AH$88="週",$BA$6,$BE$6)</f>
        <v>40</v>
      </c>
      <c r="AG91" s="231"/>
      <c r="AH91" s="231"/>
      <c r="AI91" s="231"/>
      <c r="AJ91" s="206" t="s">
        <v>125</v>
      </c>
      <c r="AK91" s="239">
        <f>ROUNDDOWN(AA91/AF91,1)</f>
        <v>0</v>
      </c>
      <c r="AL91" s="239"/>
      <c r="AM91" s="239"/>
      <c r="AN91" s="239"/>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244</v>
      </c>
      <c r="L93" s="115"/>
      <c r="M93" s="115"/>
      <c r="N93" s="115"/>
      <c r="O93" s="115"/>
      <c r="P93" s="115"/>
      <c r="Q93" s="115"/>
      <c r="R93" s="115"/>
      <c r="S93" s="115"/>
      <c r="T93" s="116"/>
      <c r="U93" s="115"/>
      <c r="V93" s="115"/>
      <c r="W93" s="115"/>
      <c r="X93" s="115"/>
      <c r="Y93" s="2"/>
      <c r="Z93" s="2"/>
      <c r="AA93" s="115" t="s">
        <v>245</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31">
        <f>W86</f>
        <v>0</v>
      </c>
      <c r="L96" s="231"/>
      <c r="M96" s="231"/>
      <c r="N96" s="231"/>
      <c r="O96" s="206" t="s">
        <v>129</v>
      </c>
      <c r="P96" s="239">
        <f>U91</f>
        <v>0</v>
      </c>
      <c r="Q96" s="239"/>
      <c r="R96" s="239"/>
      <c r="S96" s="239"/>
      <c r="T96" s="206" t="s">
        <v>125</v>
      </c>
      <c r="U96" s="240">
        <f>ROUNDDOWN(K96+P96,1)</f>
        <v>0</v>
      </c>
      <c r="V96" s="240"/>
      <c r="W96" s="240"/>
      <c r="X96" s="240"/>
      <c r="Y96" s="127"/>
      <c r="Z96" s="127"/>
      <c r="AA96" s="241">
        <f>AM86</f>
        <v>0</v>
      </c>
      <c r="AB96" s="241"/>
      <c r="AC96" s="241"/>
      <c r="AD96" s="241"/>
      <c r="AE96" s="125" t="s">
        <v>129</v>
      </c>
      <c r="AF96" s="242">
        <f>AK91</f>
        <v>0</v>
      </c>
      <c r="AG96" s="242"/>
      <c r="AH96" s="242"/>
      <c r="AI96" s="242"/>
      <c r="AJ96" s="125" t="s">
        <v>125</v>
      </c>
      <c r="AK96" s="240">
        <f>ROUNDDOWN(AA96+AF96,1)</f>
        <v>0</v>
      </c>
      <c r="AL96" s="240"/>
      <c r="AM96" s="240"/>
      <c r="AN96" s="240"/>
      <c r="AO96" s="2"/>
      <c r="AP96" s="2"/>
    </row>
    <row r="97" spans="11:42" ht="20.25" customHeight="1" x14ac:dyDescent="0.4"/>
    <row r="98" spans="11:42" ht="20.25" customHeight="1" x14ac:dyDescent="0.4">
      <c r="K98" s="115" t="s">
        <v>242</v>
      </c>
      <c r="L98" s="115"/>
      <c r="M98" s="115"/>
      <c r="N98" s="115"/>
      <c r="O98" s="115"/>
      <c r="P98" s="115"/>
      <c r="Q98" s="115"/>
      <c r="R98" s="115"/>
      <c r="S98" s="115"/>
      <c r="T98" s="116"/>
      <c r="U98" s="115"/>
      <c r="V98" s="115"/>
      <c r="W98" s="115"/>
      <c r="X98" s="115"/>
      <c r="Y98" s="115"/>
      <c r="Z98" s="117"/>
      <c r="AA98" s="115" t="s">
        <v>243</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9" t="s">
        <v>114</v>
      </c>
      <c r="S99" s="249"/>
      <c r="T99" s="249"/>
      <c r="U99" s="249"/>
      <c r="V99" s="119"/>
      <c r="W99" s="120" t="s">
        <v>115</v>
      </c>
      <c r="X99" s="120"/>
      <c r="Y99" s="2"/>
      <c r="Z99" s="117"/>
      <c r="AA99" s="227" t="s">
        <v>112</v>
      </c>
      <c r="AB99" s="227"/>
      <c r="AC99" s="227" t="s">
        <v>113</v>
      </c>
      <c r="AD99" s="227"/>
      <c r="AE99" s="227"/>
      <c r="AF99" s="227"/>
      <c r="AG99" s="115"/>
      <c r="AH99" s="249" t="s">
        <v>114</v>
      </c>
      <c r="AI99" s="249"/>
      <c r="AJ99" s="249"/>
      <c r="AK99" s="249"/>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31" t="s">
        <v>6</v>
      </c>
      <c r="L101" s="231"/>
      <c r="M101" s="232">
        <f>SUMIFS($BB$17:$BB$76,$F$17:$F$76,"看護職員",$H$17:$H$76,"A")</f>
        <v>0</v>
      </c>
      <c r="N101" s="232"/>
      <c r="O101" s="233">
        <f>SUMIFS($BD$17:$BD$76,$F$17:$F$76,"看護職員",$H$17:$H$76,"A")</f>
        <v>0</v>
      </c>
      <c r="P101" s="233"/>
      <c r="Q101" s="128"/>
      <c r="R101" s="234">
        <v>0</v>
      </c>
      <c r="S101" s="234"/>
      <c r="T101" s="234">
        <v>0</v>
      </c>
      <c r="U101" s="234"/>
      <c r="V101" s="129"/>
      <c r="W101" s="247">
        <v>0</v>
      </c>
      <c r="X101" s="248"/>
      <c r="Y101" s="2"/>
      <c r="Z101" s="117"/>
      <c r="AA101" s="231" t="s">
        <v>6</v>
      </c>
      <c r="AB101" s="231"/>
      <c r="AC101" s="232">
        <f>SUMIFS($BB$17:$BB$76,$F$17:$F$76,"介護職員",$H$17:$H$76,"A")</f>
        <v>0</v>
      </c>
      <c r="AD101" s="232"/>
      <c r="AE101" s="233">
        <f>SUMIFS($BD$17:$BD$76,$F$17:$F$76,"介護職員",$H$17:$H$76,"A")</f>
        <v>0</v>
      </c>
      <c r="AF101" s="233"/>
      <c r="AG101" s="128"/>
      <c r="AH101" s="234">
        <v>0</v>
      </c>
      <c r="AI101" s="234"/>
      <c r="AJ101" s="234">
        <v>0</v>
      </c>
      <c r="AK101" s="234"/>
      <c r="AL101" s="129"/>
      <c r="AM101" s="247">
        <v>0</v>
      </c>
      <c r="AN101" s="248"/>
      <c r="AO101" s="117"/>
      <c r="AP101" s="117"/>
    </row>
    <row r="102" spans="11:42" ht="20.25" customHeight="1" x14ac:dyDescent="0.4">
      <c r="K102" s="231" t="s">
        <v>7</v>
      </c>
      <c r="L102" s="231"/>
      <c r="M102" s="232">
        <f>SUMIFS($BB$17:$BB$76,$F$17:$F$76,"看護職員",$H$17:$H$76,"B")</f>
        <v>0</v>
      </c>
      <c r="N102" s="232"/>
      <c r="O102" s="233">
        <f>SUMIFS($BD$17:$BD$76,$F$17:$F$76,"看護職員",$H$17:$H$76,"B")</f>
        <v>0</v>
      </c>
      <c r="P102" s="233"/>
      <c r="Q102" s="128"/>
      <c r="R102" s="234">
        <v>0</v>
      </c>
      <c r="S102" s="234"/>
      <c r="T102" s="234">
        <v>0</v>
      </c>
      <c r="U102" s="234"/>
      <c r="V102" s="129"/>
      <c r="W102" s="247">
        <v>0</v>
      </c>
      <c r="X102" s="248"/>
      <c r="Y102" s="2"/>
      <c r="Z102" s="117"/>
      <c r="AA102" s="231" t="s">
        <v>7</v>
      </c>
      <c r="AB102" s="231"/>
      <c r="AC102" s="232">
        <f>SUMIFS($BB$17:$BB$76,$F$17:$F$76,"介護職員",$H$17:$H$76,"B")</f>
        <v>0</v>
      </c>
      <c r="AD102" s="232"/>
      <c r="AE102" s="233">
        <f>SUMIFS($BD$17:$BD$76,$F$17:$F$76,"介護職員",$H$17:$H$76,"B")</f>
        <v>0</v>
      </c>
      <c r="AF102" s="233"/>
      <c r="AG102" s="128"/>
      <c r="AH102" s="234">
        <v>0</v>
      </c>
      <c r="AI102" s="234"/>
      <c r="AJ102" s="234">
        <v>0</v>
      </c>
      <c r="AK102" s="234"/>
      <c r="AL102" s="129"/>
      <c r="AM102" s="247">
        <v>0</v>
      </c>
      <c r="AN102" s="248"/>
      <c r="AO102" s="117"/>
      <c r="AP102" s="117"/>
    </row>
    <row r="103" spans="11:42" ht="20.25" customHeight="1" x14ac:dyDescent="0.4">
      <c r="K103" s="231" t="s">
        <v>8</v>
      </c>
      <c r="L103" s="231"/>
      <c r="M103" s="232">
        <f>SUMIFS($BB$17:$BB$76,$F$17:$F$76,"看護職員",$H$17:$H$76,"C")</f>
        <v>0</v>
      </c>
      <c r="N103" s="232"/>
      <c r="O103" s="233">
        <f>SUMIFS($BD$17:$BD$76,$F$17:$F$76,"看護職員",$H$17:$H$76,"C")</f>
        <v>0</v>
      </c>
      <c r="P103" s="233"/>
      <c r="Q103" s="128"/>
      <c r="R103" s="234">
        <v>0</v>
      </c>
      <c r="S103" s="234"/>
      <c r="T103" s="235">
        <v>0</v>
      </c>
      <c r="U103" s="235"/>
      <c r="V103" s="129"/>
      <c r="W103" s="229" t="s">
        <v>36</v>
      </c>
      <c r="X103" s="230"/>
      <c r="Y103" s="2"/>
      <c r="Z103" s="117"/>
      <c r="AA103" s="231" t="s">
        <v>8</v>
      </c>
      <c r="AB103" s="231"/>
      <c r="AC103" s="232">
        <f>SUMIFS($BB$17:$BB$76,$F$17:$F$76,"介護職員",$H$17:$H$76,"C")</f>
        <v>0</v>
      </c>
      <c r="AD103" s="232"/>
      <c r="AE103" s="233">
        <f>SUMIFS($BD$17:$BD$76,$F$17:$F$76,"介護職員",$H$17:$H$76,"C")</f>
        <v>0</v>
      </c>
      <c r="AF103" s="233"/>
      <c r="AG103" s="128"/>
      <c r="AH103" s="234">
        <v>0</v>
      </c>
      <c r="AI103" s="234"/>
      <c r="AJ103" s="235">
        <v>0</v>
      </c>
      <c r="AK103" s="235"/>
      <c r="AL103" s="129"/>
      <c r="AM103" s="229" t="s">
        <v>36</v>
      </c>
      <c r="AN103" s="230"/>
      <c r="AO103" s="117"/>
      <c r="AP103" s="117"/>
    </row>
    <row r="104" spans="11:42" ht="20.25" customHeight="1" x14ac:dyDescent="0.4">
      <c r="K104" s="231" t="s">
        <v>9</v>
      </c>
      <c r="L104" s="231"/>
      <c r="M104" s="232">
        <f>SUMIFS($BB$17:$BB$76,$F$17:$F$76,"看護職員",$H$17:$H$76,"D")</f>
        <v>0</v>
      </c>
      <c r="N104" s="232"/>
      <c r="O104" s="233">
        <f>SUMIFS($BD$17:$BD$76,$F$17:$F$76,"看護職員",$H$17:$H$76,"D")</f>
        <v>0</v>
      </c>
      <c r="P104" s="233"/>
      <c r="Q104" s="128"/>
      <c r="R104" s="234">
        <v>0</v>
      </c>
      <c r="S104" s="234"/>
      <c r="T104" s="235">
        <v>0</v>
      </c>
      <c r="U104" s="235"/>
      <c r="V104" s="129"/>
      <c r="W104" s="229" t="s">
        <v>36</v>
      </c>
      <c r="X104" s="230"/>
      <c r="Y104" s="2"/>
      <c r="Z104" s="117"/>
      <c r="AA104" s="231" t="s">
        <v>9</v>
      </c>
      <c r="AB104" s="231"/>
      <c r="AC104" s="232">
        <f>SUMIFS($BB$17:$BB$76,$F$17:$F$76,"介護職員",$H$17:$H$76,"D")</f>
        <v>0</v>
      </c>
      <c r="AD104" s="232"/>
      <c r="AE104" s="233">
        <f>SUMIFS($BD$17:$BD$76,$F$17:$F$76,"介護職員",$H$17:$H$76,"D")</f>
        <v>0</v>
      </c>
      <c r="AF104" s="233"/>
      <c r="AG104" s="128"/>
      <c r="AH104" s="234">
        <v>0</v>
      </c>
      <c r="AI104" s="234"/>
      <c r="AJ104" s="235">
        <v>0</v>
      </c>
      <c r="AK104" s="235"/>
      <c r="AL104" s="129"/>
      <c r="AM104" s="229" t="s">
        <v>36</v>
      </c>
      <c r="AN104" s="230"/>
      <c r="AO104" s="117"/>
      <c r="AP104" s="117"/>
    </row>
    <row r="105" spans="11:42" ht="20.25" customHeight="1" x14ac:dyDescent="0.4">
      <c r="K105" s="231" t="s">
        <v>119</v>
      </c>
      <c r="L105" s="231"/>
      <c r="M105" s="232">
        <f>SUM(M101:N104)</f>
        <v>0</v>
      </c>
      <c r="N105" s="232"/>
      <c r="O105" s="233">
        <f>SUM(O101:P104)</f>
        <v>0</v>
      </c>
      <c r="P105" s="233"/>
      <c r="Q105" s="128"/>
      <c r="R105" s="232">
        <f>SUM(R101:S104)</f>
        <v>0</v>
      </c>
      <c r="S105" s="232"/>
      <c r="T105" s="233">
        <f>SUM(T101:U104)</f>
        <v>0</v>
      </c>
      <c r="U105" s="233"/>
      <c r="V105" s="129"/>
      <c r="W105" s="236">
        <f>SUM(W101:X102)</f>
        <v>0</v>
      </c>
      <c r="X105" s="237"/>
      <c r="Y105" s="2"/>
      <c r="Z105" s="117"/>
      <c r="AA105" s="231" t="s">
        <v>119</v>
      </c>
      <c r="AB105" s="231"/>
      <c r="AC105" s="232">
        <f>SUM(AC101:AD104)</f>
        <v>0</v>
      </c>
      <c r="AD105" s="232"/>
      <c r="AE105" s="233">
        <f>SUM(AE101:AF104)</f>
        <v>0</v>
      </c>
      <c r="AF105" s="233"/>
      <c r="AG105" s="128"/>
      <c r="AH105" s="232">
        <f>SUM(AH101:AI104)</f>
        <v>0</v>
      </c>
      <c r="AI105" s="232"/>
      <c r="AJ105" s="233">
        <f>SUM(AJ101:AK104)</f>
        <v>0</v>
      </c>
      <c r="AK105" s="233"/>
      <c r="AL105" s="129"/>
      <c r="AM105" s="236">
        <f>SUM(AM101:AN102)</f>
        <v>0</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45" t="str">
        <f>R88</f>
        <v>週</v>
      </c>
      <c r="S107" s="246"/>
      <c r="T107" s="126"/>
      <c r="U107" s="126"/>
      <c r="V107" s="115"/>
      <c r="W107" s="115"/>
      <c r="X107" s="115"/>
      <c r="Y107" s="117"/>
      <c r="Z107" s="117"/>
      <c r="AA107" s="116" t="s">
        <v>120</v>
      </c>
      <c r="AB107" s="115"/>
      <c r="AC107" s="115"/>
      <c r="AD107" s="115"/>
      <c r="AE107" s="115"/>
      <c r="AF107" s="115"/>
      <c r="AG107" s="149" t="s">
        <v>181</v>
      </c>
      <c r="AH107" s="245" t="str">
        <f>R107</f>
        <v>週</v>
      </c>
      <c r="AI107" s="246"/>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38">
        <f>IF($R$88="週",T105,R105)</f>
        <v>0</v>
      </c>
      <c r="L110" s="238"/>
      <c r="M110" s="238"/>
      <c r="N110" s="238"/>
      <c r="O110" s="222" t="s">
        <v>124</v>
      </c>
      <c r="P110" s="231">
        <f>IF($R$88="週",$BA$6,$BE$6)</f>
        <v>40</v>
      </c>
      <c r="Q110" s="231"/>
      <c r="R110" s="231"/>
      <c r="S110" s="231"/>
      <c r="T110" s="222" t="s">
        <v>125</v>
      </c>
      <c r="U110" s="239">
        <f>ROUNDDOWN(K110/P110,1)</f>
        <v>0</v>
      </c>
      <c r="V110" s="239"/>
      <c r="W110" s="239"/>
      <c r="X110" s="239"/>
      <c r="Y110" s="2"/>
      <c r="Z110" s="2"/>
      <c r="AA110" s="238">
        <f>IF($AH$88="週",AJ105,AH105)</f>
        <v>0</v>
      </c>
      <c r="AB110" s="238"/>
      <c r="AC110" s="238"/>
      <c r="AD110" s="238"/>
      <c r="AE110" s="222" t="s">
        <v>124</v>
      </c>
      <c r="AF110" s="231">
        <f>IF($AH$88="週",$BA$6,$BE$6)</f>
        <v>40</v>
      </c>
      <c r="AG110" s="231"/>
      <c r="AH110" s="231"/>
      <c r="AI110" s="231"/>
      <c r="AJ110" s="222" t="s">
        <v>125</v>
      </c>
      <c r="AK110" s="239">
        <f>ROUNDDOWN(AA110/AF110,1)</f>
        <v>0</v>
      </c>
      <c r="AL110" s="239"/>
      <c r="AM110" s="239"/>
      <c r="AN110" s="239"/>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31">
        <f>W105</f>
        <v>0</v>
      </c>
      <c r="L115" s="231"/>
      <c r="M115" s="231"/>
      <c r="N115" s="231"/>
      <c r="O115" s="222" t="s">
        <v>129</v>
      </c>
      <c r="P115" s="239">
        <f>U110</f>
        <v>0</v>
      </c>
      <c r="Q115" s="239"/>
      <c r="R115" s="239"/>
      <c r="S115" s="239"/>
      <c r="T115" s="222" t="s">
        <v>125</v>
      </c>
      <c r="U115" s="240">
        <f>ROUNDDOWN(K115+P115,1)</f>
        <v>0</v>
      </c>
      <c r="V115" s="240"/>
      <c r="W115" s="240"/>
      <c r="X115" s="240"/>
      <c r="Y115" s="127"/>
      <c r="Z115" s="127"/>
      <c r="AA115" s="241">
        <f>AM105</f>
        <v>0</v>
      </c>
      <c r="AB115" s="241"/>
      <c r="AC115" s="241"/>
      <c r="AD115" s="241"/>
      <c r="AE115" s="125" t="s">
        <v>129</v>
      </c>
      <c r="AF115" s="242">
        <f>AK110</f>
        <v>0</v>
      </c>
      <c r="AG115" s="242"/>
      <c r="AH115" s="242"/>
      <c r="AI115" s="242"/>
      <c r="AJ115" s="125" t="s">
        <v>125</v>
      </c>
      <c r="AK115" s="240">
        <f>ROUNDDOWN(AA115+AF115,1)</f>
        <v>0</v>
      </c>
      <c r="AL115" s="240"/>
      <c r="AM115" s="240"/>
      <c r="AN115" s="240"/>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row>
    <row r="138" spans="1:59" x14ac:dyDescent="0.4">
      <c r="AQ138" s="13"/>
      <c r="AR138" s="13"/>
      <c r="AS138" s="13"/>
      <c r="AT138" s="13"/>
      <c r="AU138" s="13"/>
      <c r="AV138" s="13"/>
      <c r="AW138" s="13"/>
      <c r="AX138" s="13"/>
      <c r="AY138" s="13"/>
      <c r="AZ138" s="10"/>
      <c r="BA138" s="10"/>
      <c r="BB138" s="10"/>
      <c r="BC138" s="10"/>
      <c r="BD138" s="10"/>
      <c r="BE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523">
    <mergeCell ref="R107:S107"/>
    <mergeCell ref="AH107:AI107"/>
    <mergeCell ref="K110:N110"/>
    <mergeCell ref="P110:S110"/>
    <mergeCell ref="U110:X110"/>
    <mergeCell ref="AA110:AD110"/>
    <mergeCell ref="AF110:AI110"/>
    <mergeCell ref="AK110:AN110"/>
    <mergeCell ref="U113:X113"/>
    <mergeCell ref="AK113:AN113"/>
    <mergeCell ref="U114:X114"/>
    <mergeCell ref="AK114:AN114"/>
    <mergeCell ref="K115:N115"/>
    <mergeCell ref="P115:S115"/>
    <mergeCell ref="U115:X115"/>
    <mergeCell ref="AA115:AD115"/>
    <mergeCell ref="AF115:AI115"/>
    <mergeCell ref="AK115:AN115"/>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5:L105"/>
    <mergeCell ref="M105:N105"/>
    <mergeCell ref="O105:P105"/>
    <mergeCell ref="R105:S105"/>
    <mergeCell ref="T105:U105"/>
    <mergeCell ref="W105:X105"/>
    <mergeCell ref="AA105:AB105"/>
    <mergeCell ref="AC105:AD105"/>
    <mergeCell ref="AE105:AF105"/>
    <mergeCell ref="AH105:AI105"/>
    <mergeCell ref="AJ105:AK105"/>
    <mergeCell ref="AM105:AN105"/>
    <mergeCell ref="AM101:AN101"/>
    <mergeCell ref="AH102:AI102"/>
    <mergeCell ref="AJ102:AK102"/>
    <mergeCell ref="AM102:AN102"/>
    <mergeCell ref="AH103:AI103"/>
    <mergeCell ref="AJ103:AK103"/>
    <mergeCell ref="AM103:AN103"/>
    <mergeCell ref="AH101:AI101"/>
    <mergeCell ref="AJ101:AK101"/>
    <mergeCell ref="K102:L102"/>
    <mergeCell ref="M102:N102"/>
    <mergeCell ref="O102:P102"/>
    <mergeCell ref="R102:S102"/>
    <mergeCell ref="T102:U102"/>
    <mergeCell ref="W102:X102"/>
    <mergeCell ref="AA102:AB102"/>
    <mergeCell ref="AC102:AD102"/>
    <mergeCell ref="AE102:AF102"/>
    <mergeCell ref="K103:L103"/>
    <mergeCell ref="M103:N103"/>
    <mergeCell ref="O103:P103"/>
    <mergeCell ref="R103:S103"/>
    <mergeCell ref="T103:U103"/>
    <mergeCell ref="W103:X103"/>
    <mergeCell ref="AA103:AB103"/>
    <mergeCell ref="AC103:AD103"/>
    <mergeCell ref="AE103:AF103"/>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K101:L101"/>
    <mergeCell ref="M101:N101"/>
    <mergeCell ref="O101:P101"/>
    <mergeCell ref="R101:S101"/>
    <mergeCell ref="T101:U101"/>
    <mergeCell ref="W101:X101"/>
    <mergeCell ref="AA101:AB101"/>
    <mergeCell ref="AC101:AD101"/>
    <mergeCell ref="AE101:AF101"/>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C75:D76"/>
    <mergeCell ref="I75:J76"/>
    <mergeCell ref="K75:N76"/>
    <mergeCell ref="AH81:AI81"/>
    <mergeCell ref="AJ81:AK81"/>
    <mergeCell ref="T81:U81"/>
    <mergeCell ref="AC81:AD81"/>
    <mergeCell ref="AE81:AF81"/>
    <mergeCell ref="BF79:BI79"/>
    <mergeCell ref="M86:N86"/>
    <mergeCell ref="O86:P86"/>
    <mergeCell ref="R86:S86"/>
    <mergeCell ref="AH83:AI83"/>
    <mergeCell ref="AJ83:AK83"/>
    <mergeCell ref="AM83:AN83"/>
    <mergeCell ref="AQ83:AR83"/>
    <mergeCell ref="AS83:AV83"/>
    <mergeCell ref="AQ80:AR80"/>
    <mergeCell ref="AS80:AV80"/>
    <mergeCell ref="AQ81:AR81"/>
    <mergeCell ref="AS81:AV81"/>
    <mergeCell ref="AE82:AF82"/>
    <mergeCell ref="AH82:AI82"/>
    <mergeCell ref="AJ82:AK82"/>
    <mergeCell ref="AM82:AN82"/>
    <mergeCell ref="AQ82:AR82"/>
    <mergeCell ref="AS82:AV82"/>
    <mergeCell ref="K84:L84"/>
    <mergeCell ref="M84:N84"/>
    <mergeCell ref="O84:P84"/>
    <mergeCell ref="R84:S84"/>
    <mergeCell ref="T84:U84"/>
    <mergeCell ref="W84:X84"/>
    <mergeCell ref="AA84:AB84"/>
    <mergeCell ref="AQ84:AR84"/>
    <mergeCell ref="AS84:AV84"/>
    <mergeCell ref="AM84:AN84"/>
    <mergeCell ref="K80:L81"/>
    <mergeCell ref="M80:P80"/>
    <mergeCell ref="R80:U80"/>
    <mergeCell ref="AA80:AB81"/>
    <mergeCell ref="AC80:AF80"/>
    <mergeCell ref="AH80:AK80"/>
    <mergeCell ref="AC86:AD86"/>
    <mergeCell ref="AE86:AF86"/>
    <mergeCell ref="BF80:BI80"/>
    <mergeCell ref="M81:N81"/>
    <mergeCell ref="O81:P81"/>
    <mergeCell ref="BF81:BI81"/>
    <mergeCell ref="K82:L82"/>
    <mergeCell ref="M82:N82"/>
    <mergeCell ref="O82:P82"/>
    <mergeCell ref="R82:S82"/>
    <mergeCell ref="T82:U82"/>
    <mergeCell ref="W82:X82"/>
    <mergeCell ref="AA82:AB82"/>
    <mergeCell ref="AC82:AD82"/>
    <mergeCell ref="R81:S81"/>
    <mergeCell ref="T85:U85"/>
    <mergeCell ref="AC84:AD84"/>
    <mergeCell ref="AE84:AF84"/>
    <mergeCell ref="K96:N96"/>
    <mergeCell ref="P96:S96"/>
    <mergeCell ref="U96:X96"/>
    <mergeCell ref="AA96:AD96"/>
    <mergeCell ref="AF96:AI96"/>
    <mergeCell ref="AK96:AN96"/>
    <mergeCell ref="R88:S88"/>
    <mergeCell ref="AH88:AI88"/>
    <mergeCell ref="K83:L83"/>
    <mergeCell ref="M83:N83"/>
    <mergeCell ref="O83:P83"/>
    <mergeCell ref="R83:S83"/>
    <mergeCell ref="T83:U83"/>
    <mergeCell ref="W83:X83"/>
    <mergeCell ref="AA83:AB83"/>
    <mergeCell ref="AC83:AD83"/>
    <mergeCell ref="AE83:AF83"/>
    <mergeCell ref="AH86:AI86"/>
    <mergeCell ref="AJ86:AK86"/>
    <mergeCell ref="AM86:AN86"/>
    <mergeCell ref="AM85:AN85"/>
    <mergeCell ref="K86:L86"/>
    <mergeCell ref="AH84:AI84"/>
    <mergeCell ref="AJ84:AK84"/>
    <mergeCell ref="K85:L85"/>
    <mergeCell ref="M85:N85"/>
    <mergeCell ref="O85:P85"/>
    <mergeCell ref="R85:S85"/>
    <mergeCell ref="T86:U86"/>
    <mergeCell ref="W86:X86"/>
    <mergeCell ref="AA86:AB86"/>
    <mergeCell ref="K91:N91"/>
    <mergeCell ref="P91:S91"/>
    <mergeCell ref="U91:X91"/>
    <mergeCell ref="AA91:AD91"/>
    <mergeCell ref="U94:X94"/>
    <mergeCell ref="AK94:AN94"/>
    <mergeCell ref="U95:X95"/>
    <mergeCell ref="AK95:AN95"/>
    <mergeCell ref="W85:X85"/>
    <mergeCell ref="AA85:AB85"/>
    <mergeCell ref="AC85:AD85"/>
    <mergeCell ref="AE85:AF85"/>
    <mergeCell ref="AH85:AI85"/>
    <mergeCell ref="AJ85:AK85"/>
    <mergeCell ref="AF91:AI91"/>
    <mergeCell ref="AK91:AN91"/>
  </mergeCells>
  <phoneticPr fontId="2"/>
  <conditionalFormatting sqref="W90:Z90 AO90:AP90">
    <cfRule type="expression" dxfId="238" priority="217">
      <formula>OR(#REF!=$B77,#REF!=$B77)</formula>
    </cfRule>
  </conditionalFormatting>
  <conditionalFormatting sqref="Z80 W80:X80 W89:Z89 AO80:AP80 AO89:AP89">
    <cfRule type="expression" dxfId="237" priority="218">
      <formula>OR(#REF!=$B78,#REF!=$B78)</formula>
    </cfRule>
  </conditionalFormatting>
  <conditionalFormatting sqref="AM90:AN90">
    <cfRule type="expression" dxfId="236" priority="215">
      <formula>OR(#REF!=$B77,#REF!=$B77)</formula>
    </cfRule>
  </conditionalFormatting>
  <conditionalFormatting sqref="AM80:AN80 AM89:AN89">
    <cfRule type="expression" dxfId="235" priority="216">
      <formula>OR(#REF!=$B78,#REF!=$B78)</formula>
    </cfRule>
  </conditionalFormatting>
  <conditionalFormatting sqref="BB18:BE18">
    <cfRule type="expression" dxfId="234" priority="214">
      <formula>INDIRECT(ADDRESS(ROW(),COLUMN()))=TRUNC(INDIRECT(ADDRESS(ROW(),COLUMN())))</formula>
    </cfRule>
  </conditionalFormatting>
  <conditionalFormatting sqref="BB20:BE20">
    <cfRule type="expression" dxfId="233" priority="213">
      <formula>INDIRECT(ADDRESS(ROW(),COLUMN()))=TRUNC(INDIRECT(ADDRESS(ROW(),COLUMN())))</formula>
    </cfRule>
  </conditionalFormatting>
  <conditionalFormatting sqref="BB22:BE22">
    <cfRule type="expression" dxfId="232" priority="212">
      <formula>INDIRECT(ADDRESS(ROW(),COLUMN()))=TRUNC(INDIRECT(ADDRESS(ROW(),COLUMN())))</formula>
    </cfRule>
  </conditionalFormatting>
  <conditionalFormatting sqref="BB24:BE24">
    <cfRule type="expression" dxfId="231" priority="211">
      <formula>INDIRECT(ADDRESS(ROW(),COLUMN()))=TRUNC(INDIRECT(ADDRESS(ROW(),COLUMN())))</formula>
    </cfRule>
  </conditionalFormatting>
  <conditionalFormatting sqref="BB26:BE26">
    <cfRule type="expression" dxfId="230" priority="210">
      <formula>INDIRECT(ADDRESS(ROW(),COLUMN()))=TRUNC(INDIRECT(ADDRESS(ROW(),COLUMN())))</formula>
    </cfRule>
  </conditionalFormatting>
  <conditionalFormatting sqref="BB28:BE28">
    <cfRule type="expression" dxfId="229" priority="209">
      <formula>INDIRECT(ADDRESS(ROW(),COLUMN()))=TRUNC(INDIRECT(ADDRESS(ROW(),COLUMN())))</formula>
    </cfRule>
  </conditionalFormatting>
  <conditionalFormatting sqref="BB30:BE30">
    <cfRule type="expression" dxfId="228" priority="208">
      <formula>INDIRECT(ADDRESS(ROW(),COLUMN()))=TRUNC(INDIRECT(ADDRESS(ROW(),COLUMN())))</formula>
    </cfRule>
  </conditionalFormatting>
  <conditionalFormatting sqref="BB32:BE32">
    <cfRule type="expression" dxfId="227" priority="207">
      <formula>INDIRECT(ADDRESS(ROW(),COLUMN()))=TRUNC(INDIRECT(ADDRESS(ROW(),COLUMN())))</formula>
    </cfRule>
  </conditionalFormatting>
  <conditionalFormatting sqref="BB34:BE34">
    <cfRule type="expression" dxfId="226" priority="206">
      <formula>INDIRECT(ADDRESS(ROW(),COLUMN()))=TRUNC(INDIRECT(ADDRESS(ROW(),COLUMN())))</formula>
    </cfRule>
  </conditionalFormatting>
  <conditionalFormatting sqref="BB36:BE36">
    <cfRule type="expression" dxfId="225" priority="205">
      <formula>INDIRECT(ADDRESS(ROW(),COLUMN()))=TRUNC(INDIRECT(ADDRESS(ROW(),COLUMN())))</formula>
    </cfRule>
  </conditionalFormatting>
  <conditionalFormatting sqref="BB38:BE38">
    <cfRule type="expression" dxfId="224" priority="204">
      <formula>INDIRECT(ADDRESS(ROW(),COLUMN()))=TRUNC(INDIRECT(ADDRESS(ROW(),COLUMN())))</formula>
    </cfRule>
  </conditionalFormatting>
  <conditionalFormatting sqref="BB40:BE40">
    <cfRule type="expression" dxfId="223" priority="203">
      <formula>INDIRECT(ADDRESS(ROW(),COLUMN()))=TRUNC(INDIRECT(ADDRESS(ROW(),COLUMN())))</formula>
    </cfRule>
  </conditionalFormatting>
  <conditionalFormatting sqref="BB42:BE42">
    <cfRule type="expression" dxfId="222" priority="202">
      <formula>INDIRECT(ADDRESS(ROW(),COLUMN()))=TRUNC(INDIRECT(ADDRESS(ROW(),COLUMN())))</formula>
    </cfRule>
  </conditionalFormatting>
  <conditionalFormatting sqref="BB44:BE44">
    <cfRule type="expression" dxfId="221" priority="201">
      <formula>INDIRECT(ADDRESS(ROW(),COLUMN()))=TRUNC(INDIRECT(ADDRESS(ROW(),COLUMN())))</formula>
    </cfRule>
  </conditionalFormatting>
  <conditionalFormatting sqref="BB46:BE46">
    <cfRule type="expression" dxfId="220" priority="200">
      <formula>INDIRECT(ADDRESS(ROW(),COLUMN()))=TRUNC(INDIRECT(ADDRESS(ROW(),COLUMN())))</formula>
    </cfRule>
  </conditionalFormatting>
  <conditionalFormatting sqref="BB48:BE48">
    <cfRule type="expression" dxfId="219" priority="199">
      <formula>INDIRECT(ADDRESS(ROW(),COLUMN()))=TRUNC(INDIRECT(ADDRESS(ROW(),COLUMN())))</formula>
    </cfRule>
  </conditionalFormatting>
  <conditionalFormatting sqref="BB50:BE50">
    <cfRule type="expression" dxfId="218" priority="198">
      <formula>INDIRECT(ADDRESS(ROW(),COLUMN()))=TRUNC(INDIRECT(ADDRESS(ROW(),COLUMN())))</formula>
    </cfRule>
  </conditionalFormatting>
  <conditionalFormatting sqref="BB52:BE52">
    <cfRule type="expression" dxfId="217" priority="197">
      <formula>INDIRECT(ADDRESS(ROW(),COLUMN()))=TRUNC(INDIRECT(ADDRESS(ROW(),COLUMN())))</formula>
    </cfRule>
  </conditionalFormatting>
  <conditionalFormatting sqref="BB54:BE54">
    <cfRule type="expression" dxfId="216" priority="196">
      <formula>INDIRECT(ADDRESS(ROW(),COLUMN()))=TRUNC(INDIRECT(ADDRESS(ROW(),COLUMN())))</formula>
    </cfRule>
  </conditionalFormatting>
  <conditionalFormatting sqref="BB56:BE56">
    <cfRule type="expression" dxfId="215" priority="195">
      <formula>INDIRECT(ADDRESS(ROW(),COLUMN()))=TRUNC(INDIRECT(ADDRESS(ROW(),COLUMN())))</formula>
    </cfRule>
  </conditionalFormatting>
  <conditionalFormatting sqref="BB58:BE58">
    <cfRule type="expression" dxfId="214" priority="194">
      <formula>INDIRECT(ADDRESS(ROW(),COLUMN()))=TRUNC(INDIRECT(ADDRESS(ROW(),COLUMN())))</formula>
    </cfRule>
  </conditionalFormatting>
  <conditionalFormatting sqref="BB60:BE60">
    <cfRule type="expression" dxfId="213" priority="193">
      <formula>INDIRECT(ADDRESS(ROW(),COLUMN()))=TRUNC(INDIRECT(ADDRESS(ROW(),COLUMN())))</formula>
    </cfRule>
  </conditionalFormatting>
  <conditionalFormatting sqref="BB62:BE62">
    <cfRule type="expression" dxfId="212" priority="192">
      <formula>INDIRECT(ADDRESS(ROW(),COLUMN()))=TRUNC(INDIRECT(ADDRESS(ROW(),COLUMN())))</formula>
    </cfRule>
  </conditionalFormatting>
  <conditionalFormatting sqref="BB64:BE64">
    <cfRule type="expression" dxfId="211" priority="191">
      <formula>INDIRECT(ADDRESS(ROW(),COLUMN()))=TRUNC(INDIRECT(ADDRESS(ROW(),COLUMN())))</formula>
    </cfRule>
  </conditionalFormatting>
  <conditionalFormatting sqref="BB66:BE66">
    <cfRule type="expression" dxfId="210" priority="190">
      <formula>INDIRECT(ADDRESS(ROW(),COLUMN()))=TRUNC(INDIRECT(ADDRESS(ROW(),COLUMN())))</formula>
    </cfRule>
  </conditionalFormatting>
  <conditionalFormatting sqref="BB68:BE68">
    <cfRule type="expression" dxfId="209" priority="189">
      <formula>INDIRECT(ADDRESS(ROW(),COLUMN()))=TRUNC(INDIRECT(ADDRESS(ROW(),COLUMN())))</formula>
    </cfRule>
  </conditionalFormatting>
  <conditionalFormatting sqref="BB70:BE70">
    <cfRule type="expression" dxfId="208" priority="188">
      <formula>INDIRECT(ADDRESS(ROW(),COLUMN()))=TRUNC(INDIRECT(ADDRESS(ROW(),COLUMN())))</formula>
    </cfRule>
  </conditionalFormatting>
  <conditionalFormatting sqref="BB72:BE72">
    <cfRule type="expression" dxfId="207" priority="187">
      <formula>INDIRECT(ADDRESS(ROW(),COLUMN()))=TRUNC(INDIRECT(ADDRESS(ROW(),COLUMN())))</formula>
    </cfRule>
  </conditionalFormatting>
  <conditionalFormatting sqref="BB74:BE74">
    <cfRule type="expression" dxfId="206" priority="186">
      <formula>INDIRECT(ADDRESS(ROW(),COLUMN()))=TRUNC(INDIRECT(ADDRESS(ROW(),COLUMN())))</formula>
    </cfRule>
  </conditionalFormatting>
  <conditionalFormatting sqref="AC86:AN86 AG82:AN85">
    <cfRule type="expression" dxfId="205" priority="184">
      <formula>INDIRECT(ADDRESS(ROW(),COLUMN()))=TRUNC(INDIRECT(ADDRESS(ROW(),COLUMN())))</formula>
    </cfRule>
  </conditionalFormatting>
  <conditionalFormatting sqref="M82:X86">
    <cfRule type="expression" dxfId="204" priority="185">
      <formula>INDIRECT(ADDRESS(ROW(),COLUMN()))=TRUNC(INDIRECT(ADDRESS(ROW(),COLUMN())))</formula>
    </cfRule>
  </conditionalFormatting>
  <conditionalFormatting sqref="K91:N91">
    <cfRule type="expression" dxfId="203" priority="183">
      <formula>INDIRECT(ADDRESS(ROW(),COLUMN()))=TRUNC(INDIRECT(ADDRESS(ROW(),COLUMN())))</formula>
    </cfRule>
  </conditionalFormatting>
  <conditionalFormatting sqref="AA91:AD91">
    <cfRule type="expression" dxfId="202" priority="182">
      <formula>INDIRECT(ADDRESS(ROW(),COLUMN()))=TRUNC(INDIRECT(ADDRESS(ROW(),COLUMN())))</formula>
    </cfRule>
  </conditionalFormatting>
  <conditionalFormatting sqref="AC82:AF85">
    <cfRule type="expression" dxfId="201" priority="181">
      <formula>INDIRECT(ADDRESS(ROW(),COLUMN()))=TRUNC(INDIRECT(ADDRESS(ROW(),COLUMN())))</formula>
    </cfRule>
  </conditionalFormatting>
  <conditionalFormatting sqref="W18:BA18">
    <cfRule type="expression" dxfId="200" priority="179">
      <formula>INDIRECT(ADDRESS(ROW(),COLUMN()))=TRUNC(INDIRECT(ADDRESS(ROW(),COLUMN())))</formula>
    </cfRule>
  </conditionalFormatting>
  <conditionalFormatting sqref="W20:BA20">
    <cfRule type="expression" dxfId="199" priority="180">
      <formula>INDIRECT(ADDRESS(ROW(),COLUMN()))=TRUNC(INDIRECT(ADDRESS(ROW(),COLUMN())))</formula>
    </cfRule>
  </conditionalFormatting>
  <conditionalFormatting sqref="W22:BA22">
    <cfRule type="expression" dxfId="198" priority="178">
      <formula>INDIRECT(ADDRESS(ROW(),COLUMN()))=TRUNC(INDIRECT(ADDRESS(ROW(),COLUMN())))</formula>
    </cfRule>
  </conditionalFormatting>
  <conditionalFormatting sqref="W24:BA24">
    <cfRule type="expression" dxfId="197" priority="177">
      <formula>INDIRECT(ADDRESS(ROW(),COLUMN()))=TRUNC(INDIRECT(ADDRESS(ROW(),COLUMN())))</formula>
    </cfRule>
  </conditionalFormatting>
  <conditionalFormatting sqref="W26:BA26">
    <cfRule type="expression" dxfId="196" priority="176">
      <formula>INDIRECT(ADDRESS(ROW(),COLUMN()))=TRUNC(INDIRECT(ADDRESS(ROW(),COLUMN())))</formula>
    </cfRule>
  </conditionalFormatting>
  <conditionalFormatting sqref="W28:BA28">
    <cfRule type="expression" dxfId="195" priority="175">
      <formula>INDIRECT(ADDRESS(ROW(),COLUMN()))=TRUNC(INDIRECT(ADDRESS(ROW(),COLUMN())))</formula>
    </cfRule>
  </conditionalFormatting>
  <conditionalFormatting sqref="W30:BA30">
    <cfRule type="expression" dxfId="194" priority="174">
      <formula>INDIRECT(ADDRESS(ROW(),COLUMN()))=TRUNC(INDIRECT(ADDRESS(ROW(),COLUMN())))</formula>
    </cfRule>
  </conditionalFormatting>
  <conditionalFormatting sqref="W32:BA32">
    <cfRule type="expression" dxfId="193" priority="173">
      <formula>INDIRECT(ADDRESS(ROW(),COLUMN()))=TRUNC(INDIRECT(ADDRESS(ROW(),COLUMN())))</formula>
    </cfRule>
  </conditionalFormatting>
  <conditionalFormatting sqref="W34:BA34">
    <cfRule type="expression" dxfId="192" priority="172">
      <formula>INDIRECT(ADDRESS(ROW(),COLUMN()))=TRUNC(INDIRECT(ADDRESS(ROW(),COLUMN())))</formula>
    </cfRule>
  </conditionalFormatting>
  <conditionalFormatting sqref="W36:BA36">
    <cfRule type="expression" dxfId="191" priority="171">
      <formula>INDIRECT(ADDRESS(ROW(),COLUMN()))=TRUNC(INDIRECT(ADDRESS(ROW(),COLUMN())))</formula>
    </cfRule>
  </conditionalFormatting>
  <conditionalFormatting sqref="W38:BA38">
    <cfRule type="expression" dxfId="190" priority="170">
      <formula>INDIRECT(ADDRESS(ROW(),COLUMN()))=TRUNC(INDIRECT(ADDRESS(ROW(),COLUMN())))</formula>
    </cfRule>
  </conditionalFormatting>
  <conditionalFormatting sqref="W40:BA40">
    <cfRule type="expression" dxfId="189" priority="169">
      <formula>INDIRECT(ADDRESS(ROW(),COLUMN()))=TRUNC(INDIRECT(ADDRESS(ROW(),COLUMN())))</formula>
    </cfRule>
  </conditionalFormatting>
  <conditionalFormatting sqref="W42:BA42">
    <cfRule type="expression" dxfId="188" priority="168">
      <formula>INDIRECT(ADDRESS(ROW(),COLUMN()))=TRUNC(INDIRECT(ADDRESS(ROW(),COLUMN())))</formula>
    </cfRule>
  </conditionalFormatting>
  <conditionalFormatting sqref="W44:BA44">
    <cfRule type="expression" dxfId="187" priority="167">
      <formula>INDIRECT(ADDRESS(ROW(),COLUMN()))=TRUNC(INDIRECT(ADDRESS(ROW(),COLUMN())))</formula>
    </cfRule>
  </conditionalFormatting>
  <conditionalFormatting sqref="W46:BA46">
    <cfRule type="expression" dxfId="186" priority="166">
      <formula>INDIRECT(ADDRESS(ROW(),COLUMN()))=TRUNC(INDIRECT(ADDRESS(ROW(),COLUMN())))</formula>
    </cfRule>
  </conditionalFormatting>
  <conditionalFormatting sqref="W48:BA48">
    <cfRule type="expression" dxfId="185" priority="165">
      <formula>INDIRECT(ADDRESS(ROW(),COLUMN()))=TRUNC(INDIRECT(ADDRESS(ROW(),COLUMN())))</formula>
    </cfRule>
  </conditionalFormatting>
  <conditionalFormatting sqref="W50:BA50">
    <cfRule type="expression" dxfId="184" priority="164">
      <formula>INDIRECT(ADDRESS(ROW(),COLUMN()))=TRUNC(INDIRECT(ADDRESS(ROW(),COLUMN())))</formula>
    </cfRule>
  </conditionalFormatting>
  <conditionalFormatting sqref="W52:BA52">
    <cfRule type="expression" dxfId="183" priority="163">
      <formula>INDIRECT(ADDRESS(ROW(),COLUMN()))=TRUNC(INDIRECT(ADDRESS(ROW(),COLUMN())))</formula>
    </cfRule>
  </conditionalFormatting>
  <conditionalFormatting sqref="W54:BA54">
    <cfRule type="expression" dxfId="182" priority="162">
      <formula>INDIRECT(ADDRESS(ROW(),COLUMN()))=TRUNC(INDIRECT(ADDRESS(ROW(),COLUMN())))</formula>
    </cfRule>
  </conditionalFormatting>
  <conditionalFormatting sqref="W56:BA56">
    <cfRule type="expression" dxfId="181" priority="161">
      <formula>INDIRECT(ADDRESS(ROW(),COLUMN()))=TRUNC(INDIRECT(ADDRESS(ROW(),COLUMN())))</formula>
    </cfRule>
  </conditionalFormatting>
  <conditionalFormatting sqref="W58:BA58">
    <cfRule type="expression" dxfId="180" priority="160">
      <formula>INDIRECT(ADDRESS(ROW(),COLUMN()))=TRUNC(INDIRECT(ADDRESS(ROW(),COLUMN())))</formula>
    </cfRule>
  </conditionalFormatting>
  <conditionalFormatting sqref="W60:BA60">
    <cfRule type="expression" dxfId="179" priority="159">
      <formula>INDIRECT(ADDRESS(ROW(),COLUMN()))=TRUNC(INDIRECT(ADDRESS(ROW(),COLUMN())))</formula>
    </cfRule>
  </conditionalFormatting>
  <conditionalFormatting sqref="W62:BA62">
    <cfRule type="expression" dxfId="178" priority="158">
      <formula>INDIRECT(ADDRESS(ROW(),COLUMN()))=TRUNC(INDIRECT(ADDRESS(ROW(),COLUMN())))</formula>
    </cfRule>
  </conditionalFormatting>
  <conditionalFormatting sqref="W64:BA64">
    <cfRule type="expression" dxfId="177" priority="157">
      <formula>INDIRECT(ADDRESS(ROW(),COLUMN()))=TRUNC(INDIRECT(ADDRESS(ROW(),COLUMN())))</formula>
    </cfRule>
  </conditionalFormatting>
  <conditionalFormatting sqref="W66:BA66">
    <cfRule type="expression" dxfId="176" priority="156">
      <formula>INDIRECT(ADDRESS(ROW(),COLUMN()))=TRUNC(INDIRECT(ADDRESS(ROW(),COLUMN())))</formula>
    </cfRule>
  </conditionalFormatting>
  <conditionalFormatting sqref="W68:BA68">
    <cfRule type="expression" dxfId="175" priority="155">
      <formula>INDIRECT(ADDRESS(ROW(),COLUMN()))=TRUNC(INDIRECT(ADDRESS(ROW(),COLUMN())))</formula>
    </cfRule>
  </conditionalFormatting>
  <conditionalFormatting sqref="W70:BA70">
    <cfRule type="expression" dxfId="174" priority="154">
      <formula>INDIRECT(ADDRESS(ROW(),COLUMN()))=TRUNC(INDIRECT(ADDRESS(ROW(),COLUMN())))</formula>
    </cfRule>
  </conditionalFormatting>
  <conditionalFormatting sqref="W72:BA72">
    <cfRule type="expression" dxfId="173" priority="153">
      <formula>INDIRECT(ADDRESS(ROW(),COLUMN()))=TRUNC(INDIRECT(ADDRESS(ROW(),COLUMN())))</formula>
    </cfRule>
  </conditionalFormatting>
  <conditionalFormatting sqref="W74:BA74">
    <cfRule type="expression" dxfId="172" priority="152">
      <formula>INDIRECT(ADDRESS(ROW(),COLUMN()))=TRUNC(INDIRECT(ADDRESS(ROW(),COLUMN())))</formula>
    </cfRule>
  </conditionalFormatting>
  <conditionalFormatting sqref="W76:BA76">
    <cfRule type="expression" dxfId="171" priority="150">
      <formula>INDIRECT(ADDRESS(ROW(),COLUMN()))=TRUNC(INDIRECT(ADDRESS(ROW(),COLUMN())))</formula>
    </cfRule>
  </conditionalFormatting>
  <conditionalFormatting sqref="BB76:BE76">
    <cfRule type="expression" dxfId="170" priority="151">
      <formula>INDIRECT(ADDRESS(ROW(),COLUMN()))=TRUNC(INDIRECT(ADDRESS(ROW(),COLUMN())))</formula>
    </cfRule>
  </conditionalFormatting>
  <conditionalFormatting sqref="W109:Z109 AO109:AP109">
    <cfRule type="expression" dxfId="169" priority="8">
      <formula>OR(#REF!=$B96,#REF!=$B96)</formula>
    </cfRule>
  </conditionalFormatting>
  <conditionalFormatting sqref="Z99 W99:X99 W108:Z108 AO108:AP108 AO99:AP99">
    <cfRule type="expression" dxfId="168" priority="9">
      <formula>OR(#REF!=$B97,#REF!=$B97)</formula>
    </cfRule>
  </conditionalFormatting>
  <conditionalFormatting sqref="AM109:AN109">
    <cfRule type="expression" dxfId="167" priority="6">
      <formula>OR(#REF!=$B96,#REF!=$B96)</formula>
    </cfRule>
  </conditionalFormatting>
  <conditionalFormatting sqref="AM99:AN99 AM108:AN108">
    <cfRule type="expression" dxfId="166" priority="7">
      <formula>OR(#REF!=$B97,#REF!=$B97)</formula>
    </cfRule>
  </conditionalFormatting>
  <conditionalFormatting sqref="AC105:AN105 AG101:AN104">
    <cfRule type="expression" dxfId="165" priority="4">
      <formula>INDIRECT(ADDRESS(ROW(),COLUMN()))=TRUNC(INDIRECT(ADDRESS(ROW(),COLUMN())))</formula>
    </cfRule>
  </conditionalFormatting>
  <conditionalFormatting sqref="M101:X105">
    <cfRule type="expression" dxfId="164" priority="5">
      <formula>INDIRECT(ADDRESS(ROW(),COLUMN()))=TRUNC(INDIRECT(ADDRESS(ROW(),COLUMN())))</formula>
    </cfRule>
  </conditionalFormatting>
  <conditionalFormatting sqref="K110:N110">
    <cfRule type="expression" dxfId="163" priority="3">
      <formula>INDIRECT(ADDRESS(ROW(),COLUMN()))=TRUNC(INDIRECT(ADDRESS(ROW(),COLUMN())))</formula>
    </cfRule>
  </conditionalFormatting>
  <conditionalFormatting sqref="AA110:AD110">
    <cfRule type="expression" dxfId="162" priority="2">
      <formula>INDIRECT(ADDRESS(ROW(),COLUMN()))=TRUNC(INDIRECT(ADDRESS(ROW(),COLUMN())))</formula>
    </cfRule>
  </conditionalFormatting>
  <conditionalFormatting sqref="AC101:AF104">
    <cfRule type="expression" dxfId="161" priority="1">
      <formula>INDIRECT(ADDRESS(ROW(),COLUMN()))=TRUNC(INDIRECT(ADDRESS(ROW(),COLUMN())))</formula>
    </cfRule>
  </conditionalFormatting>
  <conditionalFormatting sqref="AQ84:BA84">
    <cfRule type="expression" dxfId="160" priority="245">
      <formula>OR(#REF!=$B77,#REF!=$B77)</formula>
    </cfRule>
  </conditionalFormatting>
  <conditionalFormatting sqref="AQ83:BA83">
    <cfRule type="expression" dxfId="159" priority="247">
      <formula>OR(#REF!=$B87,#REF!=$B87)</formula>
    </cfRule>
  </conditionalFormatting>
  <dataValidations count="10">
    <dataValidation type="list" allowBlank="1" showInputMessage="1" sqref="I17:J7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formula1>シフト記号表</formula1>
    </dataValidation>
    <dataValidation type="list" allowBlank="1" showInputMessage="1" sqref="C17:D7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88:S88">
      <formula1>"週,暦月"</formula1>
    </dataValidation>
    <dataValidation allowBlank="1" showInputMessage="1" showErrorMessage="1" error="入力可能範囲　32～40" sqref="BE10 BA10"/>
    <dataValidation type="list" errorStyle="warning" allowBlank="1" showInputMessage="1" error="リストにない場合のみ、入力してください。" sqref="K17:N76">
      <formula1>INDIRECT(C17)</formula1>
    </dataValidation>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150"/>
  <sheetViews>
    <sheetView showGridLines="0" view="pageBreakPreview" zoomScale="75" zoomScaleNormal="55" zoomScaleSheetLayoutView="75" workbookViewId="0">
      <selection activeCell="A77" sqref="A77:XFD21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299</v>
      </c>
      <c r="H1" s="5"/>
      <c r="I1" s="5"/>
      <c r="J1" s="5"/>
      <c r="K1" s="5"/>
      <c r="L1" s="5"/>
      <c r="M1" s="5"/>
      <c r="N1" s="5"/>
      <c r="Q1" s="7" t="s">
        <v>0</v>
      </c>
      <c r="T1" s="5"/>
      <c r="U1" s="5"/>
      <c r="V1" s="5"/>
      <c r="W1" s="5"/>
      <c r="X1" s="5"/>
      <c r="Y1" s="5"/>
      <c r="Z1" s="5"/>
      <c r="AA1" s="5"/>
      <c r="AW1" s="9" t="s">
        <v>30</v>
      </c>
      <c r="AX1" s="332" t="s">
        <v>232</v>
      </c>
      <c r="AY1" s="333"/>
      <c r="AZ1" s="333"/>
      <c r="BA1" s="333"/>
      <c r="BB1" s="333"/>
      <c r="BC1" s="333"/>
      <c r="BD1" s="333"/>
      <c r="BE1" s="333"/>
      <c r="BF1" s="333"/>
      <c r="BG1" s="333"/>
      <c r="BH1" s="333"/>
      <c r="BI1" s="333"/>
      <c r="BJ1" s="333"/>
      <c r="BK1" s="333"/>
      <c r="BL1" s="333"/>
      <c r="BM1" s="333"/>
      <c r="BN1" s="9" t="s">
        <v>2</v>
      </c>
    </row>
    <row r="2" spans="2:71" s="8" customFormat="1" ht="20.25" customHeight="1" x14ac:dyDescent="0.4">
      <c r="N2" s="7"/>
      <c r="Q2" s="7"/>
      <c r="R2" s="7"/>
      <c r="T2" s="9"/>
      <c r="U2" s="9"/>
      <c r="V2" s="9"/>
      <c r="W2" s="9"/>
      <c r="X2" s="9"/>
      <c r="Y2" s="9"/>
      <c r="Z2" s="9"/>
      <c r="AA2" s="9"/>
      <c r="AF2" s="131" t="s">
        <v>27</v>
      </c>
      <c r="AG2" s="334">
        <v>3</v>
      </c>
      <c r="AH2" s="334"/>
      <c r="AI2" s="131" t="s">
        <v>28</v>
      </c>
      <c r="AJ2" s="335">
        <f>IF(AG2=0,"",YEAR(DATE(2018+AG2,1,1)))</f>
        <v>2021</v>
      </c>
      <c r="AK2" s="335"/>
      <c r="AL2" s="132" t="s">
        <v>29</v>
      </c>
      <c r="AM2" s="132" t="s">
        <v>1</v>
      </c>
      <c r="AN2" s="334">
        <v>4</v>
      </c>
      <c r="AO2" s="334"/>
      <c r="AP2" s="132" t="s">
        <v>24</v>
      </c>
      <c r="AW2" s="9" t="s">
        <v>31</v>
      </c>
      <c r="AX2" s="334" t="s">
        <v>153</v>
      </c>
      <c r="AY2" s="334"/>
      <c r="AZ2" s="334"/>
      <c r="BA2" s="334"/>
      <c r="BB2" s="334"/>
      <c r="BC2" s="334"/>
      <c r="BD2" s="334"/>
      <c r="BE2" s="334"/>
      <c r="BF2" s="334"/>
      <c r="BG2" s="334"/>
      <c r="BH2" s="334"/>
      <c r="BI2" s="334"/>
      <c r="BJ2" s="334"/>
      <c r="BK2" s="334"/>
      <c r="BL2" s="334"/>
      <c r="BM2" s="33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36" t="s">
        <v>178</v>
      </c>
      <c r="BJ3" s="337"/>
      <c r="BK3" s="337"/>
      <c r="BL3" s="338"/>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36" t="s">
        <v>179</v>
      </c>
      <c r="BJ4" s="337"/>
      <c r="BK4" s="337"/>
      <c r="BL4" s="338"/>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250</v>
      </c>
      <c r="AT10" s="33"/>
      <c r="AU10" s="27"/>
      <c r="AV10" s="225" t="s">
        <v>248</v>
      </c>
      <c r="AW10" s="27"/>
      <c r="AX10" s="27"/>
      <c r="AY10" s="31"/>
      <c r="AZ10" s="223"/>
      <c r="BA10" s="27"/>
      <c r="BB10" s="224"/>
      <c r="BC10" s="224"/>
      <c r="BD10" s="226" t="s">
        <v>252</v>
      </c>
      <c r="BE10" s="359"/>
      <c r="BF10" s="360"/>
      <c r="BG10" s="2" t="s">
        <v>249</v>
      </c>
      <c r="BH10" s="226" t="s">
        <v>251</v>
      </c>
      <c r="BI10" s="359"/>
      <c r="BJ10" s="360"/>
      <c r="BK10" s="2" t="s">
        <v>249</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95" t="s">
        <v>20</v>
      </c>
      <c r="C12" s="372" t="s">
        <v>261</v>
      </c>
      <c r="D12" s="298" t="s">
        <v>262</v>
      </c>
      <c r="E12" s="340"/>
      <c r="F12" s="375"/>
      <c r="G12" s="298" t="s">
        <v>263</v>
      </c>
      <c r="H12" s="299"/>
      <c r="I12" s="175"/>
      <c r="J12" s="172"/>
      <c r="K12" s="175"/>
      <c r="L12" s="172"/>
      <c r="M12" s="304" t="s">
        <v>264</v>
      </c>
      <c r="N12" s="305"/>
      <c r="O12" s="310" t="s">
        <v>265</v>
      </c>
      <c r="P12" s="311"/>
      <c r="Q12" s="311"/>
      <c r="R12" s="299"/>
      <c r="S12" s="310" t="s">
        <v>266</v>
      </c>
      <c r="T12" s="311"/>
      <c r="U12" s="311"/>
      <c r="V12" s="311"/>
      <c r="W12" s="299"/>
      <c r="X12" s="187"/>
      <c r="Y12" s="187"/>
      <c r="Z12" s="188"/>
      <c r="AA12" s="339" t="s">
        <v>267</v>
      </c>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0"/>
      <c r="BC12" s="340"/>
      <c r="BD12" s="340"/>
      <c r="BE12" s="340"/>
      <c r="BF12" s="341" t="str">
        <f>IF(BI3="４週","(12)1～4週目の勤務時間数合計","(12)1か月の勤務時間数　合計")</f>
        <v>(12)1～4週目の勤務時間数合計</v>
      </c>
      <c r="BG12" s="342"/>
      <c r="BH12" s="347" t="s">
        <v>268</v>
      </c>
      <c r="BI12" s="348"/>
      <c r="BJ12" s="298" t="s">
        <v>269</v>
      </c>
      <c r="BK12" s="311"/>
      <c r="BL12" s="311"/>
      <c r="BM12" s="311"/>
      <c r="BN12" s="353"/>
    </row>
    <row r="13" spans="2:71" ht="20.25" customHeight="1" x14ac:dyDescent="0.4">
      <c r="B13" s="296"/>
      <c r="C13" s="373"/>
      <c r="D13" s="376"/>
      <c r="E13" s="377"/>
      <c r="F13" s="378"/>
      <c r="G13" s="300"/>
      <c r="H13" s="301"/>
      <c r="I13" s="176"/>
      <c r="J13" s="173"/>
      <c r="K13" s="176"/>
      <c r="L13" s="173"/>
      <c r="M13" s="306"/>
      <c r="N13" s="307"/>
      <c r="O13" s="312"/>
      <c r="P13" s="313"/>
      <c r="Q13" s="313"/>
      <c r="R13" s="301"/>
      <c r="S13" s="312"/>
      <c r="T13" s="313"/>
      <c r="U13" s="313"/>
      <c r="V13" s="313"/>
      <c r="W13" s="301"/>
      <c r="X13" s="189"/>
      <c r="Y13" s="189"/>
      <c r="Z13" s="190"/>
      <c r="AA13" s="356" t="s">
        <v>11</v>
      </c>
      <c r="AB13" s="356"/>
      <c r="AC13" s="356"/>
      <c r="AD13" s="356"/>
      <c r="AE13" s="356"/>
      <c r="AF13" s="356"/>
      <c r="AG13" s="357"/>
      <c r="AH13" s="358" t="s">
        <v>12</v>
      </c>
      <c r="AI13" s="356"/>
      <c r="AJ13" s="356"/>
      <c r="AK13" s="356"/>
      <c r="AL13" s="356"/>
      <c r="AM13" s="356"/>
      <c r="AN13" s="357"/>
      <c r="AO13" s="358" t="s">
        <v>13</v>
      </c>
      <c r="AP13" s="356"/>
      <c r="AQ13" s="356"/>
      <c r="AR13" s="356"/>
      <c r="AS13" s="356"/>
      <c r="AT13" s="356"/>
      <c r="AU13" s="357"/>
      <c r="AV13" s="358" t="s">
        <v>14</v>
      </c>
      <c r="AW13" s="356"/>
      <c r="AX13" s="356"/>
      <c r="AY13" s="356"/>
      <c r="AZ13" s="356"/>
      <c r="BA13" s="356"/>
      <c r="BB13" s="357"/>
      <c r="BC13" s="358" t="s">
        <v>15</v>
      </c>
      <c r="BD13" s="356"/>
      <c r="BE13" s="356"/>
      <c r="BF13" s="343"/>
      <c r="BG13" s="344"/>
      <c r="BH13" s="349"/>
      <c r="BI13" s="350"/>
      <c r="BJ13" s="300"/>
      <c r="BK13" s="313"/>
      <c r="BL13" s="313"/>
      <c r="BM13" s="313"/>
      <c r="BN13" s="354"/>
    </row>
    <row r="14" spans="2:71" ht="20.25" customHeight="1" x14ac:dyDescent="0.4">
      <c r="B14" s="296"/>
      <c r="C14" s="373"/>
      <c r="D14" s="376"/>
      <c r="E14" s="377"/>
      <c r="F14" s="378"/>
      <c r="G14" s="300"/>
      <c r="H14" s="301"/>
      <c r="I14" s="176"/>
      <c r="J14" s="173"/>
      <c r="K14" s="176"/>
      <c r="L14" s="173"/>
      <c r="M14" s="306"/>
      <c r="N14" s="307"/>
      <c r="O14" s="312"/>
      <c r="P14" s="313"/>
      <c r="Q14" s="313"/>
      <c r="R14" s="301"/>
      <c r="S14" s="312"/>
      <c r="T14" s="313"/>
      <c r="U14" s="313"/>
      <c r="V14" s="313"/>
      <c r="W14" s="301"/>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3"/>
      <c r="BG14" s="344"/>
      <c r="BH14" s="349"/>
      <c r="BI14" s="350"/>
      <c r="BJ14" s="300"/>
      <c r="BK14" s="313"/>
      <c r="BL14" s="313"/>
      <c r="BM14" s="313"/>
      <c r="BN14" s="354"/>
    </row>
    <row r="15" spans="2:71" ht="20.25" hidden="1" customHeight="1" x14ac:dyDescent="0.4">
      <c r="B15" s="296"/>
      <c r="C15" s="373"/>
      <c r="D15" s="376"/>
      <c r="E15" s="377"/>
      <c r="F15" s="378"/>
      <c r="G15" s="300"/>
      <c r="H15" s="301"/>
      <c r="I15" s="176"/>
      <c r="J15" s="173"/>
      <c r="K15" s="176"/>
      <c r="L15" s="173"/>
      <c r="M15" s="306"/>
      <c r="N15" s="307"/>
      <c r="O15" s="312"/>
      <c r="P15" s="313"/>
      <c r="Q15" s="313"/>
      <c r="R15" s="301"/>
      <c r="S15" s="312"/>
      <c r="T15" s="313"/>
      <c r="U15" s="313"/>
      <c r="V15" s="313"/>
      <c r="W15" s="301"/>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43"/>
      <c r="BG15" s="344"/>
      <c r="BH15" s="349"/>
      <c r="BI15" s="350"/>
      <c r="BJ15" s="300"/>
      <c r="BK15" s="313"/>
      <c r="BL15" s="313"/>
      <c r="BM15" s="313"/>
      <c r="BN15" s="354"/>
    </row>
    <row r="16" spans="2:71" ht="20.25" customHeight="1" thickBot="1" x14ac:dyDescent="0.45">
      <c r="B16" s="297"/>
      <c r="C16" s="374"/>
      <c r="D16" s="379"/>
      <c r="E16" s="380"/>
      <c r="F16" s="381"/>
      <c r="G16" s="302"/>
      <c r="H16" s="303"/>
      <c r="I16" s="177"/>
      <c r="J16" s="174"/>
      <c r="K16" s="177"/>
      <c r="L16" s="174"/>
      <c r="M16" s="308"/>
      <c r="N16" s="309"/>
      <c r="O16" s="314"/>
      <c r="P16" s="315"/>
      <c r="Q16" s="315"/>
      <c r="R16" s="303"/>
      <c r="S16" s="314"/>
      <c r="T16" s="315"/>
      <c r="U16" s="315"/>
      <c r="V16" s="315"/>
      <c r="W16" s="303"/>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5"/>
      <c r="BG16" s="346"/>
      <c r="BH16" s="351"/>
      <c r="BI16" s="352"/>
      <c r="BJ16" s="302"/>
      <c r="BK16" s="315"/>
      <c r="BL16" s="315"/>
      <c r="BM16" s="315"/>
      <c r="BN16" s="355"/>
    </row>
    <row r="17" spans="2:66" ht="20.25" customHeight="1" x14ac:dyDescent="0.4">
      <c r="B17" s="269">
        <f>B15+1</f>
        <v>1</v>
      </c>
      <c r="C17" s="363"/>
      <c r="D17" s="365"/>
      <c r="E17" s="366"/>
      <c r="F17" s="367"/>
      <c r="G17" s="326"/>
      <c r="H17" s="327"/>
      <c r="I17" s="150"/>
      <c r="J17" s="151"/>
      <c r="K17" s="150"/>
      <c r="L17" s="151"/>
      <c r="M17" s="328"/>
      <c r="N17" s="329"/>
      <c r="O17" s="330"/>
      <c r="P17" s="331"/>
      <c r="Q17" s="331"/>
      <c r="R17" s="327"/>
      <c r="S17" s="316"/>
      <c r="T17" s="317"/>
      <c r="U17" s="317"/>
      <c r="V17" s="317"/>
      <c r="W17" s="318"/>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19"/>
      <c r="BG17" s="320"/>
      <c r="BH17" s="321"/>
      <c r="BI17" s="322"/>
      <c r="BJ17" s="323"/>
      <c r="BK17" s="324"/>
      <c r="BL17" s="324"/>
      <c r="BM17" s="324"/>
      <c r="BN17" s="325"/>
    </row>
    <row r="18" spans="2:66" ht="20.25" customHeight="1" x14ac:dyDescent="0.4">
      <c r="B18" s="270"/>
      <c r="C18" s="364"/>
      <c r="D18" s="368"/>
      <c r="E18" s="337"/>
      <c r="F18" s="369"/>
      <c r="G18" s="289"/>
      <c r="H18" s="290"/>
      <c r="I18" s="152"/>
      <c r="J18" s="153">
        <f>G17</f>
        <v>0</v>
      </c>
      <c r="K18" s="152"/>
      <c r="L18" s="153">
        <f>M17</f>
        <v>0</v>
      </c>
      <c r="M18" s="291"/>
      <c r="N18" s="292"/>
      <c r="O18" s="293"/>
      <c r="P18" s="294"/>
      <c r="Q18" s="294"/>
      <c r="R18" s="290"/>
      <c r="S18" s="253"/>
      <c r="T18" s="254"/>
      <c r="U18" s="254"/>
      <c r="V18" s="254"/>
      <c r="W18" s="25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69">
        <f>B17+1</f>
        <v>2</v>
      </c>
      <c r="C19" s="370"/>
      <c r="D19" s="371"/>
      <c r="E19" s="337"/>
      <c r="F19" s="369"/>
      <c r="G19" s="271"/>
      <c r="H19" s="272"/>
      <c r="I19" s="154"/>
      <c r="J19" s="155"/>
      <c r="K19" s="154"/>
      <c r="L19" s="155"/>
      <c r="M19" s="275"/>
      <c r="N19" s="276"/>
      <c r="O19" s="279"/>
      <c r="P19" s="280"/>
      <c r="Q19" s="280"/>
      <c r="R19" s="272"/>
      <c r="S19" s="253"/>
      <c r="T19" s="254"/>
      <c r="U19" s="254"/>
      <c r="V19" s="254"/>
      <c r="W19" s="25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56"/>
      <c r="BG19" s="257"/>
      <c r="BH19" s="258"/>
      <c r="BI19" s="259"/>
      <c r="BJ19" s="260"/>
      <c r="BK19" s="261"/>
      <c r="BL19" s="261"/>
      <c r="BM19" s="261"/>
      <c r="BN19" s="262"/>
    </row>
    <row r="20" spans="2:66" ht="20.25" customHeight="1" x14ac:dyDescent="0.4">
      <c r="B20" s="270"/>
      <c r="C20" s="364"/>
      <c r="D20" s="368"/>
      <c r="E20" s="337"/>
      <c r="F20" s="369"/>
      <c r="G20" s="289"/>
      <c r="H20" s="290"/>
      <c r="I20" s="152"/>
      <c r="J20" s="153">
        <f>G19</f>
        <v>0</v>
      </c>
      <c r="K20" s="152"/>
      <c r="L20" s="153">
        <f>M19</f>
        <v>0</v>
      </c>
      <c r="M20" s="291"/>
      <c r="N20" s="292"/>
      <c r="O20" s="293"/>
      <c r="P20" s="294"/>
      <c r="Q20" s="294"/>
      <c r="R20" s="290"/>
      <c r="S20" s="253"/>
      <c r="T20" s="254"/>
      <c r="U20" s="254"/>
      <c r="V20" s="254"/>
      <c r="W20" s="25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69">
        <f>B19+1</f>
        <v>3</v>
      </c>
      <c r="C21" s="370"/>
      <c r="D21" s="371"/>
      <c r="E21" s="337"/>
      <c r="F21" s="369"/>
      <c r="G21" s="271"/>
      <c r="H21" s="272"/>
      <c r="I21" s="152"/>
      <c r="J21" s="153"/>
      <c r="K21" s="152"/>
      <c r="L21" s="153"/>
      <c r="M21" s="275"/>
      <c r="N21" s="276"/>
      <c r="O21" s="279"/>
      <c r="P21" s="280"/>
      <c r="Q21" s="280"/>
      <c r="R21" s="272"/>
      <c r="S21" s="253"/>
      <c r="T21" s="254"/>
      <c r="U21" s="254"/>
      <c r="V21" s="254"/>
      <c r="W21" s="25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56"/>
      <c r="BG21" s="257"/>
      <c r="BH21" s="258"/>
      <c r="BI21" s="259"/>
      <c r="BJ21" s="260"/>
      <c r="BK21" s="261"/>
      <c r="BL21" s="261"/>
      <c r="BM21" s="261"/>
      <c r="BN21" s="262"/>
    </row>
    <row r="22" spans="2:66" ht="20.25" customHeight="1" x14ac:dyDescent="0.4">
      <c r="B22" s="270"/>
      <c r="C22" s="364"/>
      <c r="D22" s="368"/>
      <c r="E22" s="337"/>
      <c r="F22" s="369"/>
      <c r="G22" s="289"/>
      <c r="H22" s="290"/>
      <c r="I22" s="152"/>
      <c r="J22" s="153">
        <f>G21</f>
        <v>0</v>
      </c>
      <c r="K22" s="152"/>
      <c r="L22" s="153">
        <f>M21</f>
        <v>0</v>
      </c>
      <c r="M22" s="291"/>
      <c r="N22" s="292"/>
      <c r="O22" s="293"/>
      <c r="P22" s="294"/>
      <c r="Q22" s="294"/>
      <c r="R22" s="290"/>
      <c r="S22" s="253"/>
      <c r="T22" s="254"/>
      <c r="U22" s="254"/>
      <c r="V22" s="254"/>
      <c r="W22" s="25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69">
        <f>B21+1</f>
        <v>4</v>
      </c>
      <c r="C23" s="370"/>
      <c r="D23" s="371"/>
      <c r="E23" s="337"/>
      <c r="F23" s="369"/>
      <c r="G23" s="271"/>
      <c r="H23" s="272"/>
      <c r="I23" s="152"/>
      <c r="J23" s="153"/>
      <c r="K23" s="152"/>
      <c r="L23" s="153"/>
      <c r="M23" s="275"/>
      <c r="N23" s="276"/>
      <c r="O23" s="279"/>
      <c r="P23" s="280"/>
      <c r="Q23" s="280"/>
      <c r="R23" s="272"/>
      <c r="S23" s="253"/>
      <c r="T23" s="254"/>
      <c r="U23" s="254"/>
      <c r="V23" s="254"/>
      <c r="W23" s="25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56"/>
      <c r="BG23" s="257"/>
      <c r="BH23" s="258"/>
      <c r="BI23" s="259"/>
      <c r="BJ23" s="260"/>
      <c r="BK23" s="261"/>
      <c r="BL23" s="261"/>
      <c r="BM23" s="261"/>
      <c r="BN23" s="262"/>
    </row>
    <row r="24" spans="2:66" ht="20.25" customHeight="1" x14ac:dyDescent="0.4">
      <c r="B24" s="270"/>
      <c r="C24" s="364"/>
      <c r="D24" s="368"/>
      <c r="E24" s="337"/>
      <c r="F24" s="369"/>
      <c r="G24" s="289"/>
      <c r="H24" s="290"/>
      <c r="I24" s="152"/>
      <c r="J24" s="153">
        <f>G23</f>
        <v>0</v>
      </c>
      <c r="K24" s="152"/>
      <c r="L24" s="153">
        <f>M23</f>
        <v>0</v>
      </c>
      <c r="M24" s="291"/>
      <c r="N24" s="292"/>
      <c r="O24" s="293"/>
      <c r="P24" s="294"/>
      <c r="Q24" s="294"/>
      <c r="R24" s="290"/>
      <c r="S24" s="253"/>
      <c r="T24" s="254"/>
      <c r="U24" s="254"/>
      <c r="V24" s="254"/>
      <c r="W24" s="25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69">
        <f>B23+1</f>
        <v>5</v>
      </c>
      <c r="C25" s="370"/>
      <c r="D25" s="371"/>
      <c r="E25" s="337"/>
      <c r="F25" s="369"/>
      <c r="G25" s="271"/>
      <c r="H25" s="272"/>
      <c r="I25" s="152"/>
      <c r="J25" s="153"/>
      <c r="K25" s="152"/>
      <c r="L25" s="153"/>
      <c r="M25" s="275"/>
      <c r="N25" s="276"/>
      <c r="O25" s="279"/>
      <c r="P25" s="280"/>
      <c r="Q25" s="280"/>
      <c r="R25" s="272"/>
      <c r="S25" s="253"/>
      <c r="T25" s="254"/>
      <c r="U25" s="254"/>
      <c r="V25" s="254"/>
      <c r="W25" s="25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56"/>
      <c r="BG25" s="257"/>
      <c r="BH25" s="258"/>
      <c r="BI25" s="259"/>
      <c r="BJ25" s="260"/>
      <c r="BK25" s="261"/>
      <c r="BL25" s="261"/>
      <c r="BM25" s="261"/>
      <c r="BN25" s="262"/>
    </row>
    <row r="26" spans="2:66" ht="20.25" customHeight="1" x14ac:dyDescent="0.4">
      <c r="B26" s="270"/>
      <c r="C26" s="364"/>
      <c r="D26" s="368"/>
      <c r="E26" s="337"/>
      <c r="F26" s="369"/>
      <c r="G26" s="289"/>
      <c r="H26" s="290"/>
      <c r="I26" s="152"/>
      <c r="J26" s="153">
        <f>G25</f>
        <v>0</v>
      </c>
      <c r="K26" s="152"/>
      <c r="L26" s="153">
        <f>M25</f>
        <v>0</v>
      </c>
      <c r="M26" s="291"/>
      <c r="N26" s="292"/>
      <c r="O26" s="293"/>
      <c r="P26" s="294"/>
      <c r="Q26" s="294"/>
      <c r="R26" s="290"/>
      <c r="S26" s="253"/>
      <c r="T26" s="254"/>
      <c r="U26" s="254"/>
      <c r="V26" s="254"/>
      <c r="W26" s="25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69">
        <f>B25+1</f>
        <v>6</v>
      </c>
      <c r="C27" s="370"/>
      <c r="D27" s="371"/>
      <c r="E27" s="337"/>
      <c r="F27" s="369"/>
      <c r="G27" s="271"/>
      <c r="H27" s="272"/>
      <c r="I27" s="152"/>
      <c r="J27" s="153"/>
      <c r="K27" s="152"/>
      <c r="L27" s="153"/>
      <c r="M27" s="275"/>
      <c r="N27" s="276"/>
      <c r="O27" s="279"/>
      <c r="P27" s="280"/>
      <c r="Q27" s="280"/>
      <c r="R27" s="272"/>
      <c r="S27" s="253"/>
      <c r="T27" s="254"/>
      <c r="U27" s="254"/>
      <c r="V27" s="254"/>
      <c r="W27" s="25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56"/>
      <c r="BG27" s="257"/>
      <c r="BH27" s="258"/>
      <c r="BI27" s="259"/>
      <c r="BJ27" s="260"/>
      <c r="BK27" s="261"/>
      <c r="BL27" s="261"/>
      <c r="BM27" s="261"/>
      <c r="BN27" s="262"/>
    </row>
    <row r="28" spans="2:66" ht="20.25" customHeight="1" x14ac:dyDescent="0.4">
      <c r="B28" s="270"/>
      <c r="C28" s="364"/>
      <c r="D28" s="368"/>
      <c r="E28" s="337"/>
      <c r="F28" s="369"/>
      <c r="G28" s="289"/>
      <c r="H28" s="290"/>
      <c r="I28" s="152"/>
      <c r="J28" s="153">
        <f>G27</f>
        <v>0</v>
      </c>
      <c r="K28" s="152"/>
      <c r="L28" s="153">
        <f>M27</f>
        <v>0</v>
      </c>
      <c r="M28" s="291"/>
      <c r="N28" s="292"/>
      <c r="O28" s="293"/>
      <c r="P28" s="294"/>
      <c r="Q28" s="294"/>
      <c r="R28" s="290"/>
      <c r="S28" s="253"/>
      <c r="T28" s="254"/>
      <c r="U28" s="254"/>
      <c r="V28" s="254"/>
      <c r="W28" s="25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69">
        <f>B27+1</f>
        <v>7</v>
      </c>
      <c r="C29" s="370"/>
      <c r="D29" s="371"/>
      <c r="E29" s="337"/>
      <c r="F29" s="369"/>
      <c r="G29" s="271"/>
      <c r="H29" s="272"/>
      <c r="I29" s="152"/>
      <c r="J29" s="153"/>
      <c r="K29" s="152"/>
      <c r="L29" s="153"/>
      <c r="M29" s="275"/>
      <c r="N29" s="276"/>
      <c r="O29" s="279"/>
      <c r="P29" s="280"/>
      <c r="Q29" s="280"/>
      <c r="R29" s="272"/>
      <c r="S29" s="253"/>
      <c r="T29" s="254"/>
      <c r="U29" s="254"/>
      <c r="V29" s="254"/>
      <c r="W29" s="25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56"/>
      <c r="BG29" s="257"/>
      <c r="BH29" s="258"/>
      <c r="BI29" s="259"/>
      <c r="BJ29" s="260"/>
      <c r="BK29" s="261"/>
      <c r="BL29" s="261"/>
      <c r="BM29" s="261"/>
      <c r="BN29" s="262"/>
    </row>
    <row r="30" spans="2:66" ht="20.25" customHeight="1" x14ac:dyDescent="0.4">
      <c r="B30" s="270"/>
      <c r="C30" s="364"/>
      <c r="D30" s="368"/>
      <c r="E30" s="337"/>
      <c r="F30" s="369"/>
      <c r="G30" s="289"/>
      <c r="H30" s="290"/>
      <c r="I30" s="152"/>
      <c r="J30" s="153">
        <f>G29</f>
        <v>0</v>
      </c>
      <c r="K30" s="152"/>
      <c r="L30" s="153">
        <f>M29</f>
        <v>0</v>
      </c>
      <c r="M30" s="291"/>
      <c r="N30" s="292"/>
      <c r="O30" s="293"/>
      <c r="P30" s="294"/>
      <c r="Q30" s="294"/>
      <c r="R30" s="290"/>
      <c r="S30" s="253"/>
      <c r="T30" s="254"/>
      <c r="U30" s="254"/>
      <c r="V30" s="254"/>
      <c r="W30" s="25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69">
        <f>B29+1</f>
        <v>8</v>
      </c>
      <c r="C31" s="370"/>
      <c r="D31" s="371"/>
      <c r="E31" s="337"/>
      <c r="F31" s="369"/>
      <c r="G31" s="271"/>
      <c r="H31" s="272"/>
      <c r="I31" s="152"/>
      <c r="J31" s="153"/>
      <c r="K31" s="152"/>
      <c r="L31" s="153"/>
      <c r="M31" s="275"/>
      <c r="N31" s="276"/>
      <c r="O31" s="279"/>
      <c r="P31" s="280"/>
      <c r="Q31" s="280"/>
      <c r="R31" s="272"/>
      <c r="S31" s="253"/>
      <c r="T31" s="254"/>
      <c r="U31" s="254"/>
      <c r="V31" s="254"/>
      <c r="W31" s="25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56"/>
      <c r="BG31" s="257"/>
      <c r="BH31" s="258"/>
      <c r="BI31" s="259"/>
      <c r="BJ31" s="260"/>
      <c r="BK31" s="261"/>
      <c r="BL31" s="261"/>
      <c r="BM31" s="261"/>
      <c r="BN31" s="262"/>
    </row>
    <row r="32" spans="2:66" ht="20.25" customHeight="1" x14ac:dyDescent="0.4">
      <c r="B32" s="270"/>
      <c r="C32" s="364"/>
      <c r="D32" s="368"/>
      <c r="E32" s="337"/>
      <c r="F32" s="369"/>
      <c r="G32" s="289"/>
      <c r="H32" s="290"/>
      <c r="I32" s="152"/>
      <c r="J32" s="153">
        <f>G31</f>
        <v>0</v>
      </c>
      <c r="K32" s="152"/>
      <c r="L32" s="153">
        <f>M31</f>
        <v>0</v>
      </c>
      <c r="M32" s="291"/>
      <c r="N32" s="292"/>
      <c r="O32" s="293"/>
      <c r="P32" s="294"/>
      <c r="Q32" s="294"/>
      <c r="R32" s="290"/>
      <c r="S32" s="253"/>
      <c r="T32" s="254"/>
      <c r="U32" s="254"/>
      <c r="V32" s="254"/>
      <c r="W32" s="25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69">
        <f>B31+1</f>
        <v>9</v>
      </c>
      <c r="C33" s="370"/>
      <c r="D33" s="371"/>
      <c r="E33" s="337"/>
      <c r="F33" s="369"/>
      <c r="G33" s="271"/>
      <c r="H33" s="272"/>
      <c r="I33" s="152"/>
      <c r="J33" s="153"/>
      <c r="K33" s="152"/>
      <c r="L33" s="153"/>
      <c r="M33" s="275"/>
      <c r="N33" s="276"/>
      <c r="O33" s="279"/>
      <c r="P33" s="280"/>
      <c r="Q33" s="280"/>
      <c r="R33" s="272"/>
      <c r="S33" s="253"/>
      <c r="T33" s="254"/>
      <c r="U33" s="254"/>
      <c r="V33" s="254"/>
      <c r="W33" s="25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56"/>
      <c r="BG33" s="257"/>
      <c r="BH33" s="258"/>
      <c r="BI33" s="259"/>
      <c r="BJ33" s="260"/>
      <c r="BK33" s="261"/>
      <c r="BL33" s="261"/>
      <c r="BM33" s="261"/>
      <c r="BN33" s="262"/>
    </row>
    <row r="34" spans="2:66" ht="20.25" customHeight="1" x14ac:dyDescent="0.4">
      <c r="B34" s="270"/>
      <c r="C34" s="364"/>
      <c r="D34" s="368"/>
      <c r="E34" s="337"/>
      <c r="F34" s="369"/>
      <c r="G34" s="289"/>
      <c r="H34" s="290"/>
      <c r="I34" s="152"/>
      <c r="J34" s="153">
        <f>G33</f>
        <v>0</v>
      </c>
      <c r="K34" s="152"/>
      <c r="L34" s="153">
        <f>M33</f>
        <v>0</v>
      </c>
      <c r="M34" s="291"/>
      <c r="N34" s="292"/>
      <c r="O34" s="293"/>
      <c r="P34" s="294"/>
      <c r="Q34" s="294"/>
      <c r="R34" s="290"/>
      <c r="S34" s="253"/>
      <c r="T34" s="254"/>
      <c r="U34" s="254"/>
      <c r="V34" s="254"/>
      <c r="W34" s="25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69">
        <f>B33+1</f>
        <v>10</v>
      </c>
      <c r="C35" s="370"/>
      <c r="D35" s="371"/>
      <c r="E35" s="337"/>
      <c r="F35" s="369"/>
      <c r="G35" s="271"/>
      <c r="H35" s="272"/>
      <c r="I35" s="152"/>
      <c r="J35" s="153"/>
      <c r="K35" s="152"/>
      <c r="L35" s="153"/>
      <c r="M35" s="275"/>
      <c r="N35" s="276"/>
      <c r="O35" s="279"/>
      <c r="P35" s="280"/>
      <c r="Q35" s="280"/>
      <c r="R35" s="272"/>
      <c r="S35" s="253"/>
      <c r="T35" s="254"/>
      <c r="U35" s="254"/>
      <c r="V35" s="254"/>
      <c r="W35" s="25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56"/>
      <c r="BG35" s="257"/>
      <c r="BH35" s="258"/>
      <c r="BI35" s="259"/>
      <c r="BJ35" s="260"/>
      <c r="BK35" s="261"/>
      <c r="BL35" s="261"/>
      <c r="BM35" s="261"/>
      <c r="BN35" s="262"/>
    </row>
    <row r="36" spans="2:66" ht="20.25" customHeight="1" x14ac:dyDescent="0.4">
      <c r="B36" s="270"/>
      <c r="C36" s="364"/>
      <c r="D36" s="368"/>
      <c r="E36" s="337"/>
      <c r="F36" s="369"/>
      <c r="G36" s="289"/>
      <c r="H36" s="290"/>
      <c r="I36" s="152"/>
      <c r="J36" s="153">
        <f>G35</f>
        <v>0</v>
      </c>
      <c r="K36" s="152"/>
      <c r="L36" s="153">
        <f>M35</f>
        <v>0</v>
      </c>
      <c r="M36" s="291"/>
      <c r="N36" s="292"/>
      <c r="O36" s="293"/>
      <c r="P36" s="294"/>
      <c r="Q36" s="294"/>
      <c r="R36" s="290"/>
      <c r="S36" s="253"/>
      <c r="T36" s="254"/>
      <c r="U36" s="254"/>
      <c r="V36" s="254"/>
      <c r="W36" s="25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69">
        <f>B35+1</f>
        <v>11</v>
      </c>
      <c r="C37" s="370"/>
      <c r="D37" s="371"/>
      <c r="E37" s="337"/>
      <c r="F37" s="369"/>
      <c r="G37" s="271"/>
      <c r="H37" s="272"/>
      <c r="I37" s="152"/>
      <c r="J37" s="153"/>
      <c r="K37" s="152"/>
      <c r="L37" s="153"/>
      <c r="M37" s="275"/>
      <c r="N37" s="276"/>
      <c r="O37" s="279"/>
      <c r="P37" s="280"/>
      <c r="Q37" s="280"/>
      <c r="R37" s="272"/>
      <c r="S37" s="253"/>
      <c r="T37" s="254"/>
      <c r="U37" s="254"/>
      <c r="V37" s="254"/>
      <c r="W37" s="25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56"/>
      <c r="BG37" s="257"/>
      <c r="BH37" s="258"/>
      <c r="BI37" s="259"/>
      <c r="BJ37" s="260"/>
      <c r="BK37" s="261"/>
      <c r="BL37" s="261"/>
      <c r="BM37" s="261"/>
      <c r="BN37" s="262"/>
    </row>
    <row r="38" spans="2:66" ht="20.25" customHeight="1" x14ac:dyDescent="0.4">
      <c r="B38" s="270"/>
      <c r="C38" s="364"/>
      <c r="D38" s="368"/>
      <c r="E38" s="337"/>
      <c r="F38" s="369"/>
      <c r="G38" s="289"/>
      <c r="H38" s="290"/>
      <c r="I38" s="152"/>
      <c r="J38" s="153">
        <f>G37</f>
        <v>0</v>
      </c>
      <c r="K38" s="152"/>
      <c r="L38" s="153">
        <f>M37</f>
        <v>0</v>
      </c>
      <c r="M38" s="291"/>
      <c r="N38" s="292"/>
      <c r="O38" s="293"/>
      <c r="P38" s="294"/>
      <c r="Q38" s="294"/>
      <c r="R38" s="290"/>
      <c r="S38" s="253"/>
      <c r="T38" s="254"/>
      <c r="U38" s="254"/>
      <c r="V38" s="254"/>
      <c r="W38" s="25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69">
        <f>B37+1</f>
        <v>12</v>
      </c>
      <c r="C39" s="370"/>
      <c r="D39" s="371"/>
      <c r="E39" s="337"/>
      <c r="F39" s="369"/>
      <c r="G39" s="271"/>
      <c r="H39" s="272"/>
      <c r="I39" s="152"/>
      <c r="J39" s="153"/>
      <c r="K39" s="152"/>
      <c r="L39" s="153"/>
      <c r="M39" s="275"/>
      <c r="N39" s="276"/>
      <c r="O39" s="279"/>
      <c r="P39" s="280"/>
      <c r="Q39" s="280"/>
      <c r="R39" s="272"/>
      <c r="S39" s="253"/>
      <c r="T39" s="254"/>
      <c r="U39" s="254"/>
      <c r="V39" s="254"/>
      <c r="W39" s="25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56"/>
      <c r="BG39" s="257"/>
      <c r="BH39" s="258"/>
      <c r="BI39" s="259"/>
      <c r="BJ39" s="260"/>
      <c r="BK39" s="261"/>
      <c r="BL39" s="261"/>
      <c r="BM39" s="261"/>
      <c r="BN39" s="262"/>
    </row>
    <row r="40" spans="2:66" ht="20.25" customHeight="1" x14ac:dyDescent="0.4">
      <c r="B40" s="270"/>
      <c r="C40" s="364"/>
      <c r="D40" s="368"/>
      <c r="E40" s="337"/>
      <c r="F40" s="369"/>
      <c r="G40" s="289"/>
      <c r="H40" s="290"/>
      <c r="I40" s="152"/>
      <c r="J40" s="153">
        <f>G39</f>
        <v>0</v>
      </c>
      <c r="K40" s="152"/>
      <c r="L40" s="153">
        <f>M39</f>
        <v>0</v>
      </c>
      <c r="M40" s="291"/>
      <c r="N40" s="292"/>
      <c r="O40" s="293"/>
      <c r="P40" s="294"/>
      <c r="Q40" s="294"/>
      <c r="R40" s="290"/>
      <c r="S40" s="253"/>
      <c r="T40" s="254"/>
      <c r="U40" s="254"/>
      <c r="V40" s="254"/>
      <c r="W40" s="25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69">
        <f>B39+1</f>
        <v>13</v>
      </c>
      <c r="C41" s="370"/>
      <c r="D41" s="371"/>
      <c r="E41" s="337"/>
      <c r="F41" s="369"/>
      <c r="G41" s="271"/>
      <c r="H41" s="272"/>
      <c r="I41" s="152"/>
      <c r="J41" s="153"/>
      <c r="K41" s="152"/>
      <c r="L41" s="153"/>
      <c r="M41" s="275"/>
      <c r="N41" s="276"/>
      <c r="O41" s="279"/>
      <c r="P41" s="280"/>
      <c r="Q41" s="280"/>
      <c r="R41" s="272"/>
      <c r="S41" s="253"/>
      <c r="T41" s="254"/>
      <c r="U41" s="254"/>
      <c r="V41" s="254"/>
      <c r="W41" s="25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56"/>
      <c r="BG41" s="257"/>
      <c r="BH41" s="258"/>
      <c r="BI41" s="259"/>
      <c r="BJ41" s="260"/>
      <c r="BK41" s="261"/>
      <c r="BL41" s="261"/>
      <c r="BM41" s="261"/>
      <c r="BN41" s="262"/>
    </row>
    <row r="42" spans="2:66" ht="20.25" customHeight="1" x14ac:dyDescent="0.4">
      <c r="B42" s="270"/>
      <c r="C42" s="364"/>
      <c r="D42" s="368"/>
      <c r="E42" s="337"/>
      <c r="F42" s="369"/>
      <c r="G42" s="289"/>
      <c r="H42" s="290"/>
      <c r="I42" s="152"/>
      <c r="J42" s="153">
        <f>G41</f>
        <v>0</v>
      </c>
      <c r="K42" s="152"/>
      <c r="L42" s="153">
        <f>M41</f>
        <v>0</v>
      </c>
      <c r="M42" s="291"/>
      <c r="N42" s="292"/>
      <c r="O42" s="293"/>
      <c r="P42" s="294"/>
      <c r="Q42" s="294"/>
      <c r="R42" s="290"/>
      <c r="S42" s="253"/>
      <c r="T42" s="254"/>
      <c r="U42" s="254"/>
      <c r="V42" s="254"/>
      <c r="W42" s="25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69">
        <f>B41+1</f>
        <v>14</v>
      </c>
      <c r="C43" s="370"/>
      <c r="D43" s="371"/>
      <c r="E43" s="337"/>
      <c r="F43" s="369"/>
      <c r="G43" s="271"/>
      <c r="H43" s="272"/>
      <c r="I43" s="152"/>
      <c r="J43" s="153"/>
      <c r="K43" s="152"/>
      <c r="L43" s="153"/>
      <c r="M43" s="275"/>
      <c r="N43" s="276"/>
      <c r="O43" s="279"/>
      <c r="P43" s="280"/>
      <c r="Q43" s="280"/>
      <c r="R43" s="272"/>
      <c r="S43" s="253"/>
      <c r="T43" s="254"/>
      <c r="U43" s="254"/>
      <c r="V43" s="254"/>
      <c r="W43" s="25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56"/>
      <c r="BG43" s="257"/>
      <c r="BH43" s="258"/>
      <c r="BI43" s="259"/>
      <c r="BJ43" s="260"/>
      <c r="BK43" s="261"/>
      <c r="BL43" s="261"/>
      <c r="BM43" s="261"/>
      <c r="BN43" s="262"/>
    </row>
    <row r="44" spans="2:66" ht="20.25" customHeight="1" x14ac:dyDescent="0.4">
      <c r="B44" s="270"/>
      <c r="C44" s="364"/>
      <c r="D44" s="368"/>
      <c r="E44" s="337"/>
      <c r="F44" s="369"/>
      <c r="G44" s="289"/>
      <c r="H44" s="290"/>
      <c r="I44" s="152"/>
      <c r="J44" s="153">
        <f>G43</f>
        <v>0</v>
      </c>
      <c r="K44" s="152"/>
      <c r="L44" s="153">
        <f>M43</f>
        <v>0</v>
      </c>
      <c r="M44" s="291"/>
      <c r="N44" s="292"/>
      <c r="O44" s="293"/>
      <c r="P44" s="294"/>
      <c r="Q44" s="294"/>
      <c r="R44" s="290"/>
      <c r="S44" s="253"/>
      <c r="T44" s="254"/>
      <c r="U44" s="254"/>
      <c r="V44" s="254"/>
      <c r="W44" s="25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69">
        <f>B43+1</f>
        <v>15</v>
      </c>
      <c r="C45" s="370"/>
      <c r="D45" s="371"/>
      <c r="E45" s="337"/>
      <c r="F45" s="369"/>
      <c r="G45" s="271"/>
      <c r="H45" s="272"/>
      <c r="I45" s="152"/>
      <c r="J45" s="153"/>
      <c r="K45" s="152"/>
      <c r="L45" s="153"/>
      <c r="M45" s="275"/>
      <c r="N45" s="276"/>
      <c r="O45" s="279"/>
      <c r="P45" s="280"/>
      <c r="Q45" s="280"/>
      <c r="R45" s="272"/>
      <c r="S45" s="253"/>
      <c r="T45" s="254"/>
      <c r="U45" s="254"/>
      <c r="V45" s="254"/>
      <c r="W45" s="25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56"/>
      <c r="BG45" s="257"/>
      <c r="BH45" s="258"/>
      <c r="BI45" s="259"/>
      <c r="BJ45" s="260"/>
      <c r="BK45" s="261"/>
      <c r="BL45" s="261"/>
      <c r="BM45" s="261"/>
      <c r="BN45" s="262"/>
    </row>
    <row r="46" spans="2:66" ht="20.25" customHeight="1" x14ac:dyDescent="0.4">
      <c r="B46" s="270"/>
      <c r="C46" s="364"/>
      <c r="D46" s="368"/>
      <c r="E46" s="337"/>
      <c r="F46" s="369"/>
      <c r="G46" s="289"/>
      <c r="H46" s="290"/>
      <c r="I46" s="152"/>
      <c r="J46" s="153">
        <f>G45</f>
        <v>0</v>
      </c>
      <c r="K46" s="152"/>
      <c r="L46" s="153">
        <f>M45</f>
        <v>0</v>
      </c>
      <c r="M46" s="291"/>
      <c r="N46" s="292"/>
      <c r="O46" s="293"/>
      <c r="P46" s="294"/>
      <c r="Q46" s="294"/>
      <c r="R46" s="290"/>
      <c r="S46" s="253"/>
      <c r="T46" s="254"/>
      <c r="U46" s="254"/>
      <c r="V46" s="254"/>
      <c r="W46" s="25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69">
        <f>B45+1</f>
        <v>16</v>
      </c>
      <c r="C47" s="370"/>
      <c r="D47" s="371"/>
      <c r="E47" s="337"/>
      <c r="F47" s="369"/>
      <c r="G47" s="271"/>
      <c r="H47" s="272"/>
      <c r="I47" s="152"/>
      <c r="J47" s="153"/>
      <c r="K47" s="152"/>
      <c r="L47" s="153"/>
      <c r="M47" s="275"/>
      <c r="N47" s="276"/>
      <c r="O47" s="279"/>
      <c r="P47" s="280"/>
      <c r="Q47" s="280"/>
      <c r="R47" s="272"/>
      <c r="S47" s="253"/>
      <c r="T47" s="254"/>
      <c r="U47" s="254"/>
      <c r="V47" s="254"/>
      <c r="W47" s="25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56"/>
      <c r="BG47" s="257"/>
      <c r="BH47" s="258"/>
      <c r="BI47" s="259"/>
      <c r="BJ47" s="260"/>
      <c r="BK47" s="261"/>
      <c r="BL47" s="261"/>
      <c r="BM47" s="261"/>
      <c r="BN47" s="262"/>
    </row>
    <row r="48" spans="2:66" ht="20.25" customHeight="1" x14ac:dyDescent="0.4">
      <c r="B48" s="270"/>
      <c r="C48" s="364"/>
      <c r="D48" s="368"/>
      <c r="E48" s="337"/>
      <c r="F48" s="369"/>
      <c r="G48" s="289"/>
      <c r="H48" s="290"/>
      <c r="I48" s="152"/>
      <c r="J48" s="153">
        <f>G47</f>
        <v>0</v>
      </c>
      <c r="K48" s="152"/>
      <c r="L48" s="153">
        <f>M47</f>
        <v>0</v>
      </c>
      <c r="M48" s="291"/>
      <c r="N48" s="292"/>
      <c r="O48" s="293"/>
      <c r="P48" s="294"/>
      <c r="Q48" s="294"/>
      <c r="R48" s="290"/>
      <c r="S48" s="253"/>
      <c r="T48" s="254"/>
      <c r="U48" s="254"/>
      <c r="V48" s="254"/>
      <c r="W48" s="25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69">
        <f>B47+1</f>
        <v>17</v>
      </c>
      <c r="C49" s="370"/>
      <c r="D49" s="371"/>
      <c r="E49" s="337"/>
      <c r="F49" s="369"/>
      <c r="G49" s="271"/>
      <c r="H49" s="272"/>
      <c r="I49" s="152"/>
      <c r="J49" s="153"/>
      <c r="K49" s="152"/>
      <c r="L49" s="153"/>
      <c r="M49" s="275"/>
      <c r="N49" s="276"/>
      <c r="O49" s="279"/>
      <c r="P49" s="280"/>
      <c r="Q49" s="280"/>
      <c r="R49" s="272"/>
      <c r="S49" s="253"/>
      <c r="T49" s="254"/>
      <c r="U49" s="254"/>
      <c r="V49" s="254"/>
      <c r="W49" s="25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56"/>
      <c r="BG49" s="257"/>
      <c r="BH49" s="258"/>
      <c r="BI49" s="259"/>
      <c r="BJ49" s="260"/>
      <c r="BK49" s="261"/>
      <c r="BL49" s="261"/>
      <c r="BM49" s="261"/>
      <c r="BN49" s="262"/>
    </row>
    <row r="50" spans="2:66" ht="20.25" customHeight="1" x14ac:dyDescent="0.4">
      <c r="B50" s="270"/>
      <c r="C50" s="364"/>
      <c r="D50" s="368"/>
      <c r="E50" s="337"/>
      <c r="F50" s="369"/>
      <c r="G50" s="289"/>
      <c r="H50" s="290"/>
      <c r="I50" s="152"/>
      <c r="J50" s="153">
        <f>G49</f>
        <v>0</v>
      </c>
      <c r="K50" s="152"/>
      <c r="L50" s="153">
        <f>M49</f>
        <v>0</v>
      </c>
      <c r="M50" s="291"/>
      <c r="N50" s="292"/>
      <c r="O50" s="293"/>
      <c r="P50" s="294"/>
      <c r="Q50" s="294"/>
      <c r="R50" s="290"/>
      <c r="S50" s="253"/>
      <c r="T50" s="254"/>
      <c r="U50" s="254"/>
      <c r="V50" s="254"/>
      <c r="W50" s="25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69">
        <f>B49+1</f>
        <v>18</v>
      </c>
      <c r="C51" s="370"/>
      <c r="D51" s="371"/>
      <c r="E51" s="337"/>
      <c r="F51" s="369"/>
      <c r="G51" s="271"/>
      <c r="H51" s="272"/>
      <c r="I51" s="152"/>
      <c r="J51" s="153"/>
      <c r="K51" s="152"/>
      <c r="L51" s="153"/>
      <c r="M51" s="275"/>
      <c r="N51" s="276"/>
      <c r="O51" s="279"/>
      <c r="P51" s="280"/>
      <c r="Q51" s="280"/>
      <c r="R51" s="272"/>
      <c r="S51" s="253"/>
      <c r="T51" s="254"/>
      <c r="U51" s="254"/>
      <c r="V51" s="254"/>
      <c r="W51" s="25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56"/>
      <c r="BG51" s="257"/>
      <c r="BH51" s="258"/>
      <c r="BI51" s="259"/>
      <c r="BJ51" s="260"/>
      <c r="BK51" s="261"/>
      <c r="BL51" s="261"/>
      <c r="BM51" s="261"/>
      <c r="BN51" s="262"/>
    </row>
    <row r="52" spans="2:66" ht="20.25" customHeight="1" x14ac:dyDescent="0.4">
      <c r="B52" s="270"/>
      <c r="C52" s="364"/>
      <c r="D52" s="368"/>
      <c r="E52" s="337"/>
      <c r="F52" s="369"/>
      <c r="G52" s="289"/>
      <c r="H52" s="290"/>
      <c r="I52" s="152"/>
      <c r="J52" s="153">
        <f>G51</f>
        <v>0</v>
      </c>
      <c r="K52" s="152"/>
      <c r="L52" s="153">
        <f>M51</f>
        <v>0</v>
      </c>
      <c r="M52" s="291"/>
      <c r="N52" s="292"/>
      <c r="O52" s="293"/>
      <c r="P52" s="294"/>
      <c r="Q52" s="294"/>
      <c r="R52" s="290"/>
      <c r="S52" s="253"/>
      <c r="T52" s="254"/>
      <c r="U52" s="254"/>
      <c r="V52" s="254"/>
      <c r="W52" s="25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69">
        <f>B51+1</f>
        <v>19</v>
      </c>
      <c r="C53" s="370"/>
      <c r="D53" s="371"/>
      <c r="E53" s="337"/>
      <c r="F53" s="369"/>
      <c r="G53" s="271"/>
      <c r="H53" s="272"/>
      <c r="I53" s="154"/>
      <c r="J53" s="155"/>
      <c r="K53" s="154"/>
      <c r="L53" s="155"/>
      <c r="M53" s="275"/>
      <c r="N53" s="276"/>
      <c r="O53" s="279"/>
      <c r="P53" s="280"/>
      <c r="Q53" s="280"/>
      <c r="R53" s="272"/>
      <c r="S53" s="253"/>
      <c r="T53" s="254"/>
      <c r="U53" s="254"/>
      <c r="V53" s="254"/>
      <c r="W53" s="25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56"/>
      <c r="BG53" s="257"/>
      <c r="BH53" s="258"/>
      <c r="BI53" s="259"/>
      <c r="BJ53" s="260"/>
      <c r="BK53" s="261"/>
      <c r="BL53" s="261"/>
      <c r="BM53" s="261"/>
      <c r="BN53" s="262"/>
    </row>
    <row r="54" spans="2:66" ht="20.25" customHeight="1" x14ac:dyDescent="0.4">
      <c r="B54" s="270"/>
      <c r="C54" s="364"/>
      <c r="D54" s="368"/>
      <c r="E54" s="337"/>
      <c r="F54" s="369"/>
      <c r="G54" s="289"/>
      <c r="H54" s="290"/>
      <c r="I54" s="152"/>
      <c r="J54" s="153">
        <f>G53</f>
        <v>0</v>
      </c>
      <c r="K54" s="152"/>
      <c r="L54" s="153">
        <f>M53</f>
        <v>0</v>
      </c>
      <c r="M54" s="291"/>
      <c r="N54" s="292"/>
      <c r="O54" s="293"/>
      <c r="P54" s="294"/>
      <c r="Q54" s="294"/>
      <c r="R54" s="290"/>
      <c r="S54" s="253"/>
      <c r="T54" s="254"/>
      <c r="U54" s="254"/>
      <c r="V54" s="254"/>
      <c r="W54" s="25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69">
        <f>B53+1</f>
        <v>20</v>
      </c>
      <c r="C55" s="370"/>
      <c r="D55" s="371"/>
      <c r="E55" s="337"/>
      <c r="F55" s="369"/>
      <c r="G55" s="271"/>
      <c r="H55" s="272"/>
      <c r="I55" s="154"/>
      <c r="J55" s="155"/>
      <c r="K55" s="154"/>
      <c r="L55" s="155"/>
      <c r="M55" s="275"/>
      <c r="N55" s="276"/>
      <c r="O55" s="279"/>
      <c r="P55" s="280"/>
      <c r="Q55" s="280"/>
      <c r="R55" s="272"/>
      <c r="S55" s="253"/>
      <c r="T55" s="254"/>
      <c r="U55" s="254"/>
      <c r="V55" s="254"/>
      <c r="W55" s="25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56"/>
      <c r="BG55" s="257"/>
      <c r="BH55" s="258"/>
      <c r="BI55" s="259"/>
      <c r="BJ55" s="260"/>
      <c r="BK55" s="261"/>
      <c r="BL55" s="261"/>
      <c r="BM55" s="261"/>
      <c r="BN55" s="262"/>
    </row>
    <row r="56" spans="2:66" ht="20.25" customHeight="1" x14ac:dyDescent="0.4">
      <c r="B56" s="270"/>
      <c r="C56" s="364"/>
      <c r="D56" s="368"/>
      <c r="E56" s="337"/>
      <c r="F56" s="369"/>
      <c r="G56" s="289"/>
      <c r="H56" s="290"/>
      <c r="I56" s="152"/>
      <c r="J56" s="153">
        <f>G55</f>
        <v>0</v>
      </c>
      <c r="K56" s="152"/>
      <c r="L56" s="153">
        <f>M55</f>
        <v>0</v>
      </c>
      <c r="M56" s="291"/>
      <c r="N56" s="292"/>
      <c r="O56" s="293"/>
      <c r="P56" s="294"/>
      <c r="Q56" s="294"/>
      <c r="R56" s="290"/>
      <c r="S56" s="253"/>
      <c r="T56" s="254"/>
      <c r="U56" s="254"/>
      <c r="V56" s="254"/>
      <c r="W56" s="25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69">
        <f>B55+1</f>
        <v>21</v>
      </c>
      <c r="C57" s="370"/>
      <c r="D57" s="371"/>
      <c r="E57" s="337"/>
      <c r="F57" s="369"/>
      <c r="G57" s="271"/>
      <c r="H57" s="272"/>
      <c r="I57" s="152"/>
      <c r="J57" s="153"/>
      <c r="K57" s="152"/>
      <c r="L57" s="153"/>
      <c r="M57" s="275"/>
      <c r="N57" s="276"/>
      <c r="O57" s="279"/>
      <c r="P57" s="280"/>
      <c r="Q57" s="280"/>
      <c r="R57" s="272"/>
      <c r="S57" s="253"/>
      <c r="T57" s="254"/>
      <c r="U57" s="254"/>
      <c r="V57" s="254"/>
      <c r="W57" s="25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56"/>
      <c r="BG57" s="257"/>
      <c r="BH57" s="258"/>
      <c r="BI57" s="259"/>
      <c r="BJ57" s="260"/>
      <c r="BK57" s="261"/>
      <c r="BL57" s="261"/>
      <c r="BM57" s="261"/>
      <c r="BN57" s="262"/>
    </row>
    <row r="58" spans="2:66" ht="20.25" customHeight="1" x14ac:dyDescent="0.4">
      <c r="B58" s="270"/>
      <c r="C58" s="364"/>
      <c r="D58" s="368"/>
      <c r="E58" s="337"/>
      <c r="F58" s="369"/>
      <c r="G58" s="289"/>
      <c r="H58" s="290"/>
      <c r="I58" s="152"/>
      <c r="J58" s="153">
        <f>G57</f>
        <v>0</v>
      </c>
      <c r="K58" s="152"/>
      <c r="L58" s="153">
        <f>M57</f>
        <v>0</v>
      </c>
      <c r="M58" s="291"/>
      <c r="N58" s="292"/>
      <c r="O58" s="293"/>
      <c r="P58" s="294"/>
      <c r="Q58" s="294"/>
      <c r="R58" s="290"/>
      <c r="S58" s="253"/>
      <c r="T58" s="254"/>
      <c r="U58" s="254"/>
      <c r="V58" s="254"/>
      <c r="W58" s="25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69">
        <f>B57+1</f>
        <v>22</v>
      </c>
      <c r="C59" s="370"/>
      <c r="D59" s="371"/>
      <c r="E59" s="337"/>
      <c r="F59" s="369"/>
      <c r="G59" s="271"/>
      <c r="H59" s="272"/>
      <c r="I59" s="152"/>
      <c r="J59" s="153"/>
      <c r="K59" s="152"/>
      <c r="L59" s="153"/>
      <c r="M59" s="275"/>
      <c r="N59" s="276"/>
      <c r="O59" s="279"/>
      <c r="P59" s="280"/>
      <c r="Q59" s="280"/>
      <c r="R59" s="272"/>
      <c r="S59" s="253"/>
      <c r="T59" s="254"/>
      <c r="U59" s="254"/>
      <c r="V59" s="254"/>
      <c r="W59" s="25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56"/>
      <c r="BG59" s="257"/>
      <c r="BH59" s="258"/>
      <c r="BI59" s="259"/>
      <c r="BJ59" s="260"/>
      <c r="BK59" s="261"/>
      <c r="BL59" s="261"/>
      <c r="BM59" s="261"/>
      <c r="BN59" s="262"/>
    </row>
    <row r="60" spans="2:66" ht="20.25" customHeight="1" x14ac:dyDescent="0.4">
      <c r="B60" s="270"/>
      <c r="C60" s="364"/>
      <c r="D60" s="368"/>
      <c r="E60" s="337"/>
      <c r="F60" s="369"/>
      <c r="G60" s="289"/>
      <c r="H60" s="290"/>
      <c r="I60" s="152"/>
      <c r="J60" s="153">
        <f>G59</f>
        <v>0</v>
      </c>
      <c r="K60" s="152"/>
      <c r="L60" s="153">
        <f>M59</f>
        <v>0</v>
      </c>
      <c r="M60" s="291"/>
      <c r="N60" s="292"/>
      <c r="O60" s="293"/>
      <c r="P60" s="294"/>
      <c r="Q60" s="294"/>
      <c r="R60" s="290"/>
      <c r="S60" s="253"/>
      <c r="T60" s="254"/>
      <c r="U60" s="254"/>
      <c r="V60" s="254"/>
      <c r="W60" s="25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69">
        <f>B59+1</f>
        <v>23</v>
      </c>
      <c r="C61" s="370"/>
      <c r="D61" s="371"/>
      <c r="E61" s="337"/>
      <c r="F61" s="369"/>
      <c r="G61" s="271"/>
      <c r="H61" s="272"/>
      <c r="I61" s="152"/>
      <c r="J61" s="153"/>
      <c r="K61" s="152"/>
      <c r="L61" s="153"/>
      <c r="M61" s="275"/>
      <c r="N61" s="276"/>
      <c r="O61" s="279"/>
      <c r="P61" s="280"/>
      <c r="Q61" s="280"/>
      <c r="R61" s="272"/>
      <c r="S61" s="253"/>
      <c r="T61" s="254"/>
      <c r="U61" s="254"/>
      <c r="V61" s="254"/>
      <c r="W61" s="25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56"/>
      <c r="BG61" s="257"/>
      <c r="BH61" s="258"/>
      <c r="BI61" s="259"/>
      <c r="BJ61" s="260"/>
      <c r="BK61" s="261"/>
      <c r="BL61" s="261"/>
      <c r="BM61" s="261"/>
      <c r="BN61" s="262"/>
    </row>
    <row r="62" spans="2:66" ht="20.25" customHeight="1" x14ac:dyDescent="0.4">
      <c r="B62" s="270"/>
      <c r="C62" s="364"/>
      <c r="D62" s="368"/>
      <c r="E62" s="337"/>
      <c r="F62" s="369"/>
      <c r="G62" s="289"/>
      <c r="H62" s="290"/>
      <c r="I62" s="152"/>
      <c r="J62" s="153">
        <f>G61</f>
        <v>0</v>
      </c>
      <c r="K62" s="152"/>
      <c r="L62" s="153">
        <f>M61</f>
        <v>0</v>
      </c>
      <c r="M62" s="291"/>
      <c r="N62" s="292"/>
      <c r="O62" s="293"/>
      <c r="P62" s="294"/>
      <c r="Q62" s="294"/>
      <c r="R62" s="290"/>
      <c r="S62" s="253"/>
      <c r="T62" s="254"/>
      <c r="U62" s="254"/>
      <c r="V62" s="254"/>
      <c r="W62" s="25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69">
        <f>B61+1</f>
        <v>24</v>
      </c>
      <c r="C63" s="370"/>
      <c r="D63" s="371"/>
      <c r="E63" s="337"/>
      <c r="F63" s="369"/>
      <c r="G63" s="271"/>
      <c r="H63" s="272"/>
      <c r="I63" s="152"/>
      <c r="J63" s="153"/>
      <c r="K63" s="152"/>
      <c r="L63" s="153"/>
      <c r="M63" s="275"/>
      <c r="N63" s="276"/>
      <c r="O63" s="279"/>
      <c r="P63" s="280"/>
      <c r="Q63" s="280"/>
      <c r="R63" s="272"/>
      <c r="S63" s="253"/>
      <c r="T63" s="254"/>
      <c r="U63" s="254"/>
      <c r="V63" s="254"/>
      <c r="W63" s="25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56"/>
      <c r="BG63" s="257"/>
      <c r="BH63" s="258"/>
      <c r="BI63" s="259"/>
      <c r="BJ63" s="260"/>
      <c r="BK63" s="261"/>
      <c r="BL63" s="261"/>
      <c r="BM63" s="261"/>
      <c r="BN63" s="262"/>
    </row>
    <row r="64" spans="2:66" ht="20.25" customHeight="1" x14ac:dyDescent="0.4">
      <c r="B64" s="270"/>
      <c r="C64" s="364"/>
      <c r="D64" s="368"/>
      <c r="E64" s="337"/>
      <c r="F64" s="369"/>
      <c r="G64" s="289"/>
      <c r="H64" s="290"/>
      <c r="I64" s="152"/>
      <c r="J64" s="153">
        <f>G63</f>
        <v>0</v>
      </c>
      <c r="K64" s="152"/>
      <c r="L64" s="153">
        <f>M63</f>
        <v>0</v>
      </c>
      <c r="M64" s="291"/>
      <c r="N64" s="292"/>
      <c r="O64" s="293"/>
      <c r="P64" s="294"/>
      <c r="Q64" s="294"/>
      <c r="R64" s="290"/>
      <c r="S64" s="253"/>
      <c r="T64" s="254"/>
      <c r="U64" s="254"/>
      <c r="V64" s="254"/>
      <c r="W64" s="25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69">
        <f>B63+1</f>
        <v>25</v>
      </c>
      <c r="C65" s="370"/>
      <c r="D65" s="371"/>
      <c r="E65" s="337"/>
      <c r="F65" s="369"/>
      <c r="G65" s="271"/>
      <c r="H65" s="272"/>
      <c r="I65" s="152"/>
      <c r="J65" s="153"/>
      <c r="K65" s="152"/>
      <c r="L65" s="153"/>
      <c r="M65" s="275"/>
      <c r="N65" s="276"/>
      <c r="O65" s="279"/>
      <c r="P65" s="280"/>
      <c r="Q65" s="280"/>
      <c r="R65" s="272"/>
      <c r="S65" s="253"/>
      <c r="T65" s="254"/>
      <c r="U65" s="254"/>
      <c r="V65" s="254"/>
      <c r="W65" s="25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56"/>
      <c r="BG65" s="257"/>
      <c r="BH65" s="258"/>
      <c r="BI65" s="259"/>
      <c r="BJ65" s="260"/>
      <c r="BK65" s="261"/>
      <c r="BL65" s="261"/>
      <c r="BM65" s="261"/>
      <c r="BN65" s="262"/>
    </row>
    <row r="66" spans="2:66" ht="20.25" customHeight="1" x14ac:dyDescent="0.4">
      <c r="B66" s="270"/>
      <c r="C66" s="364"/>
      <c r="D66" s="368"/>
      <c r="E66" s="337"/>
      <c r="F66" s="369"/>
      <c r="G66" s="289"/>
      <c r="H66" s="290"/>
      <c r="I66" s="152"/>
      <c r="J66" s="153">
        <f>G65</f>
        <v>0</v>
      </c>
      <c r="K66" s="152"/>
      <c r="L66" s="153">
        <f>M65</f>
        <v>0</v>
      </c>
      <c r="M66" s="291"/>
      <c r="N66" s="292"/>
      <c r="O66" s="293"/>
      <c r="P66" s="294"/>
      <c r="Q66" s="294"/>
      <c r="R66" s="290"/>
      <c r="S66" s="253"/>
      <c r="T66" s="254"/>
      <c r="U66" s="254"/>
      <c r="V66" s="254"/>
      <c r="W66" s="25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69">
        <f>B65+1</f>
        <v>26</v>
      </c>
      <c r="C67" s="370"/>
      <c r="D67" s="371"/>
      <c r="E67" s="337"/>
      <c r="F67" s="369"/>
      <c r="G67" s="271"/>
      <c r="H67" s="272"/>
      <c r="I67" s="152"/>
      <c r="J67" s="153"/>
      <c r="K67" s="152"/>
      <c r="L67" s="153"/>
      <c r="M67" s="275"/>
      <c r="N67" s="276"/>
      <c r="O67" s="279"/>
      <c r="P67" s="280"/>
      <c r="Q67" s="280"/>
      <c r="R67" s="272"/>
      <c r="S67" s="253"/>
      <c r="T67" s="254"/>
      <c r="U67" s="254"/>
      <c r="V67" s="254"/>
      <c r="W67" s="25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56"/>
      <c r="BG67" s="257"/>
      <c r="BH67" s="258"/>
      <c r="BI67" s="259"/>
      <c r="BJ67" s="260"/>
      <c r="BK67" s="261"/>
      <c r="BL67" s="261"/>
      <c r="BM67" s="261"/>
      <c r="BN67" s="262"/>
    </row>
    <row r="68" spans="2:66" ht="20.25" customHeight="1" x14ac:dyDescent="0.4">
      <c r="B68" s="270"/>
      <c r="C68" s="364"/>
      <c r="D68" s="368"/>
      <c r="E68" s="337"/>
      <c r="F68" s="369"/>
      <c r="G68" s="289"/>
      <c r="H68" s="290"/>
      <c r="I68" s="152"/>
      <c r="J68" s="153">
        <f>G67</f>
        <v>0</v>
      </c>
      <c r="K68" s="152"/>
      <c r="L68" s="153">
        <f>M67</f>
        <v>0</v>
      </c>
      <c r="M68" s="291"/>
      <c r="N68" s="292"/>
      <c r="O68" s="293"/>
      <c r="P68" s="294"/>
      <c r="Q68" s="294"/>
      <c r="R68" s="290"/>
      <c r="S68" s="253"/>
      <c r="T68" s="254"/>
      <c r="U68" s="254"/>
      <c r="V68" s="254"/>
      <c r="W68" s="25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69">
        <f>B67+1</f>
        <v>27</v>
      </c>
      <c r="C69" s="370"/>
      <c r="D69" s="371"/>
      <c r="E69" s="337"/>
      <c r="F69" s="369"/>
      <c r="G69" s="271"/>
      <c r="H69" s="272"/>
      <c r="I69" s="152"/>
      <c r="J69" s="153"/>
      <c r="K69" s="152"/>
      <c r="L69" s="153"/>
      <c r="M69" s="275"/>
      <c r="N69" s="276"/>
      <c r="O69" s="279"/>
      <c r="P69" s="280"/>
      <c r="Q69" s="280"/>
      <c r="R69" s="272"/>
      <c r="S69" s="253"/>
      <c r="T69" s="254"/>
      <c r="U69" s="254"/>
      <c r="V69" s="254"/>
      <c r="W69" s="25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56"/>
      <c r="BG69" s="257"/>
      <c r="BH69" s="258"/>
      <c r="BI69" s="259"/>
      <c r="BJ69" s="260"/>
      <c r="BK69" s="261"/>
      <c r="BL69" s="261"/>
      <c r="BM69" s="261"/>
      <c r="BN69" s="262"/>
    </row>
    <row r="70" spans="2:66" ht="20.25" customHeight="1" x14ac:dyDescent="0.4">
      <c r="B70" s="270"/>
      <c r="C70" s="364"/>
      <c r="D70" s="368"/>
      <c r="E70" s="337"/>
      <c r="F70" s="369"/>
      <c r="G70" s="289"/>
      <c r="H70" s="290"/>
      <c r="I70" s="152"/>
      <c r="J70" s="153">
        <f>G69</f>
        <v>0</v>
      </c>
      <c r="K70" s="152"/>
      <c r="L70" s="153">
        <f>M69</f>
        <v>0</v>
      </c>
      <c r="M70" s="291"/>
      <c r="N70" s="292"/>
      <c r="O70" s="293"/>
      <c r="P70" s="294"/>
      <c r="Q70" s="294"/>
      <c r="R70" s="290"/>
      <c r="S70" s="253"/>
      <c r="T70" s="254"/>
      <c r="U70" s="254"/>
      <c r="V70" s="254"/>
      <c r="W70" s="25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69">
        <f>B69+1</f>
        <v>28</v>
      </c>
      <c r="C71" s="370"/>
      <c r="D71" s="371"/>
      <c r="E71" s="337"/>
      <c r="F71" s="369"/>
      <c r="G71" s="271"/>
      <c r="H71" s="272"/>
      <c r="I71" s="152"/>
      <c r="J71" s="153"/>
      <c r="K71" s="152"/>
      <c r="L71" s="153"/>
      <c r="M71" s="275"/>
      <c r="N71" s="276"/>
      <c r="O71" s="279"/>
      <c r="P71" s="280"/>
      <c r="Q71" s="280"/>
      <c r="R71" s="272"/>
      <c r="S71" s="253"/>
      <c r="T71" s="254"/>
      <c r="U71" s="254"/>
      <c r="V71" s="254"/>
      <c r="W71" s="25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56"/>
      <c r="BG71" s="257"/>
      <c r="BH71" s="258"/>
      <c r="BI71" s="259"/>
      <c r="BJ71" s="260"/>
      <c r="BK71" s="261"/>
      <c r="BL71" s="261"/>
      <c r="BM71" s="261"/>
      <c r="BN71" s="262"/>
    </row>
    <row r="72" spans="2:66" ht="20.25" customHeight="1" x14ac:dyDescent="0.4">
      <c r="B72" s="270"/>
      <c r="C72" s="364"/>
      <c r="D72" s="368"/>
      <c r="E72" s="337"/>
      <c r="F72" s="369"/>
      <c r="G72" s="289"/>
      <c r="H72" s="290"/>
      <c r="I72" s="152"/>
      <c r="J72" s="153">
        <f>G71</f>
        <v>0</v>
      </c>
      <c r="K72" s="152"/>
      <c r="L72" s="153">
        <f>M71</f>
        <v>0</v>
      </c>
      <c r="M72" s="291"/>
      <c r="N72" s="292"/>
      <c r="O72" s="293"/>
      <c r="P72" s="294"/>
      <c r="Q72" s="294"/>
      <c r="R72" s="290"/>
      <c r="S72" s="253"/>
      <c r="T72" s="254"/>
      <c r="U72" s="254"/>
      <c r="V72" s="254"/>
      <c r="W72" s="25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69">
        <f>B71+1</f>
        <v>29</v>
      </c>
      <c r="C73" s="370"/>
      <c r="D73" s="371"/>
      <c r="E73" s="337"/>
      <c r="F73" s="369"/>
      <c r="G73" s="271"/>
      <c r="H73" s="272"/>
      <c r="I73" s="152"/>
      <c r="J73" s="153"/>
      <c r="K73" s="152"/>
      <c r="L73" s="153"/>
      <c r="M73" s="275"/>
      <c r="N73" s="276"/>
      <c r="O73" s="279"/>
      <c r="P73" s="280"/>
      <c r="Q73" s="280"/>
      <c r="R73" s="272"/>
      <c r="S73" s="253"/>
      <c r="T73" s="254"/>
      <c r="U73" s="254"/>
      <c r="V73" s="254"/>
      <c r="W73" s="25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56"/>
      <c r="BG73" s="257"/>
      <c r="BH73" s="258"/>
      <c r="BI73" s="259"/>
      <c r="BJ73" s="260"/>
      <c r="BK73" s="261"/>
      <c r="BL73" s="261"/>
      <c r="BM73" s="261"/>
      <c r="BN73" s="262"/>
    </row>
    <row r="74" spans="2:66" ht="20.25" customHeight="1" x14ac:dyDescent="0.4">
      <c r="B74" s="270"/>
      <c r="C74" s="364"/>
      <c r="D74" s="368"/>
      <c r="E74" s="337"/>
      <c r="F74" s="369"/>
      <c r="G74" s="273"/>
      <c r="H74" s="274"/>
      <c r="I74" s="196"/>
      <c r="J74" s="197">
        <f>G73</f>
        <v>0</v>
      </c>
      <c r="K74" s="196"/>
      <c r="L74" s="197">
        <f>M73</f>
        <v>0</v>
      </c>
      <c r="M74" s="277"/>
      <c r="N74" s="278"/>
      <c r="O74" s="281"/>
      <c r="P74" s="282"/>
      <c r="Q74" s="282"/>
      <c r="R74" s="274"/>
      <c r="S74" s="253"/>
      <c r="T74" s="254"/>
      <c r="U74" s="254"/>
      <c r="V74" s="254"/>
      <c r="W74" s="25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66">
        <f>IF($BI$3="４週",SUM(AA74:BB74),IF($BI$3="暦月",SUM(AA74:BE74),""))</f>
        <v>0</v>
      </c>
      <c r="BG74" s="267"/>
      <c r="BH74" s="268">
        <f>IF($BI$3="４週",BF74/4,IF($BI$3="暦月",(BF74/($BI$8/7)),""))</f>
        <v>0</v>
      </c>
      <c r="BI74" s="267"/>
      <c r="BJ74" s="263"/>
      <c r="BK74" s="264"/>
      <c r="BL74" s="264"/>
      <c r="BM74" s="264"/>
      <c r="BN74" s="265"/>
    </row>
    <row r="75" spans="2:66" ht="20.25" customHeight="1" x14ac:dyDescent="0.4">
      <c r="B75" s="269">
        <f>B73+1</f>
        <v>30</v>
      </c>
      <c r="C75" s="370"/>
      <c r="D75" s="371"/>
      <c r="E75" s="337"/>
      <c r="F75" s="369"/>
      <c r="G75" s="271"/>
      <c r="H75" s="272"/>
      <c r="I75" s="152"/>
      <c r="J75" s="153"/>
      <c r="K75" s="152"/>
      <c r="L75" s="153"/>
      <c r="M75" s="275"/>
      <c r="N75" s="276"/>
      <c r="O75" s="279"/>
      <c r="P75" s="280"/>
      <c r="Q75" s="280"/>
      <c r="R75" s="272"/>
      <c r="S75" s="253"/>
      <c r="T75" s="254"/>
      <c r="U75" s="254"/>
      <c r="V75" s="254"/>
      <c r="W75" s="25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56"/>
      <c r="BG75" s="257"/>
      <c r="BH75" s="258"/>
      <c r="BI75" s="259"/>
      <c r="BJ75" s="260"/>
      <c r="BK75" s="261"/>
      <c r="BL75" s="261"/>
      <c r="BM75" s="261"/>
      <c r="BN75" s="262"/>
    </row>
    <row r="76" spans="2:66" ht="20.25" customHeight="1" x14ac:dyDescent="0.4">
      <c r="B76" s="270"/>
      <c r="C76" s="364"/>
      <c r="D76" s="368"/>
      <c r="E76" s="337"/>
      <c r="F76" s="369"/>
      <c r="G76" s="273"/>
      <c r="H76" s="274"/>
      <c r="I76" s="196"/>
      <c r="J76" s="197">
        <f>G75</f>
        <v>0</v>
      </c>
      <c r="K76" s="196"/>
      <c r="L76" s="197">
        <f>M75</f>
        <v>0</v>
      </c>
      <c r="M76" s="277"/>
      <c r="N76" s="278"/>
      <c r="O76" s="281"/>
      <c r="P76" s="282"/>
      <c r="Q76" s="282"/>
      <c r="R76" s="274"/>
      <c r="S76" s="253"/>
      <c r="T76" s="254"/>
      <c r="U76" s="254"/>
      <c r="V76" s="254"/>
      <c r="W76" s="25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66">
        <f>IF($BI$3="４週",SUM(AA76:BB76),IF($BI$3="暦月",SUM(AA76:BE76),""))</f>
        <v>0</v>
      </c>
      <c r="BG76" s="267"/>
      <c r="BH76" s="268">
        <f>IF($BI$3="４週",BF76/4,IF($BI$3="暦月",(BF76/($BI$8/7)),""))</f>
        <v>0</v>
      </c>
      <c r="BI76" s="267"/>
      <c r="BJ76" s="263"/>
      <c r="BK76" s="264"/>
      <c r="BL76" s="264"/>
      <c r="BM76" s="264"/>
      <c r="BN76" s="265"/>
    </row>
    <row r="77" spans="2:66" ht="20.25" customHeight="1" x14ac:dyDescent="0.4">
      <c r="B77" s="46"/>
      <c r="C77" s="46"/>
      <c r="D77" s="46"/>
      <c r="E77" s="46"/>
      <c r="F77" s="46"/>
      <c r="G77" s="59"/>
      <c r="H77" s="59"/>
      <c r="I77" s="59"/>
      <c r="J77" s="59"/>
      <c r="K77" s="59"/>
      <c r="L77" s="59"/>
      <c r="M77" s="168"/>
      <c r="N77" s="168"/>
      <c r="O77" s="59"/>
      <c r="P77" s="59"/>
      <c r="Q77" s="59"/>
      <c r="R77" s="59"/>
      <c r="S77" s="169"/>
      <c r="T77" s="169"/>
      <c r="U77" s="169"/>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169"/>
      <c r="BK77" s="169"/>
      <c r="BL77" s="169"/>
      <c r="BM77" s="169"/>
      <c r="BN77" s="169"/>
    </row>
    <row r="78" spans="2:66" ht="20.25" customHeight="1" x14ac:dyDescent="0.4">
      <c r="B78" s="46"/>
      <c r="C78" s="46"/>
      <c r="D78" s="46"/>
      <c r="E78" s="46"/>
      <c r="F78" s="46"/>
      <c r="G78" s="59"/>
      <c r="H78" s="59"/>
      <c r="I78" s="59"/>
      <c r="J78" s="59"/>
      <c r="K78" s="59"/>
      <c r="L78" s="59"/>
      <c r="M78" s="114"/>
      <c r="N78" s="115" t="s">
        <v>270</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169"/>
      <c r="BK78" s="169"/>
      <c r="BL78" s="169"/>
      <c r="BM78" s="169"/>
      <c r="BN78" s="169"/>
    </row>
    <row r="79" spans="2:66" ht="20.25" customHeight="1" x14ac:dyDescent="0.4">
      <c r="B79" s="46"/>
      <c r="C79" s="46"/>
      <c r="D79" s="46"/>
      <c r="E79" s="46"/>
      <c r="F79" s="46"/>
      <c r="G79" s="59"/>
      <c r="H79" s="59"/>
      <c r="I79" s="59"/>
      <c r="J79" s="59"/>
      <c r="K79" s="59"/>
      <c r="L79" s="59"/>
      <c r="M79" s="114"/>
      <c r="N79" s="115"/>
      <c r="O79" s="115" t="s">
        <v>240</v>
      </c>
      <c r="P79" s="115"/>
      <c r="Q79" s="115"/>
      <c r="R79" s="115"/>
      <c r="S79" s="115"/>
      <c r="T79" s="115"/>
      <c r="U79" s="115"/>
      <c r="V79" s="115"/>
      <c r="W79" s="115"/>
      <c r="X79" s="116"/>
      <c r="Y79" s="115"/>
      <c r="Z79" s="115"/>
      <c r="AA79" s="115"/>
      <c r="AB79" s="115"/>
      <c r="AC79" s="115"/>
      <c r="AD79" s="117"/>
      <c r="AE79" s="115" t="s">
        <v>241</v>
      </c>
      <c r="AF79" s="115"/>
      <c r="AG79" s="115"/>
      <c r="AH79" s="115"/>
      <c r="AI79" s="115"/>
      <c r="AJ79" s="115"/>
      <c r="AK79" s="115"/>
      <c r="AL79" s="115"/>
      <c r="AM79" s="115"/>
      <c r="AN79" s="116"/>
      <c r="AO79" s="115"/>
      <c r="AP79" s="115"/>
      <c r="AQ79" s="115"/>
      <c r="AR79" s="115"/>
      <c r="AS79" s="117"/>
      <c r="AT79" s="117"/>
      <c r="AU79" s="115" t="s">
        <v>130</v>
      </c>
      <c r="AV79" s="115"/>
      <c r="AW79" s="115"/>
      <c r="AX79" s="115"/>
      <c r="AY79" s="115"/>
      <c r="AZ79" s="115"/>
      <c r="BA79" s="117"/>
      <c r="BB79" s="117"/>
      <c r="BC79" s="117"/>
      <c r="BD79" s="117"/>
      <c r="BE79" s="117"/>
      <c r="BF79" s="117"/>
      <c r="BG79" s="117"/>
      <c r="BH79" s="118"/>
      <c r="BI79" s="66"/>
      <c r="BJ79" s="252"/>
      <c r="BK79" s="252"/>
      <c r="BL79" s="252"/>
      <c r="BM79" s="252"/>
      <c r="BN79" s="169"/>
    </row>
    <row r="80" spans="2:66" ht="20.25" customHeight="1" x14ac:dyDescent="0.4">
      <c r="B80" s="46"/>
      <c r="C80" s="46"/>
      <c r="D80" s="46"/>
      <c r="E80" s="46"/>
      <c r="F80" s="46"/>
      <c r="G80" s="59"/>
      <c r="H80" s="59"/>
      <c r="I80" s="59"/>
      <c r="J80" s="59"/>
      <c r="K80" s="59"/>
      <c r="L80" s="59"/>
      <c r="M80" s="114"/>
      <c r="N80" s="115"/>
      <c r="O80" s="227" t="s">
        <v>112</v>
      </c>
      <c r="P80" s="227"/>
      <c r="Q80" s="227" t="s">
        <v>113</v>
      </c>
      <c r="R80" s="227"/>
      <c r="S80" s="227"/>
      <c r="T80" s="227"/>
      <c r="U80" s="115"/>
      <c r="V80" s="249" t="s">
        <v>114</v>
      </c>
      <c r="W80" s="249"/>
      <c r="X80" s="249"/>
      <c r="Y80" s="249"/>
      <c r="Z80" s="119"/>
      <c r="AA80" s="120" t="s">
        <v>115</v>
      </c>
      <c r="AB80" s="120"/>
      <c r="AC80" s="2"/>
      <c r="AD80" s="117"/>
      <c r="AE80" s="227" t="s">
        <v>112</v>
      </c>
      <c r="AF80" s="227"/>
      <c r="AG80" s="227" t="s">
        <v>113</v>
      </c>
      <c r="AH80" s="227"/>
      <c r="AI80" s="227"/>
      <c r="AJ80" s="227"/>
      <c r="AK80" s="115"/>
      <c r="AL80" s="249" t="s">
        <v>114</v>
      </c>
      <c r="AM80" s="249"/>
      <c r="AN80" s="249"/>
      <c r="AO80" s="249"/>
      <c r="AP80" s="119"/>
      <c r="AQ80" s="120" t="s">
        <v>115</v>
      </c>
      <c r="AR80" s="120"/>
      <c r="AS80" s="117"/>
      <c r="AT80" s="117"/>
      <c r="AU80" s="231" t="s">
        <v>4</v>
      </c>
      <c r="AV80" s="231"/>
      <c r="AW80" s="231" t="s">
        <v>5</v>
      </c>
      <c r="AX80" s="231"/>
      <c r="AY80" s="231"/>
      <c r="AZ80" s="231"/>
      <c r="BA80" s="117"/>
      <c r="BB80" s="117"/>
      <c r="BC80" s="117"/>
      <c r="BD80" s="117"/>
      <c r="BE80" s="117"/>
      <c r="BF80" s="117"/>
      <c r="BG80" s="117"/>
      <c r="BH80" s="118"/>
      <c r="BI80" s="66"/>
      <c r="BJ80" s="250"/>
      <c r="BK80" s="250"/>
      <c r="BL80" s="250"/>
      <c r="BM80" s="250"/>
      <c r="BN80" s="169"/>
    </row>
    <row r="81" spans="2:66" ht="20.25" customHeight="1" x14ac:dyDescent="0.4">
      <c r="B81" s="46"/>
      <c r="C81" s="46"/>
      <c r="D81" s="46"/>
      <c r="E81" s="46"/>
      <c r="F81" s="46"/>
      <c r="G81" s="59"/>
      <c r="H81" s="59"/>
      <c r="I81" s="59"/>
      <c r="J81" s="59"/>
      <c r="K81" s="59"/>
      <c r="L81" s="59"/>
      <c r="M81" s="114"/>
      <c r="N81" s="115"/>
      <c r="O81" s="228"/>
      <c r="P81" s="228"/>
      <c r="Q81" s="228" t="s">
        <v>116</v>
      </c>
      <c r="R81" s="228"/>
      <c r="S81" s="228" t="s">
        <v>117</v>
      </c>
      <c r="T81" s="228"/>
      <c r="U81" s="115"/>
      <c r="V81" s="228" t="s">
        <v>116</v>
      </c>
      <c r="W81" s="228"/>
      <c r="X81" s="228" t="s">
        <v>117</v>
      </c>
      <c r="Y81" s="228"/>
      <c r="Z81" s="119"/>
      <c r="AA81" s="120" t="s">
        <v>118</v>
      </c>
      <c r="AB81" s="120"/>
      <c r="AC81" s="2"/>
      <c r="AD81" s="117"/>
      <c r="AE81" s="228"/>
      <c r="AF81" s="228"/>
      <c r="AG81" s="228" t="s">
        <v>116</v>
      </c>
      <c r="AH81" s="228"/>
      <c r="AI81" s="228" t="s">
        <v>117</v>
      </c>
      <c r="AJ81" s="228"/>
      <c r="AK81" s="115"/>
      <c r="AL81" s="228" t="s">
        <v>116</v>
      </c>
      <c r="AM81" s="228"/>
      <c r="AN81" s="228" t="s">
        <v>117</v>
      </c>
      <c r="AO81" s="228"/>
      <c r="AP81" s="119"/>
      <c r="AQ81" s="120" t="s">
        <v>118</v>
      </c>
      <c r="AR81" s="120"/>
      <c r="AS81" s="117"/>
      <c r="AT81" s="117"/>
      <c r="AU81" s="231" t="s">
        <v>6</v>
      </c>
      <c r="AV81" s="231"/>
      <c r="AW81" s="231" t="s">
        <v>94</v>
      </c>
      <c r="AX81" s="231"/>
      <c r="AY81" s="231"/>
      <c r="AZ81" s="231"/>
      <c r="BA81" s="117"/>
      <c r="BB81" s="117"/>
      <c r="BC81" s="117"/>
      <c r="BD81" s="117"/>
      <c r="BE81" s="117"/>
      <c r="BF81" s="117"/>
      <c r="BG81" s="117"/>
      <c r="BH81" s="118"/>
      <c r="BI81" s="66"/>
      <c r="BJ81" s="251"/>
      <c r="BK81" s="251"/>
      <c r="BL81" s="251"/>
      <c r="BM81" s="251"/>
      <c r="BN81" s="169"/>
    </row>
    <row r="82" spans="2:66" ht="20.25" customHeight="1" x14ac:dyDescent="0.4">
      <c r="B82" s="46"/>
      <c r="C82" s="46"/>
      <c r="D82" s="46"/>
      <c r="E82" s="46"/>
      <c r="F82" s="46"/>
      <c r="G82" s="59"/>
      <c r="H82" s="59"/>
      <c r="I82" s="59"/>
      <c r="J82" s="59"/>
      <c r="K82" s="59"/>
      <c r="L82" s="59"/>
      <c r="M82" s="114"/>
      <c r="N82" s="115"/>
      <c r="O82" s="231" t="s">
        <v>6</v>
      </c>
      <c r="P82" s="231"/>
      <c r="Q82" s="232">
        <f>SUMIFS($BF$17:$BF$76,$J$17:$J$76,"医師",$L$17:$L$76,"A")</f>
        <v>0</v>
      </c>
      <c r="R82" s="232"/>
      <c r="S82" s="233">
        <f>SUMIFS($BH$17:$BH$76,$J$17:$J$76,"医師",$L$17:$L$76,"A")</f>
        <v>0</v>
      </c>
      <c r="T82" s="233"/>
      <c r="U82" s="128"/>
      <c r="V82" s="234">
        <v>0</v>
      </c>
      <c r="W82" s="234"/>
      <c r="X82" s="234">
        <v>0</v>
      </c>
      <c r="Y82" s="234"/>
      <c r="Z82" s="129"/>
      <c r="AA82" s="247">
        <v>0</v>
      </c>
      <c r="AB82" s="248"/>
      <c r="AC82" s="2"/>
      <c r="AD82" s="117"/>
      <c r="AE82" s="231" t="s">
        <v>6</v>
      </c>
      <c r="AF82" s="231"/>
      <c r="AG82" s="232">
        <f>SUMIFS($BF$17:$BF$76,$J$17:$J$76,"薬剤師",$L$17:$L$76,"A")</f>
        <v>0</v>
      </c>
      <c r="AH82" s="232"/>
      <c r="AI82" s="233">
        <f>SUMIFS($BH$17:$BH$76,$J$17:$J$76,"薬剤師",$L$17:$L$76,"A")</f>
        <v>0</v>
      </c>
      <c r="AJ82" s="233"/>
      <c r="AK82" s="128"/>
      <c r="AL82" s="234">
        <v>0</v>
      </c>
      <c r="AM82" s="234"/>
      <c r="AN82" s="234">
        <v>0</v>
      </c>
      <c r="AO82" s="234"/>
      <c r="AP82" s="129"/>
      <c r="AQ82" s="247">
        <v>0</v>
      </c>
      <c r="AR82" s="248"/>
      <c r="AS82" s="117"/>
      <c r="AT82" s="117"/>
      <c r="AU82" s="231" t="s">
        <v>7</v>
      </c>
      <c r="AV82" s="231"/>
      <c r="AW82" s="231" t="s">
        <v>95</v>
      </c>
      <c r="AX82" s="231"/>
      <c r="AY82" s="231"/>
      <c r="AZ82" s="231"/>
      <c r="BA82" s="117"/>
      <c r="BB82" s="117"/>
      <c r="BC82" s="117"/>
      <c r="BD82" s="117"/>
      <c r="BE82" s="117"/>
      <c r="BF82" s="117"/>
      <c r="BG82" s="117"/>
      <c r="BH82" s="118"/>
      <c r="BI82" s="66"/>
      <c r="BJ82" s="69"/>
      <c r="BK82" s="69"/>
      <c r="BL82" s="69"/>
      <c r="BM82" s="69"/>
      <c r="BN82" s="169"/>
    </row>
    <row r="83" spans="2:66" ht="20.25" customHeight="1" x14ac:dyDescent="0.4">
      <c r="B83" s="46"/>
      <c r="C83" s="46"/>
      <c r="D83" s="46"/>
      <c r="E83" s="46"/>
      <c r="F83" s="46"/>
      <c r="G83" s="59"/>
      <c r="H83" s="59"/>
      <c r="I83" s="59"/>
      <c r="J83" s="59"/>
      <c r="K83" s="59"/>
      <c r="L83" s="59"/>
      <c r="M83" s="114"/>
      <c r="N83" s="115"/>
      <c r="O83" s="231" t="s">
        <v>7</v>
      </c>
      <c r="P83" s="231"/>
      <c r="Q83" s="232">
        <f>SUMIFS($BF$17:$BF$76,$J$17:$J$76,"医師",$L$17:$L$76,"B")</f>
        <v>0</v>
      </c>
      <c r="R83" s="232"/>
      <c r="S83" s="233">
        <f>SUMIFS($BH$17:$BH$76,$J$17:$J$76,"医師",$L$17:$L$76,"B")</f>
        <v>0</v>
      </c>
      <c r="T83" s="233"/>
      <c r="U83" s="128"/>
      <c r="V83" s="234">
        <v>0</v>
      </c>
      <c r="W83" s="234"/>
      <c r="X83" s="234">
        <v>0</v>
      </c>
      <c r="Y83" s="234"/>
      <c r="Z83" s="129"/>
      <c r="AA83" s="247">
        <v>0</v>
      </c>
      <c r="AB83" s="248"/>
      <c r="AC83" s="2"/>
      <c r="AD83" s="117"/>
      <c r="AE83" s="231" t="s">
        <v>7</v>
      </c>
      <c r="AF83" s="231"/>
      <c r="AG83" s="232">
        <f>SUMIFS($BF$17:$BF$76,$J$17:$J$76,"薬剤師",$L$17:$L$76,"B")</f>
        <v>0</v>
      </c>
      <c r="AH83" s="232"/>
      <c r="AI83" s="233">
        <f>SUMIFS($BH$17:$BH$76,$J$17:$J$76,"薬剤師",$L$17:$L$76,"B")</f>
        <v>0</v>
      </c>
      <c r="AJ83" s="233"/>
      <c r="AK83" s="128"/>
      <c r="AL83" s="234">
        <v>0</v>
      </c>
      <c r="AM83" s="234"/>
      <c r="AN83" s="234">
        <v>0</v>
      </c>
      <c r="AO83" s="234"/>
      <c r="AP83" s="129"/>
      <c r="AQ83" s="247">
        <v>0</v>
      </c>
      <c r="AR83" s="248"/>
      <c r="AS83" s="117"/>
      <c r="AT83" s="117"/>
      <c r="AU83" s="231" t="s">
        <v>8</v>
      </c>
      <c r="AV83" s="231"/>
      <c r="AW83" s="231" t="s">
        <v>96</v>
      </c>
      <c r="AX83" s="231"/>
      <c r="AY83" s="231"/>
      <c r="AZ83" s="231"/>
      <c r="BA83" s="117"/>
      <c r="BB83" s="117"/>
      <c r="BC83" s="117"/>
      <c r="BD83" s="117"/>
      <c r="BE83" s="117"/>
      <c r="BF83" s="117"/>
      <c r="BG83" s="117"/>
      <c r="BH83" s="118"/>
      <c r="BI83" s="66"/>
      <c r="BJ83" s="169"/>
      <c r="BK83" s="169"/>
      <c r="BL83" s="169"/>
      <c r="BM83" s="169"/>
      <c r="BN83" s="169"/>
    </row>
    <row r="84" spans="2:66" ht="20.25" customHeight="1" x14ac:dyDescent="0.4">
      <c r="B84" s="46"/>
      <c r="C84" s="46"/>
      <c r="D84" s="46"/>
      <c r="E84" s="46"/>
      <c r="F84" s="46"/>
      <c r="G84" s="59"/>
      <c r="H84" s="59"/>
      <c r="I84" s="59"/>
      <c r="J84" s="59"/>
      <c r="K84" s="59"/>
      <c r="L84" s="59"/>
      <c r="M84" s="114"/>
      <c r="N84" s="115"/>
      <c r="O84" s="231" t="s">
        <v>8</v>
      </c>
      <c r="P84" s="231"/>
      <c r="Q84" s="232">
        <f>SUMIFS($BF$17:$BF$76,$J$17:$J$76,"医師",$L$17:$L$76,"C")</f>
        <v>0</v>
      </c>
      <c r="R84" s="232"/>
      <c r="S84" s="233">
        <f>SUMIFS($BH$17:$BH$76,$J$17:$J$76,"医師",$L$17:$L$76,"C")</f>
        <v>0</v>
      </c>
      <c r="T84" s="233"/>
      <c r="U84" s="128"/>
      <c r="V84" s="234">
        <v>0</v>
      </c>
      <c r="W84" s="234"/>
      <c r="X84" s="235">
        <v>0</v>
      </c>
      <c r="Y84" s="235"/>
      <c r="Z84" s="129"/>
      <c r="AA84" s="229" t="s">
        <v>36</v>
      </c>
      <c r="AB84" s="230"/>
      <c r="AC84" s="2"/>
      <c r="AD84" s="117"/>
      <c r="AE84" s="231" t="s">
        <v>8</v>
      </c>
      <c r="AF84" s="231"/>
      <c r="AG84" s="232">
        <f>SUMIFS($BF$17:$BF$76,$J$17:$J$76,"薬剤師",$L$17:$L$76,"C")</f>
        <v>0</v>
      </c>
      <c r="AH84" s="232"/>
      <c r="AI84" s="233">
        <f>SUMIFS($BH$17:$BH$76,$J$17:$J$76,"薬剤師",$L$17:$L$76,"C")</f>
        <v>0</v>
      </c>
      <c r="AJ84" s="233"/>
      <c r="AK84" s="128"/>
      <c r="AL84" s="234">
        <v>0</v>
      </c>
      <c r="AM84" s="234"/>
      <c r="AN84" s="235">
        <v>0</v>
      </c>
      <c r="AO84" s="235"/>
      <c r="AP84" s="129"/>
      <c r="AQ84" s="229" t="s">
        <v>36</v>
      </c>
      <c r="AR84" s="230"/>
      <c r="AS84" s="117"/>
      <c r="AT84" s="117"/>
      <c r="AU84" s="231" t="s">
        <v>9</v>
      </c>
      <c r="AV84" s="231"/>
      <c r="AW84" s="231" t="s">
        <v>131</v>
      </c>
      <c r="AX84" s="231"/>
      <c r="AY84" s="231"/>
      <c r="AZ84" s="231"/>
      <c r="BA84" s="117"/>
      <c r="BB84" s="117"/>
      <c r="BC84" s="117"/>
      <c r="BD84" s="117"/>
      <c r="BE84" s="117"/>
      <c r="BF84" s="117"/>
      <c r="BG84" s="117"/>
      <c r="BH84" s="118"/>
      <c r="BI84" s="66"/>
      <c r="BJ84" s="169"/>
      <c r="BK84" s="169"/>
      <c r="BL84" s="169"/>
      <c r="BM84" s="169"/>
      <c r="BN84" s="169"/>
    </row>
    <row r="85" spans="2:66" ht="20.25" customHeight="1" x14ac:dyDescent="0.4">
      <c r="B85" s="46"/>
      <c r="C85" s="46"/>
      <c r="D85" s="46"/>
      <c r="E85" s="46"/>
      <c r="F85" s="46"/>
      <c r="G85" s="59"/>
      <c r="H85" s="59"/>
      <c r="I85" s="59"/>
      <c r="J85" s="59"/>
      <c r="K85" s="59"/>
      <c r="L85" s="59"/>
      <c r="M85" s="114"/>
      <c r="N85" s="115"/>
      <c r="O85" s="231" t="s">
        <v>9</v>
      </c>
      <c r="P85" s="231"/>
      <c r="Q85" s="232">
        <f>SUMIFS($BF$17:$BF$76,$J$17:$J$76,"医師",$L$17:$L$76,"D")</f>
        <v>0</v>
      </c>
      <c r="R85" s="232"/>
      <c r="S85" s="233">
        <f>SUMIFS($BH$17:$BH$76,$J$17:$J$76,"医師",$L$17:$L$76,"D")</f>
        <v>0</v>
      </c>
      <c r="T85" s="233"/>
      <c r="U85" s="128"/>
      <c r="V85" s="234">
        <v>0</v>
      </c>
      <c r="W85" s="234"/>
      <c r="X85" s="235">
        <v>0</v>
      </c>
      <c r="Y85" s="235"/>
      <c r="Z85" s="129"/>
      <c r="AA85" s="229" t="s">
        <v>36</v>
      </c>
      <c r="AB85" s="230"/>
      <c r="AC85" s="2"/>
      <c r="AD85" s="117"/>
      <c r="AE85" s="231" t="s">
        <v>9</v>
      </c>
      <c r="AF85" s="231"/>
      <c r="AG85" s="232">
        <f>SUMIFS($BF$17:$BF$76,$J$17:$J$76,"薬剤師",$L$17:$L$76,"D")</f>
        <v>0</v>
      </c>
      <c r="AH85" s="232"/>
      <c r="AI85" s="233">
        <f>SUMIFS($BH$17:$BH$76,$J$17:$J$76,"薬剤師",$L$17:$L$76,"D")</f>
        <v>0</v>
      </c>
      <c r="AJ85" s="233"/>
      <c r="AK85" s="128"/>
      <c r="AL85" s="234">
        <v>0</v>
      </c>
      <c r="AM85" s="234"/>
      <c r="AN85" s="235">
        <v>0</v>
      </c>
      <c r="AO85" s="235"/>
      <c r="AP85" s="129"/>
      <c r="AQ85" s="229" t="s">
        <v>36</v>
      </c>
      <c r="AR85" s="230"/>
      <c r="AS85" s="117"/>
      <c r="AT85" s="117"/>
      <c r="AU85" s="2"/>
      <c r="AV85" s="2"/>
      <c r="AW85" s="2"/>
      <c r="AX85" s="2"/>
      <c r="AY85" s="2"/>
      <c r="AZ85" s="2"/>
      <c r="BA85" s="2"/>
      <c r="BB85" s="2"/>
      <c r="BC85" s="2"/>
      <c r="BD85" s="2"/>
      <c r="BE85" s="2"/>
      <c r="BF85" s="2"/>
      <c r="BG85" s="2"/>
      <c r="BH85" s="2"/>
      <c r="BJ85" s="169"/>
      <c r="BK85" s="169"/>
      <c r="BL85" s="169"/>
      <c r="BM85" s="169"/>
      <c r="BN85" s="169"/>
    </row>
    <row r="86" spans="2:66" ht="20.25" customHeight="1" x14ac:dyDescent="0.4">
      <c r="B86" s="46"/>
      <c r="C86" s="46"/>
      <c r="D86" s="46"/>
      <c r="E86" s="46"/>
      <c r="F86" s="46"/>
      <c r="G86" s="59"/>
      <c r="H86" s="59"/>
      <c r="I86" s="59"/>
      <c r="J86" s="59"/>
      <c r="K86" s="59"/>
      <c r="L86" s="59"/>
      <c r="M86" s="114"/>
      <c r="N86" s="115"/>
      <c r="O86" s="231" t="s">
        <v>119</v>
      </c>
      <c r="P86" s="231"/>
      <c r="Q86" s="232">
        <f>SUM(Q82:R85)</f>
        <v>0</v>
      </c>
      <c r="R86" s="232"/>
      <c r="S86" s="233">
        <f>SUM(S82:T85)</f>
        <v>0</v>
      </c>
      <c r="T86" s="233"/>
      <c r="U86" s="128"/>
      <c r="V86" s="232">
        <f>SUM(V82:W85)</f>
        <v>0</v>
      </c>
      <c r="W86" s="232"/>
      <c r="X86" s="233">
        <f>SUM(X82:Y85)</f>
        <v>0</v>
      </c>
      <c r="Y86" s="233"/>
      <c r="Z86" s="129"/>
      <c r="AA86" s="236">
        <f>SUM(AA82:AB83)</f>
        <v>0</v>
      </c>
      <c r="AB86" s="237"/>
      <c r="AC86" s="2"/>
      <c r="AD86" s="117"/>
      <c r="AE86" s="231" t="s">
        <v>119</v>
      </c>
      <c r="AF86" s="231"/>
      <c r="AG86" s="232">
        <f>SUM(AG82:AH85)</f>
        <v>0</v>
      </c>
      <c r="AH86" s="232"/>
      <c r="AI86" s="233">
        <f>SUM(AI82:AJ85)</f>
        <v>0</v>
      </c>
      <c r="AJ86" s="233"/>
      <c r="AK86" s="128"/>
      <c r="AL86" s="232">
        <f>SUM(AL82:AM85)</f>
        <v>0</v>
      </c>
      <c r="AM86" s="232"/>
      <c r="AN86" s="233">
        <f>SUM(AN82:AO85)</f>
        <v>0</v>
      </c>
      <c r="AO86" s="233"/>
      <c r="AP86" s="129"/>
      <c r="AQ86" s="236">
        <f>SUM(AQ82:AR83)</f>
        <v>0</v>
      </c>
      <c r="AR86" s="237"/>
      <c r="AS86" s="117"/>
      <c r="AT86" s="117"/>
      <c r="AU86" s="2"/>
      <c r="AV86" s="2"/>
      <c r="AW86" s="2"/>
      <c r="AX86" s="2"/>
      <c r="AY86" s="2"/>
      <c r="AZ86" s="2"/>
      <c r="BA86" s="2"/>
      <c r="BB86" s="2"/>
      <c r="BC86" s="2"/>
      <c r="BD86" s="2"/>
      <c r="BE86" s="2"/>
      <c r="BF86" s="2"/>
      <c r="BG86" s="2"/>
      <c r="BH86" s="2"/>
      <c r="BJ86" s="169"/>
      <c r="BK86" s="169"/>
      <c r="BL86" s="169"/>
      <c r="BM86" s="169"/>
      <c r="BN86" s="169"/>
    </row>
    <row r="87" spans="2:66" ht="20.25" customHeight="1" x14ac:dyDescent="0.4">
      <c r="B87" s="46"/>
      <c r="C87" s="46"/>
      <c r="D87" s="46"/>
      <c r="E87" s="46"/>
      <c r="F87" s="46"/>
      <c r="G87" s="59"/>
      <c r="H87" s="59"/>
      <c r="I87" s="59"/>
      <c r="J87" s="59"/>
      <c r="K87" s="59"/>
      <c r="L87" s="59"/>
      <c r="M87" s="114"/>
      <c r="N87" s="114"/>
      <c r="O87" s="122"/>
      <c r="P87" s="122"/>
      <c r="Q87" s="122"/>
      <c r="R87" s="122"/>
      <c r="S87" s="123"/>
      <c r="T87" s="123"/>
      <c r="U87" s="123"/>
      <c r="V87" s="124"/>
      <c r="W87" s="124"/>
      <c r="X87" s="124"/>
      <c r="Y87" s="124"/>
      <c r="Z87" s="125"/>
      <c r="AA87" s="117"/>
      <c r="AB87" s="117"/>
      <c r="AC87" s="117"/>
      <c r="AD87" s="117"/>
      <c r="AE87" s="122"/>
      <c r="AF87" s="122"/>
      <c r="AG87" s="122"/>
      <c r="AH87" s="122"/>
      <c r="AI87" s="123"/>
      <c r="AJ87" s="123"/>
      <c r="AK87" s="123"/>
      <c r="AL87" s="124"/>
      <c r="AM87" s="124"/>
      <c r="AN87" s="124"/>
      <c r="AO87" s="124"/>
      <c r="AP87" s="125"/>
      <c r="AQ87" s="117"/>
      <c r="AR87" s="117"/>
      <c r="AS87" s="117"/>
      <c r="AT87" s="117"/>
      <c r="AU87" s="2"/>
      <c r="AV87" s="2"/>
      <c r="AW87" s="2"/>
      <c r="AX87" s="2"/>
      <c r="AY87" s="2"/>
      <c r="AZ87" s="2"/>
      <c r="BA87" s="2"/>
      <c r="BB87" s="2"/>
      <c r="BC87" s="2"/>
      <c r="BD87" s="2"/>
      <c r="BE87" s="2"/>
      <c r="BF87" s="2"/>
      <c r="BG87" s="2"/>
      <c r="BH87" s="2"/>
      <c r="BJ87" s="169"/>
      <c r="BK87" s="169"/>
      <c r="BL87" s="169"/>
      <c r="BM87" s="169"/>
      <c r="BN87" s="169"/>
    </row>
    <row r="88" spans="2:66" ht="20.25" customHeight="1" x14ac:dyDescent="0.4">
      <c r="B88" s="46"/>
      <c r="C88" s="46"/>
      <c r="D88" s="46"/>
      <c r="E88" s="46"/>
      <c r="F88" s="46"/>
      <c r="G88" s="59"/>
      <c r="H88" s="59"/>
      <c r="I88" s="59"/>
      <c r="J88" s="59"/>
      <c r="K88" s="59"/>
      <c r="L88" s="59"/>
      <c r="M88" s="114"/>
      <c r="N88" s="114"/>
      <c r="O88" s="116" t="s">
        <v>120</v>
      </c>
      <c r="P88" s="115"/>
      <c r="Q88" s="115"/>
      <c r="R88" s="115"/>
      <c r="S88" s="115"/>
      <c r="T88" s="115"/>
      <c r="U88" s="149" t="s">
        <v>181</v>
      </c>
      <c r="V88" s="243" t="s">
        <v>182</v>
      </c>
      <c r="W88" s="244"/>
      <c r="X88" s="126"/>
      <c r="Y88" s="126"/>
      <c r="Z88" s="115"/>
      <c r="AA88" s="115"/>
      <c r="AB88" s="115"/>
      <c r="AC88" s="117"/>
      <c r="AD88" s="117"/>
      <c r="AE88" s="116" t="s">
        <v>120</v>
      </c>
      <c r="AF88" s="115"/>
      <c r="AG88" s="115"/>
      <c r="AH88" s="115"/>
      <c r="AI88" s="115"/>
      <c r="AJ88" s="115"/>
      <c r="AK88" s="149" t="s">
        <v>181</v>
      </c>
      <c r="AL88" s="245" t="str">
        <f>V88</f>
        <v>週</v>
      </c>
      <c r="AM88" s="246"/>
      <c r="AN88" s="126"/>
      <c r="AO88" s="126"/>
      <c r="AP88" s="115"/>
      <c r="AQ88" s="115"/>
      <c r="AR88" s="115"/>
      <c r="AS88" s="117"/>
      <c r="AT88" s="117"/>
      <c r="AU88" s="2"/>
      <c r="AV88" s="2"/>
      <c r="AW88" s="2"/>
      <c r="AX88" s="2"/>
      <c r="AY88" s="2"/>
      <c r="AZ88" s="2"/>
      <c r="BA88" s="2"/>
      <c r="BB88" s="2"/>
      <c r="BC88" s="2"/>
      <c r="BD88" s="2"/>
      <c r="BE88" s="2"/>
      <c r="BF88" s="2"/>
      <c r="BG88" s="2"/>
      <c r="BH88" s="2"/>
      <c r="BJ88" s="169"/>
      <c r="BK88" s="169"/>
      <c r="BL88" s="169"/>
      <c r="BM88" s="169"/>
      <c r="BN88" s="169"/>
    </row>
    <row r="89" spans="2:66" ht="20.25" customHeight="1" x14ac:dyDescent="0.4">
      <c r="B89" s="46"/>
      <c r="C89" s="46"/>
      <c r="D89" s="46"/>
      <c r="E89" s="46"/>
      <c r="F89" s="46"/>
      <c r="G89" s="59"/>
      <c r="H89" s="59"/>
      <c r="I89" s="59"/>
      <c r="J89" s="59"/>
      <c r="K89" s="59"/>
      <c r="L89" s="59"/>
      <c r="M89" s="114"/>
      <c r="N89" s="114"/>
      <c r="O89" s="115" t="s">
        <v>121</v>
      </c>
      <c r="P89" s="115"/>
      <c r="Q89" s="115"/>
      <c r="R89" s="115"/>
      <c r="S89" s="115"/>
      <c r="T89" s="115" t="s">
        <v>122</v>
      </c>
      <c r="U89" s="115"/>
      <c r="V89" s="115"/>
      <c r="W89" s="115"/>
      <c r="X89" s="116"/>
      <c r="Y89" s="115"/>
      <c r="Z89" s="115"/>
      <c r="AA89" s="115"/>
      <c r="AB89" s="115"/>
      <c r="AC89" s="117"/>
      <c r="AD89" s="117"/>
      <c r="AE89" s="115" t="s">
        <v>121</v>
      </c>
      <c r="AF89" s="115"/>
      <c r="AG89" s="115"/>
      <c r="AH89" s="115"/>
      <c r="AI89" s="115"/>
      <c r="AJ89" s="115" t="s">
        <v>122</v>
      </c>
      <c r="AK89" s="115"/>
      <c r="AL89" s="115"/>
      <c r="AM89" s="115"/>
      <c r="AN89" s="116"/>
      <c r="AO89" s="115"/>
      <c r="AP89" s="115"/>
      <c r="AQ89" s="115"/>
      <c r="AR89" s="115"/>
      <c r="AS89" s="117"/>
      <c r="AT89" s="117"/>
      <c r="AU89" s="2"/>
      <c r="AV89" s="2"/>
      <c r="AW89" s="2"/>
      <c r="AX89" s="2"/>
      <c r="AY89" s="2"/>
      <c r="AZ89" s="2"/>
      <c r="BA89" s="2"/>
      <c r="BB89" s="2"/>
      <c r="BC89" s="2"/>
      <c r="BD89" s="2"/>
      <c r="BE89" s="2"/>
      <c r="BF89" s="2"/>
      <c r="BG89" s="2"/>
      <c r="BH89" s="2"/>
      <c r="BJ89" s="169"/>
      <c r="BK89" s="169"/>
      <c r="BL89" s="169"/>
      <c r="BM89" s="169"/>
      <c r="BN89" s="169"/>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123</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123</v>
      </c>
      <c r="AP90" s="115"/>
      <c r="AQ90" s="115"/>
      <c r="AR90" s="115"/>
      <c r="AS90" s="117"/>
      <c r="AT90" s="117"/>
      <c r="AU90" s="2"/>
      <c r="AV90" s="2"/>
      <c r="AW90" s="2"/>
      <c r="AX90" s="2"/>
      <c r="AY90" s="2"/>
      <c r="AZ90" s="2"/>
      <c r="BA90" s="2"/>
      <c r="BB90" s="2"/>
      <c r="BC90" s="2"/>
      <c r="BD90" s="2"/>
      <c r="BE90" s="2"/>
      <c r="BF90" s="2"/>
      <c r="BG90" s="2"/>
      <c r="BH90" s="2"/>
      <c r="BJ90" s="169"/>
      <c r="BK90" s="169"/>
      <c r="BL90" s="169"/>
      <c r="BM90" s="169"/>
      <c r="BN90" s="169"/>
    </row>
    <row r="91" spans="2:66" ht="20.25" customHeight="1" x14ac:dyDescent="0.4">
      <c r="M91" s="2"/>
      <c r="N91" s="2"/>
      <c r="O91" s="238">
        <f>IF($V$88="週",X86,V86)</f>
        <v>0</v>
      </c>
      <c r="P91" s="238"/>
      <c r="Q91" s="238"/>
      <c r="R91" s="238"/>
      <c r="S91" s="170" t="s">
        <v>124</v>
      </c>
      <c r="T91" s="231">
        <f>IF($V$88="週",$BE$6,$BI$6)</f>
        <v>40</v>
      </c>
      <c r="U91" s="231"/>
      <c r="V91" s="231"/>
      <c r="W91" s="231"/>
      <c r="X91" s="170" t="s">
        <v>125</v>
      </c>
      <c r="Y91" s="239">
        <f>ROUNDDOWN(O91/T91,1)</f>
        <v>0</v>
      </c>
      <c r="Z91" s="239"/>
      <c r="AA91" s="239"/>
      <c r="AB91" s="239"/>
      <c r="AC91" s="2"/>
      <c r="AD91" s="2"/>
      <c r="AE91" s="238">
        <f>IF($AL$88="週",AN86,AL86)</f>
        <v>0</v>
      </c>
      <c r="AF91" s="238"/>
      <c r="AG91" s="238"/>
      <c r="AH91" s="238"/>
      <c r="AI91" s="170" t="s">
        <v>124</v>
      </c>
      <c r="AJ91" s="231">
        <f>IF($AL$88="週",$BE$6,$BI$6)</f>
        <v>40</v>
      </c>
      <c r="AK91" s="231"/>
      <c r="AL91" s="231"/>
      <c r="AM91" s="231"/>
      <c r="AN91" s="170" t="s">
        <v>125</v>
      </c>
      <c r="AO91" s="239">
        <f>ROUNDDOWN(AE91/AJ91,1)</f>
        <v>0</v>
      </c>
      <c r="AP91" s="239"/>
      <c r="AQ91" s="239"/>
      <c r="AR91" s="239"/>
      <c r="AS91" s="2"/>
      <c r="AT91" s="2"/>
    </row>
    <row r="92" spans="2:66" ht="20.25" customHeight="1" x14ac:dyDescent="0.4">
      <c r="M92" s="2"/>
      <c r="N92" s="2"/>
      <c r="O92" s="115"/>
      <c r="P92" s="115"/>
      <c r="Q92" s="115"/>
      <c r="R92" s="115"/>
      <c r="S92" s="115"/>
      <c r="T92" s="115"/>
      <c r="U92" s="115"/>
      <c r="V92" s="115"/>
      <c r="W92" s="115"/>
      <c r="X92" s="116"/>
      <c r="Y92" s="115" t="s">
        <v>126</v>
      </c>
      <c r="Z92" s="115"/>
      <c r="AA92" s="115"/>
      <c r="AB92" s="115"/>
      <c r="AC92" s="2"/>
      <c r="AD92" s="2"/>
      <c r="AE92" s="115"/>
      <c r="AF92" s="115"/>
      <c r="AG92" s="115"/>
      <c r="AH92" s="115"/>
      <c r="AI92" s="115"/>
      <c r="AJ92" s="115"/>
      <c r="AK92" s="115"/>
      <c r="AL92" s="115"/>
      <c r="AM92" s="115"/>
      <c r="AN92" s="116"/>
      <c r="AO92" s="115" t="s">
        <v>126</v>
      </c>
      <c r="AP92" s="115"/>
      <c r="AQ92" s="115"/>
      <c r="AR92" s="115"/>
      <c r="AS92" s="2"/>
      <c r="AT92" s="2"/>
    </row>
    <row r="93" spans="2:66" ht="20.25" customHeight="1" x14ac:dyDescent="0.4">
      <c r="M93" s="2"/>
      <c r="N93" s="2"/>
      <c r="O93" s="115" t="s">
        <v>244</v>
      </c>
      <c r="P93" s="115"/>
      <c r="Q93" s="115"/>
      <c r="R93" s="115"/>
      <c r="S93" s="115"/>
      <c r="T93" s="115"/>
      <c r="U93" s="115"/>
      <c r="V93" s="115"/>
      <c r="W93" s="115"/>
      <c r="X93" s="116"/>
      <c r="Y93" s="115"/>
      <c r="Z93" s="115"/>
      <c r="AA93" s="115"/>
      <c r="AB93" s="115"/>
      <c r="AC93" s="2"/>
      <c r="AD93" s="2"/>
      <c r="AE93" s="115" t="s">
        <v>245</v>
      </c>
      <c r="AF93" s="115"/>
      <c r="AG93" s="115"/>
      <c r="AH93" s="115"/>
      <c r="AI93" s="115"/>
      <c r="AJ93" s="115"/>
      <c r="AK93" s="115"/>
      <c r="AL93" s="115"/>
      <c r="AM93" s="115"/>
      <c r="AN93" s="116"/>
      <c r="AO93" s="115"/>
      <c r="AP93" s="115"/>
      <c r="AQ93" s="115"/>
      <c r="AR93" s="115"/>
      <c r="AS93" s="2"/>
      <c r="AT93" s="2"/>
    </row>
    <row r="94" spans="2:66" ht="20.25" customHeight="1" x14ac:dyDescent="0.4">
      <c r="M94" s="2"/>
      <c r="N94" s="2"/>
      <c r="O94" s="115" t="s">
        <v>115</v>
      </c>
      <c r="P94" s="115"/>
      <c r="Q94" s="115"/>
      <c r="R94" s="115"/>
      <c r="S94" s="115"/>
      <c r="T94" s="115"/>
      <c r="U94" s="115"/>
      <c r="V94" s="115"/>
      <c r="W94" s="115"/>
      <c r="X94" s="116"/>
      <c r="Y94" s="227"/>
      <c r="Z94" s="227"/>
      <c r="AA94" s="227"/>
      <c r="AB94" s="227"/>
      <c r="AC94" s="2"/>
      <c r="AD94" s="2"/>
      <c r="AE94" s="115" t="s">
        <v>115</v>
      </c>
      <c r="AF94" s="115"/>
      <c r="AG94" s="115"/>
      <c r="AH94" s="115"/>
      <c r="AI94" s="115"/>
      <c r="AJ94" s="115"/>
      <c r="AK94" s="115"/>
      <c r="AL94" s="115"/>
      <c r="AM94" s="115"/>
      <c r="AN94" s="116"/>
      <c r="AO94" s="227"/>
      <c r="AP94" s="227"/>
      <c r="AQ94" s="227"/>
      <c r="AR94" s="227"/>
      <c r="AS94" s="2"/>
      <c r="AT94" s="2"/>
    </row>
    <row r="95" spans="2:66" ht="20.25" customHeight="1" x14ac:dyDescent="0.4">
      <c r="M95" s="2"/>
      <c r="N95" s="2"/>
      <c r="O95" s="119" t="s">
        <v>127</v>
      </c>
      <c r="P95" s="119"/>
      <c r="Q95" s="119"/>
      <c r="R95" s="119"/>
      <c r="S95" s="119"/>
      <c r="T95" s="115" t="s">
        <v>128</v>
      </c>
      <c r="U95" s="119"/>
      <c r="V95" s="119"/>
      <c r="W95" s="119"/>
      <c r="X95" s="119"/>
      <c r="Y95" s="228" t="s">
        <v>119</v>
      </c>
      <c r="Z95" s="228"/>
      <c r="AA95" s="228"/>
      <c r="AB95" s="228"/>
      <c r="AC95" s="2"/>
      <c r="AD95" s="2"/>
      <c r="AE95" s="119" t="s">
        <v>127</v>
      </c>
      <c r="AF95" s="119"/>
      <c r="AG95" s="119"/>
      <c r="AH95" s="119"/>
      <c r="AI95" s="119"/>
      <c r="AJ95" s="115" t="s">
        <v>128</v>
      </c>
      <c r="AK95" s="119"/>
      <c r="AL95" s="119"/>
      <c r="AM95" s="119"/>
      <c r="AN95" s="119"/>
      <c r="AO95" s="228" t="s">
        <v>119</v>
      </c>
      <c r="AP95" s="228"/>
      <c r="AQ95" s="228"/>
      <c r="AR95" s="228"/>
      <c r="AS95" s="2"/>
      <c r="AT95" s="2"/>
    </row>
    <row r="96" spans="2:66" ht="20.25" customHeight="1" x14ac:dyDescent="0.4">
      <c r="M96" s="2"/>
      <c r="N96" s="2"/>
      <c r="O96" s="231">
        <f>AA86</f>
        <v>0</v>
      </c>
      <c r="P96" s="231"/>
      <c r="Q96" s="231"/>
      <c r="R96" s="231"/>
      <c r="S96" s="170" t="s">
        <v>129</v>
      </c>
      <c r="T96" s="239">
        <f>Y91</f>
        <v>0</v>
      </c>
      <c r="U96" s="239"/>
      <c r="V96" s="239"/>
      <c r="W96" s="239"/>
      <c r="X96" s="170" t="s">
        <v>125</v>
      </c>
      <c r="Y96" s="240">
        <f>ROUNDDOWN(O96+T96,1)</f>
        <v>0</v>
      </c>
      <c r="Z96" s="240"/>
      <c r="AA96" s="240"/>
      <c r="AB96" s="240"/>
      <c r="AC96" s="127"/>
      <c r="AD96" s="127"/>
      <c r="AE96" s="241">
        <f>AQ86</f>
        <v>0</v>
      </c>
      <c r="AF96" s="241"/>
      <c r="AG96" s="241"/>
      <c r="AH96" s="241"/>
      <c r="AI96" s="125" t="s">
        <v>129</v>
      </c>
      <c r="AJ96" s="242">
        <f>AO91</f>
        <v>0</v>
      </c>
      <c r="AK96" s="242"/>
      <c r="AL96" s="242"/>
      <c r="AM96" s="242"/>
      <c r="AN96" s="125" t="s">
        <v>125</v>
      </c>
      <c r="AO96" s="240">
        <f>ROUNDDOWN(AE96+AJ96,1)</f>
        <v>0</v>
      </c>
      <c r="AP96" s="240"/>
      <c r="AQ96" s="240"/>
      <c r="AR96" s="240"/>
      <c r="AS96" s="2"/>
      <c r="AT96" s="2"/>
    </row>
    <row r="97" spans="15:46" ht="20.25" customHeight="1" x14ac:dyDescent="0.4"/>
    <row r="98" spans="15:46" ht="20.25" customHeight="1" x14ac:dyDescent="0.4">
      <c r="O98" s="115" t="s">
        <v>242</v>
      </c>
      <c r="P98" s="115"/>
      <c r="Q98" s="115"/>
      <c r="R98" s="115"/>
      <c r="S98" s="115"/>
      <c r="T98" s="115"/>
      <c r="U98" s="115"/>
      <c r="V98" s="115"/>
      <c r="W98" s="115"/>
      <c r="X98" s="116"/>
      <c r="Y98" s="115"/>
      <c r="Z98" s="115"/>
      <c r="AA98" s="115"/>
      <c r="AB98" s="115"/>
      <c r="AC98" s="115"/>
      <c r="AD98" s="117"/>
      <c r="AE98" s="115" t="s">
        <v>243</v>
      </c>
      <c r="AF98" s="115"/>
      <c r="AG98" s="115"/>
      <c r="AH98" s="115"/>
      <c r="AI98" s="115"/>
      <c r="AJ98" s="115"/>
      <c r="AK98" s="115"/>
      <c r="AL98" s="115"/>
      <c r="AM98" s="115"/>
      <c r="AN98" s="116"/>
      <c r="AO98" s="115"/>
      <c r="AP98" s="115"/>
      <c r="AQ98" s="115"/>
      <c r="AR98" s="115"/>
      <c r="AS98" s="117"/>
      <c r="AT98" s="117"/>
    </row>
    <row r="99" spans="15:46" ht="20.25" customHeight="1" x14ac:dyDescent="0.4">
      <c r="O99" s="227" t="s">
        <v>112</v>
      </c>
      <c r="P99" s="227"/>
      <c r="Q99" s="227" t="s">
        <v>113</v>
      </c>
      <c r="R99" s="227"/>
      <c r="S99" s="227"/>
      <c r="T99" s="227"/>
      <c r="U99" s="115"/>
      <c r="V99" s="249" t="s">
        <v>114</v>
      </c>
      <c r="W99" s="249"/>
      <c r="X99" s="249"/>
      <c r="Y99" s="249"/>
      <c r="Z99" s="119"/>
      <c r="AA99" s="120" t="s">
        <v>115</v>
      </c>
      <c r="AB99" s="120"/>
      <c r="AC99" s="2"/>
      <c r="AD99" s="117"/>
      <c r="AE99" s="227" t="s">
        <v>112</v>
      </c>
      <c r="AF99" s="227"/>
      <c r="AG99" s="227" t="s">
        <v>113</v>
      </c>
      <c r="AH99" s="227"/>
      <c r="AI99" s="227"/>
      <c r="AJ99" s="227"/>
      <c r="AK99" s="115"/>
      <c r="AL99" s="249" t="s">
        <v>114</v>
      </c>
      <c r="AM99" s="249"/>
      <c r="AN99" s="249"/>
      <c r="AO99" s="249"/>
      <c r="AP99" s="119"/>
      <c r="AQ99" s="120" t="s">
        <v>115</v>
      </c>
      <c r="AR99" s="120"/>
      <c r="AS99" s="117"/>
      <c r="AT99" s="117"/>
    </row>
    <row r="100" spans="15:46" ht="20.25" customHeight="1" x14ac:dyDescent="0.4">
      <c r="O100" s="228"/>
      <c r="P100" s="228"/>
      <c r="Q100" s="228" t="s">
        <v>116</v>
      </c>
      <c r="R100" s="228"/>
      <c r="S100" s="228" t="s">
        <v>117</v>
      </c>
      <c r="T100" s="228"/>
      <c r="U100" s="115"/>
      <c r="V100" s="228" t="s">
        <v>116</v>
      </c>
      <c r="W100" s="228"/>
      <c r="X100" s="228" t="s">
        <v>117</v>
      </c>
      <c r="Y100" s="228"/>
      <c r="Z100" s="119"/>
      <c r="AA100" s="120" t="s">
        <v>118</v>
      </c>
      <c r="AB100" s="120"/>
      <c r="AC100" s="2"/>
      <c r="AD100" s="117"/>
      <c r="AE100" s="228"/>
      <c r="AF100" s="228"/>
      <c r="AG100" s="228" t="s">
        <v>116</v>
      </c>
      <c r="AH100" s="228"/>
      <c r="AI100" s="228" t="s">
        <v>117</v>
      </c>
      <c r="AJ100" s="228"/>
      <c r="AK100" s="115"/>
      <c r="AL100" s="228" t="s">
        <v>116</v>
      </c>
      <c r="AM100" s="228"/>
      <c r="AN100" s="228" t="s">
        <v>117</v>
      </c>
      <c r="AO100" s="228"/>
      <c r="AP100" s="119"/>
      <c r="AQ100" s="120" t="s">
        <v>118</v>
      </c>
      <c r="AR100" s="120"/>
      <c r="AS100" s="117"/>
      <c r="AT100" s="117"/>
    </row>
    <row r="101" spans="15:46" ht="20.25" customHeight="1" x14ac:dyDescent="0.4">
      <c r="O101" s="231" t="s">
        <v>6</v>
      </c>
      <c r="P101" s="231"/>
      <c r="Q101" s="232">
        <f>SUMIFS($BF$17:$BF$76,$J$17:$J$76,"看護職員",$L$17:$L$76,"A")</f>
        <v>0</v>
      </c>
      <c r="R101" s="232"/>
      <c r="S101" s="233">
        <f>SUMIFS($BH$17:$BH$76,$J$17:$J$76,"看護職員",$L$17:$L$76,"A")</f>
        <v>0</v>
      </c>
      <c r="T101" s="233"/>
      <c r="U101" s="128"/>
      <c r="V101" s="234">
        <v>0</v>
      </c>
      <c r="W101" s="234"/>
      <c r="X101" s="234">
        <v>0</v>
      </c>
      <c r="Y101" s="234"/>
      <c r="Z101" s="129"/>
      <c r="AA101" s="247">
        <v>0</v>
      </c>
      <c r="AB101" s="248"/>
      <c r="AC101" s="2"/>
      <c r="AD101" s="117"/>
      <c r="AE101" s="231" t="s">
        <v>6</v>
      </c>
      <c r="AF101" s="231"/>
      <c r="AG101" s="232">
        <f>SUMIFS($BF$17:$BF$76,$J$17:$J$76,"介護職員",$L$17:$L$76,"A")</f>
        <v>0</v>
      </c>
      <c r="AH101" s="232"/>
      <c r="AI101" s="233">
        <f>SUMIFS($BH$17:$BH$76,$J$17:$J$76,"介護職員",$L$17:$L$76,"A")</f>
        <v>0</v>
      </c>
      <c r="AJ101" s="233"/>
      <c r="AK101" s="128"/>
      <c r="AL101" s="234">
        <v>0</v>
      </c>
      <c r="AM101" s="234"/>
      <c r="AN101" s="234">
        <v>0</v>
      </c>
      <c r="AO101" s="234"/>
      <c r="AP101" s="129"/>
      <c r="AQ101" s="247">
        <v>0</v>
      </c>
      <c r="AR101" s="248"/>
      <c r="AS101" s="117"/>
      <c r="AT101" s="117"/>
    </row>
    <row r="102" spans="15:46" ht="20.25" customHeight="1" x14ac:dyDescent="0.4">
      <c r="O102" s="231" t="s">
        <v>7</v>
      </c>
      <c r="P102" s="231"/>
      <c r="Q102" s="232">
        <f>SUMIFS($BF$17:$BF$76,$J$17:$J$76,"看護職員",$L$17:$L$76,"B")</f>
        <v>0</v>
      </c>
      <c r="R102" s="232"/>
      <c r="S102" s="233">
        <f>SUMIFS($BH$17:$BH$76,$J$17:$J$76,"看護職員",$L$17:$L$76,"B")</f>
        <v>0</v>
      </c>
      <c r="T102" s="233"/>
      <c r="U102" s="128"/>
      <c r="V102" s="234">
        <v>0</v>
      </c>
      <c r="W102" s="234"/>
      <c r="X102" s="234">
        <v>0</v>
      </c>
      <c r="Y102" s="234"/>
      <c r="Z102" s="129"/>
      <c r="AA102" s="247">
        <v>0</v>
      </c>
      <c r="AB102" s="248"/>
      <c r="AC102" s="2"/>
      <c r="AD102" s="117"/>
      <c r="AE102" s="231" t="s">
        <v>7</v>
      </c>
      <c r="AF102" s="231"/>
      <c r="AG102" s="232">
        <f>SUMIFS($BF$17:$BF$76,$J$17:$J$76,"介護職員",$L$17:$L$76,"B")</f>
        <v>0</v>
      </c>
      <c r="AH102" s="232"/>
      <c r="AI102" s="233">
        <f>SUMIFS($BH$17:$BH$76,$J$17:$J$76,"介護職員",$L$17:$L$76,"B")</f>
        <v>0</v>
      </c>
      <c r="AJ102" s="233"/>
      <c r="AK102" s="128"/>
      <c r="AL102" s="234">
        <v>0</v>
      </c>
      <c r="AM102" s="234"/>
      <c r="AN102" s="234">
        <v>0</v>
      </c>
      <c r="AO102" s="234"/>
      <c r="AP102" s="129"/>
      <c r="AQ102" s="247">
        <v>0</v>
      </c>
      <c r="AR102" s="248"/>
      <c r="AS102" s="117"/>
      <c r="AT102" s="117"/>
    </row>
    <row r="103" spans="15:46" ht="20.25" customHeight="1" x14ac:dyDescent="0.4">
      <c r="O103" s="231" t="s">
        <v>8</v>
      </c>
      <c r="P103" s="231"/>
      <c r="Q103" s="232">
        <f>SUMIFS($BF$17:$BF$76,$J$17:$J$76,"看護職員",$L$17:$L$76,"C")</f>
        <v>0</v>
      </c>
      <c r="R103" s="232"/>
      <c r="S103" s="233">
        <f>SUMIFS($BH$17:$BH$76,$J$17:$J$76,"看護職員",$L$17:$L$76,"C")</f>
        <v>0</v>
      </c>
      <c r="T103" s="233"/>
      <c r="U103" s="128"/>
      <c r="V103" s="234">
        <v>0</v>
      </c>
      <c r="W103" s="234"/>
      <c r="X103" s="235">
        <v>0</v>
      </c>
      <c r="Y103" s="235"/>
      <c r="Z103" s="129"/>
      <c r="AA103" s="229" t="s">
        <v>36</v>
      </c>
      <c r="AB103" s="230"/>
      <c r="AC103" s="2"/>
      <c r="AD103" s="117"/>
      <c r="AE103" s="231" t="s">
        <v>8</v>
      </c>
      <c r="AF103" s="231"/>
      <c r="AG103" s="232">
        <f>SUMIFS($BF$17:$BF$76,$J$17:$J$76,"介護職員",$L$17:$L$76,"C")</f>
        <v>0</v>
      </c>
      <c r="AH103" s="232"/>
      <c r="AI103" s="233">
        <f>SUMIFS($BH$17:$BH$76,$J$17:$J$76,"介護職員",$L$17:$L$76,"C")</f>
        <v>0</v>
      </c>
      <c r="AJ103" s="233"/>
      <c r="AK103" s="128"/>
      <c r="AL103" s="234">
        <v>0</v>
      </c>
      <c r="AM103" s="234"/>
      <c r="AN103" s="235">
        <v>0</v>
      </c>
      <c r="AO103" s="235"/>
      <c r="AP103" s="129"/>
      <c r="AQ103" s="229" t="s">
        <v>36</v>
      </c>
      <c r="AR103" s="230"/>
      <c r="AS103" s="117"/>
      <c r="AT103" s="117"/>
    </row>
    <row r="104" spans="15:46" ht="20.25" customHeight="1" x14ac:dyDescent="0.4">
      <c r="O104" s="231" t="s">
        <v>9</v>
      </c>
      <c r="P104" s="231"/>
      <c r="Q104" s="232">
        <f>SUMIFS($BF$17:$BF$76,$J$17:$J$76,"看護職員",$L$17:$L$76,"D")</f>
        <v>0</v>
      </c>
      <c r="R104" s="232"/>
      <c r="S104" s="233">
        <f>SUMIFS($BH$17:$BH$76,$J$17:$J$76,"看護職員",$L$17:$L$76,"D")</f>
        <v>0</v>
      </c>
      <c r="T104" s="233"/>
      <c r="U104" s="128"/>
      <c r="V104" s="234">
        <v>0</v>
      </c>
      <c r="W104" s="234"/>
      <c r="X104" s="235">
        <v>0</v>
      </c>
      <c r="Y104" s="235"/>
      <c r="Z104" s="129"/>
      <c r="AA104" s="229" t="s">
        <v>36</v>
      </c>
      <c r="AB104" s="230"/>
      <c r="AC104" s="2"/>
      <c r="AD104" s="117"/>
      <c r="AE104" s="231" t="s">
        <v>9</v>
      </c>
      <c r="AF104" s="231"/>
      <c r="AG104" s="232">
        <f>SUMIFS($BF$17:$BF$76,$J$17:$J$76,"介護職員",$L$17:$L$76,"D")</f>
        <v>0</v>
      </c>
      <c r="AH104" s="232"/>
      <c r="AI104" s="233">
        <f>SUMIFS($BH$17:$BH$76,$J$17:$J$76,"介護職員",$L$17:$L$76,"D")</f>
        <v>0</v>
      </c>
      <c r="AJ104" s="233"/>
      <c r="AK104" s="128"/>
      <c r="AL104" s="234">
        <v>0</v>
      </c>
      <c r="AM104" s="234"/>
      <c r="AN104" s="235">
        <v>0</v>
      </c>
      <c r="AO104" s="235"/>
      <c r="AP104" s="129"/>
      <c r="AQ104" s="229" t="s">
        <v>36</v>
      </c>
      <c r="AR104" s="230"/>
      <c r="AS104" s="117"/>
      <c r="AT104" s="117"/>
    </row>
    <row r="105" spans="15:46" ht="20.25" customHeight="1" x14ac:dyDescent="0.4">
      <c r="O105" s="231" t="s">
        <v>119</v>
      </c>
      <c r="P105" s="231"/>
      <c r="Q105" s="232">
        <f>SUM(Q101:R104)</f>
        <v>0</v>
      </c>
      <c r="R105" s="232"/>
      <c r="S105" s="233">
        <f>SUM(S101:T104)</f>
        <v>0</v>
      </c>
      <c r="T105" s="233"/>
      <c r="U105" s="128"/>
      <c r="V105" s="232">
        <f>SUM(V101:W104)</f>
        <v>0</v>
      </c>
      <c r="W105" s="232"/>
      <c r="X105" s="233">
        <f>SUM(X101:Y104)</f>
        <v>0</v>
      </c>
      <c r="Y105" s="233"/>
      <c r="Z105" s="129"/>
      <c r="AA105" s="236">
        <f>SUM(AA101:AB102)</f>
        <v>0</v>
      </c>
      <c r="AB105" s="237"/>
      <c r="AC105" s="2"/>
      <c r="AD105" s="117"/>
      <c r="AE105" s="231" t="s">
        <v>119</v>
      </c>
      <c r="AF105" s="231"/>
      <c r="AG105" s="232">
        <f>SUM(AG101:AH104)</f>
        <v>0</v>
      </c>
      <c r="AH105" s="232"/>
      <c r="AI105" s="233">
        <f>SUM(AI101:AJ104)</f>
        <v>0</v>
      </c>
      <c r="AJ105" s="233"/>
      <c r="AK105" s="128"/>
      <c r="AL105" s="232">
        <f>SUM(AL101:AM104)</f>
        <v>0</v>
      </c>
      <c r="AM105" s="232"/>
      <c r="AN105" s="233">
        <f>SUM(AN101:AO104)</f>
        <v>0</v>
      </c>
      <c r="AO105" s="233"/>
      <c r="AP105" s="129"/>
      <c r="AQ105" s="236">
        <f>SUM(AQ101:AR102)</f>
        <v>0</v>
      </c>
      <c r="AR105" s="237"/>
      <c r="AS105" s="117"/>
      <c r="AT105" s="117"/>
    </row>
    <row r="106" spans="15:46" ht="20.25" customHeight="1" x14ac:dyDescent="0.4">
      <c r="O106" s="122"/>
      <c r="P106" s="122"/>
      <c r="Q106" s="122"/>
      <c r="R106" s="122"/>
      <c r="S106" s="123"/>
      <c r="T106" s="123"/>
      <c r="U106" s="123"/>
      <c r="V106" s="124"/>
      <c r="W106" s="124"/>
      <c r="X106" s="124"/>
      <c r="Y106" s="124"/>
      <c r="Z106" s="125"/>
      <c r="AA106" s="117"/>
      <c r="AB106" s="117"/>
      <c r="AC106" s="117"/>
      <c r="AD106" s="117"/>
      <c r="AE106" s="122"/>
      <c r="AF106" s="122"/>
      <c r="AG106" s="122"/>
      <c r="AH106" s="122"/>
      <c r="AI106" s="123"/>
      <c r="AJ106" s="123"/>
      <c r="AK106" s="123"/>
      <c r="AL106" s="124"/>
      <c r="AM106" s="124"/>
      <c r="AN106" s="124"/>
      <c r="AO106" s="124"/>
      <c r="AP106" s="125"/>
      <c r="AQ106" s="117"/>
      <c r="AR106" s="117"/>
      <c r="AS106" s="117"/>
      <c r="AT106" s="117"/>
    </row>
    <row r="107" spans="15:46" ht="20.25" customHeight="1" x14ac:dyDescent="0.4">
      <c r="O107" s="116" t="s">
        <v>120</v>
      </c>
      <c r="P107" s="115"/>
      <c r="Q107" s="115"/>
      <c r="R107" s="115"/>
      <c r="S107" s="115"/>
      <c r="T107" s="115"/>
      <c r="U107" s="149" t="s">
        <v>181</v>
      </c>
      <c r="V107" s="245" t="str">
        <f>V88</f>
        <v>週</v>
      </c>
      <c r="W107" s="246"/>
      <c r="X107" s="126"/>
      <c r="Y107" s="126"/>
      <c r="Z107" s="115"/>
      <c r="AA107" s="115"/>
      <c r="AB107" s="115"/>
      <c r="AC107" s="117"/>
      <c r="AD107" s="117"/>
      <c r="AE107" s="116" t="s">
        <v>120</v>
      </c>
      <c r="AF107" s="115"/>
      <c r="AG107" s="115"/>
      <c r="AH107" s="115"/>
      <c r="AI107" s="115"/>
      <c r="AJ107" s="115"/>
      <c r="AK107" s="149" t="s">
        <v>181</v>
      </c>
      <c r="AL107" s="245" t="str">
        <f>V107</f>
        <v>週</v>
      </c>
      <c r="AM107" s="246"/>
      <c r="AN107" s="126"/>
      <c r="AO107" s="126"/>
      <c r="AP107" s="115"/>
      <c r="AQ107" s="115"/>
      <c r="AR107" s="115"/>
      <c r="AS107" s="117"/>
      <c r="AT107" s="117"/>
    </row>
    <row r="108" spans="15:46" ht="20.25" customHeight="1" x14ac:dyDescent="0.4">
      <c r="O108" s="115" t="s">
        <v>121</v>
      </c>
      <c r="P108" s="115"/>
      <c r="Q108" s="115"/>
      <c r="R108" s="115"/>
      <c r="S108" s="115"/>
      <c r="T108" s="115" t="s">
        <v>122</v>
      </c>
      <c r="U108" s="115"/>
      <c r="V108" s="115"/>
      <c r="W108" s="115"/>
      <c r="X108" s="116"/>
      <c r="Y108" s="115"/>
      <c r="Z108" s="115"/>
      <c r="AA108" s="115"/>
      <c r="AB108" s="115"/>
      <c r="AC108" s="117"/>
      <c r="AD108" s="117"/>
      <c r="AE108" s="115" t="s">
        <v>121</v>
      </c>
      <c r="AF108" s="115"/>
      <c r="AG108" s="115"/>
      <c r="AH108" s="115"/>
      <c r="AI108" s="115"/>
      <c r="AJ108" s="115" t="s">
        <v>122</v>
      </c>
      <c r="AK108" s="115"/>
      <c r="AL108" s="115"/>
      <c r="AM108" s="115"/>
      <c r="AN108" s="116"/>
      <c r="AO108" s="115"/>
      <c r="AP108" s="115"/>
      <c r="AQ108" s="115"/>
      <c r="AR108" s="115"/>
      <c r="AS108" s="117"/>
      <c r="AT108" s="117"/>
    </row>
    <row r="109" spans="15:46" ht="20.25" customHeight="1" x14ac:dyDescent="0.4">
      <c r="O109" s="115" t="str">
        <f>IF($V$88="週","対象時間数（週平均）","対象時間数（当月合計）")</f>
        <v>対象時間数（週平均）</v>
      </c>
      <c r="P109" s="115"/>
      <c r="Q109" s="115"/>
      <c r="R109" s="115"/>
      <c r="S109" s="115"/>
      <c r="T109" s="115" t="str">
        <f>IF($V$88="週","週に勤務すべき時間数","当月に勤務すべき時間数")</f>
        <v>週に勤務すべき時間数</v>
      </c>
      <c r="U109" s="115"/>
      <c r="V109" s="115"/>
      <c r="W109" s="115"/>
      <c r="X109" s="116"/>
      <c r="Y109" s="115" t="s">
        <v>123</v>
      </c>
      <c r="Z109" s="115"/>
      <c r="AA109" s="115"/>
      <c r="AB109" s="115"/>
      <c r="AC109" s="117"/>
      <c r="AD109" s="117"/>
      <c r="AE109" s="115" t="str">
        <f>IF(AL107="週","対象時間数（週平均）","対象時間数（当月合計）")</f>
        <v>対象時間数（週平均）</v>
      </c>
      <c r="AF109" s="115"/>
      <c r="AG109" s="115"/>
      <c r="AH109" s="115"/>
      <c r="AI109" s="115"/>
      <c r="AJ109" s="115" t="str">
        <f>IF($AL$88="週","週に勤務すべき時間数","当月に勤務すべき時間数")</f>
        <v>週に勤務すべき時間数</v>
      </c>
      <c r="AK109" s="115"/>
      <c r="AL109" s="115"/>
      <c r="AM109" s="115"/>
      <c r="AN109" s="116"/>
      <c r="AO109" s="115" t="s">
        <v>123</v>
      </c>
      <c r="AP109" s="115"/>
      <c r="AQ109" s="115"/>
      <c r="AR109" s="115"/>
      <c r="AS109" s="117"/>
      <c r="AT109" s="117"/>
    </row>
    <row r="110" spans="15:46" ht="20.25" customHeight="1" x14ac:dyDescent="0.4">
      <c r="O110" s="238">
        <f>IF($V$88="週",X105,V105)</f>
        <v>0</v>
      </c>
      <c r="P110" s="238"/>
      <c r="Q110" s="238"/>
      <c r="R110" s="238"/>
      <c r="S110" s="222" t="s">
        <v>124</v>
      </c>
      <c r="T110" s="231">
        <f>IF($V$88="週",$BE$6,$BI$6)</f>
        <v>40</v>
      </c>
      <c r="U110" s="231"/>
      <c r="V110" s="231"/>
      <c r="W110" s="231"/>
      <c r="X110" s="222" t="s">
        <v>125</v>
      </c>
      <c r="Y110" s="239">
        <f>ROUNDDOWN(O110/T110,1)</f>
        <v>0</v>
      </c>
      <c r="Z110" s="239"/>
      <c r="AA110" s="239"/>
      <c r="AB110" s="239"/>
      <c r="AC110" s="2"/>
      <c r="AD110" s="2"/>
      <c r="AE110" s="238">
        <f>IF($AL$88="週",AN105,AL105)</f>
        <v>0</v>
      </c>
      <c r="AF110" s="238"/>
      <c r="AG110" s="238"/>
      <c r="AH110" s="238"/>
      <c r="AI110" s="222" t="s">
        <v>124</v>
      </c>
      <c r="AJ110" s="231">
        <f>IF($AL$88="週",$BE$6,$BI$6)</f>
        <v>40</v>
      </c>
      <c r="AK110" s="231"/>
      <c r="AL110" s="231"/>
      <c r="AM110" s="231"/>
      <c r="AN110" s="222" t="s">
        <v>125</v>
      </c>
      <c r="AO110" s="239">
        <f>ROUNDDOWN(AE110/AJ110,1)</f>
        <v>0</v>
      </c>
      <c r="AP110" s="239"/>
      <c r="AQ110" s="239"/>
      <c r="AR110" s="239"/>
      <c r="AS110" s="2"/>
      <c r="AT110" s="2"/>
    </row>
    <row r="111" spans="15:46" ht="20.25" customHeight="1" x14ac:dyDescent="0.4">
      <c r="O111" s="115"/>
      <c r="P111" s="115"/>
      <c r="Q111" s="115"/>
      <c r="R111" s="115"/>
      <c r="S111" s="115"/>
      <c r="T111" s="115"/>
      <c r="U111" s="115"/>
      <c r="V111" s="115"/>
      <c r="W111" s="115"/>
      <c r="X111" s="116"/>
      <c r="Y111" s="115" t="s">
        <v>126</v>
      </c>
      <c r="Z111" s="115"/>
      <c r="AA111" s="115"/>
      <c r="AB111" s="115"/>
      <c r="AC111" s="2"/>
      <c r="AD111" s="2"/>
      <c r="AE111" s="115"/>
      <c r="AF111" s="115"/>
      <c r="AG111" s="115"/>
      <c r="AH111" s="115"/>
      <c r="AI111" s="115"/>
      <c r="AJ111" s="115"/>
      <c r="AK111" s="115"/>
      <c r="AL111" s="115"/>
      <c r="AM111" s="115"/>
      <c r="AN111" s="116"/>
      <c r="AO111" s="115" t="s">
        <v>126</v>
      </c>
      <c r="AP111" s="115"/>
      <c r="AQ111" s="115"/>
      <c r="AR111" s="115"/>
      <c r="AS111" s="2"/>
      <c r="AT111" s="2"/>
    </row>
    <row r="112" spans="15:46" ht="20.25" customHeight="1" x14ac:dyDescent="0.4">
      <c r="O112" s="115" t="s">
        <v>154</v>
      </c>
      <c r="P112" s="115"/>
      <c r="Q112" s="115"/>
      <c r="R112" s="115"/>
      <c r="S112" s="115"/>
      <c r="T112" s="115"/>
      <c r="U112" s="115"/>
      <c r="V112" s="115"/>
      <c r="W112" s="115"/>
      <c r="X112" s="116"/>
      <c r="Y112" s="115"/>
      <c r="Z112" s="115"/>
      <c r="AA112" s="115"/>
      <c r="AB112" s="115"/>
      <c r="AC112" s="2"/>
      <c r="AD112" s="2"/>
      <c r="AE112" s="115" t="s">
        <v>155</v>
      </c>
      <c r="AF112" s="115"/>
      <c r="AG112" s="115"/>
      <c r="AH112" s="115"/>
      <c r="AI112" s="115"/>
      <c r="AJ112" s="115"/>
      <c r="AK112" s="115"/>
      <c r="AL112" s="115"/>
      <c r="AM112" s="115"/>
      <c r="AN112" s="116"/>
      <c r="AO112" s="115"/>
      <c r="AP112" s="115"/>
      <c r="AQ112" s="115"/>
      <c r="AR112" s="115"/>
      <c r="AS112" s="2"/>
      <c r="AT112" s="2"/>
    </row>
    <row r="113" spans="15:46" ht="20.25" customHeight="1" x14ac:dyDescent="0.4">
      <c r="O113" s="115" t="s">
        <v>115</v>
      </c>
      <c r="P113" s="115"/>
      <c r="Q113" s="115"/>
      <c r="R113" s="115"/>
      <c r="S113" s="115"/>
      <c r="T113" s="115"/>
      <c r="U113" s="115"/>
      <c r="V113" s="115"/>
      <c r="W113" s="115"/>
      <c r="X113" s="116"/>
      <c r="Y113" s="227"/>
      <c r="Z113" s="227"/>
      <c r="AA113" s="227"/>
      <c r="AB113" s="227"/>
      <c r="AC113" s="2"/>
      <c r="AD113" s="2"/>
      <c r="AE113" s="115" t="s">
        <v>115</v>
      </c>
      <c r="AF113" s="115"/>
      <c r="AG113" s="115"/>
      <c r="AH113" s="115"/>
      <c r="AI113" s="115"/>
      <c r="AJ113" s="115"/>
      <c r="AK113" s="115"/>
      <c r="AL113" s="115"/>
      <c r="AM113" s="115"/>
      <c r="AN113" s="116"/>
      <c r="AO113" s="227"/>
      <c r="AP113" s="227"/>
      <c r="AQ113" s="227"/>
      <c r="AR113" s="227"/>
      <c r="AS113" s="2"/>
      <c r="AT113" s="2"/>
    </row>
    <row r="114" spans="15:46" ht="20.25" customHeight="1" x14ac:dyDescent="0.4">
      <c r="O114" s="119" t="s">
        <v>127</v>
      </c>
      <c r="P114" s="119"/>
      <c r="Q114" s="119"/>
      <c r="R114" s="119"/>
      <c r="S114" s="119"/>
      <c r="T114" s="115" t="s">
        <v>128</v>
      </c>
      <c r="U114" s="119"/>
      <c r="V114" s="119"/>
      <c r="W114" s="119"/>
      <c r="X114" s="119"/>
      <c r="Y114" s="228" t="s">
        <v>119</v>
      </c>
      <c r="Z114" s="228"/>
      <c r="AA114" s="228"/>
      <c r="AB114" s="228"/>
      <c r="AC114" s="2"/>
      <c r="AD114" s="2"/>
      <c r="AE114" s="119" t="s">
        <v>127</v>
      </c>
      <c r="AF114" s="119"/>
      <c r="AG114" s="119"/>
      <c r="AH114" s="119"/>
      <c r="AI114" s="119"/>
      <c r="AJ114" s="115" t="s">
        <v>128</v>
      </c>
      <c r="AK114" s="119"/>
      <c r="AL114" s="119"/>
      <c r="AM114" s="119"/>
      <c r="AN114" s="119"/>
      <c r="AO114" s="228" t="s">
        <v>119</v>
      </c>
      <c r="AP114" s="228"/>
      <c r="AQ114" s="228"/>
      <c r="AR114" s="228"/>
      <c r="AS114" s="2"/>
      <c r="AT114" s="2"/>
    </row>
    <row r="115" spans="15:46" ht="20.25" customHeight="1" x14ac:dyDescent="0.4">
      <c r="O115" s="231">
        <f>AA105</f>
        <v>0</v>
      </c>
      <c r="P115" s="231"/>
      <c r="Q115" s="231"/>
      <c r="R115" s="231"/>
      <c r="S115" s="222" t="s">
        <v>129</v>
      </c>
      <c r="T115" s="239">
        <f>Y110</f>
        <v>0</v>
      </c>
      <c r="U115" s="239"/>
      <c r="V115" s="239"/>
      <c r="W115" s="239"/>
      <c r="X115" s="222" t="s">
        <v>125</v>
      </c>
      <c r="Y115" s="240">
        <f>ROUNDDOWN(O115+T115,1)</f>
        <v>0</v>
      </c>
      <c r="Z115" s="240"/>
      <c r="AA115" s="240"/>
      <c r="AB115" s="240"/>
      <c r="AC115" s="127"/>
      <c r="AD115" s="127"/>
      <c r="AE115" s="241">
        <f>AQ105</f>
        <v>0</v>
      </c>
      <c r="AF115" s="241"/>
      <c r="AG115" s="241"/>
      <c r="AH115" s="241"/>
      <c r="AI115" s="125" t="s">
        <v>129</v>
      </c>
      <c r="AJ115" s="242">
        <f>AO110</f>
        <v>0</v>
      </c>
      <c r="AK115" s="242"/>
      <c r="AL115" s="242"/>
      <c r="AM115" s="242"/>
      <c r="AN115" s="125" t="s">
        <v>125</v>
      </c>
      <c r="AO115" s="240">
        <f>ROUNDDOWN(AE115+AJ115,1)</f>
        <v>0</v>
      </c>
      <c r="AP115" s="240"/>
      <c r="AQ115" s="240"/>
      <c r="AR115" s="240"/>
      <c r="AS115" s="2"/>
      <c r="AT115" s="2"/>
    </row>
    <row r="116" spans="15:46" ht="20.25" customHeight="1" x14ac:dyDescent="0.4"/>
    <row r="137" spans="1:63" x14ac:dyDescent="0.4">
      <c r="AU137" s="13"/>
      <c r="AV137" s="13"/>
      <c r="AW137" s="13"/>
      <c r="AX137" s="13"/>
      <c r="AY137" s="13"/>
      <c r="AZ137" s="13"/>
      <c r="BA137" s="13"/>
      <c r="BB137" s="13"/>
      <c r="BC137" s="13"/>
      <c r="BD137" s="10"/>
      <c r="BE137" s="10"/>
      <c r="BF137" s="10"/>
      <c r="BG137" s="10"/>
      <c r="BH137" s="10"/>
      <c r="BI137" s="10"/>
    </row>
    <row r="138" spans="1:63" x14ac:dyDescent="0.4">
      <c r="AU138" s="13"/>
      <c r="AV138" s="13"/>
      <c r="AW138" s="13"/>
      <c r="AX138" s="13"/>
      <c r="AY138" s="13"/>
      <c r="AZ138" s="13"/>
      <c r="BA138" s="13"/>
      <c r="BB138" s="13"/>
      <c r="BC138" s="13"/>
      <c r="BD138" s="10"/>
      <c r="BE138" s="10"/>
      <c r="BF138" s="10"/>
      <c r="BG138" s="10"/>
      <c r="BH138" s="10"/>
      <c r="BI138" s="10"/>
    </row>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585">
    <mergeCell ref="V107:W107"/>
    <mergeCell ref="AL107:AM107"/>
    <mergeCell ref="O110:R110"/>
    <mergeCell ref="T110:W110"/>
    <mergeCell ref="Y110:AB110"/>
    <mergeCell ref="AE110:AH110"/>
    <mergeCell ref="AJ110:AM110"/>
    <mergeCell ref="AO110:AR110"/>
    <mergeCell ref="Y113:AB113"/>
    <mergeCell ref="AO113:AR113"/>
    <mergeCell ref="Y114:AB114"/>
    <mergeCell ref="AO114:AR114"/>
    <mergeCell ref="O115:R115"/>
    <mergeCell ref="T115:W115"/>
    <mergeCell ref="Y115:AB115"/>
    <mergeCell ref="AE115:AH115"/>
    <mergeCell ref="AJ115:AM115"/>
    <mergeCell ref="AO115:AR115"/>
    <mergeCell ref="O104:P104"/>
    <mergeCell ref="Q104:R104"/>
    <mergeCell ref="S104:T104"/>
    <mergeCell ref="V104:W104"/>
    <mergeCell ref="X104:Y104"/>
    <mergeCell ref="AA104:AB104"/>
    <mergeCell ref="AE104:AF104"/>
    <mergeCell ref="AG104:AH104"/>
    <mergeCell ref="AI104:AJ104"/>
    <mergeCell ref="AL104:AM104"/>
    <mergeCell ref="AN104:AO104"/>
    <mergeCell ref="AQ104:AR104"/>
    <mergeCell ref="O105:P105"/>
    <mergeCell ref="Q105:R105"/>
    <mergeCell ref="S105:T105"/>
    <mergeCell ref="V105:W105"/>
    <mergeCell ref="X105:Y105"/>
    <mergeCell ref="AA105:AB105"/>
    <mergeCell ref="AE105:AF105"/>
    <mergeCell ref="AG105:AH105"/>
    <mergeCell ref="AI105:AJ105"/>
    <mergeCell ref="AL105:AM105"/>
    <mergeCell ref="AN105:AO105"/>
    <mergeCell ref="AQ105:AR105"/>
    <mergeCell ref="AQ101:AR101"/>
    <mergeCell ref="AL102:AM102"/>
    <mergeCell ref="AN102:AO102"/>
    <mergeCell ref="AQ102:AR102"/>
    <mergeCell ref="AL103:AM103"/>
    <mergeCell ref="AN103:AO103"/>
    <mergeCell ref="AQ103:AR103"/>
    <mergeCell ref="AL101:AM101"/>
    <mergeCell ref="AN101:AO101"/>
    <mergeCell ref="V100:W100"/>
    <mergeCell ref="X100:Y100"/>
    <mergeCell ref="AG100:AH100"/>
    <mergeCell ref="AI100:AJ100"/>
    <mergeCell ref="AL100:AM100"/>
    <mergeCell ref="AN100:AO100"/>
    <mergeCell ref="O103:P103"/>
    <mergeCell ref="Q103:R103"/>
    <mergeCell ref="S103:T103"/>
    <mergeCell ref="V103:W103"/>
    <mergeCell ref="X103:Y103"/>
    <mergeCell ref="AA103:AB103"/>
    <mergeCell ref="AE103:AF103"/>
    <mergeCell ref="AG103:AH103"/>
    <mergeCell ref="AI103:AJ103"/>
    <mergeCell ref="O102:P102"/>
    <mergeCell ref="Q102:R102"/>
    <mergeCell ref="S102:T102"/>
    <mergeCell ref="V102:W102"/>
    <mergeCell ref="X102:Y102"/>
    <mergeCell ref="AA102:AB102"/>
    <mergeCell ref="AE102:AF102"/>
    <mergeCell ref="AG102:AH102"/>
    <mergeCell ref="AI102:AJ102"/>
    <mergeCell ref="BJ75:BN76"/>
    <mergeCell ref="BF76:BG76"/>
    <mergeCell ref="BH76:BI76"/>
    <mergeCell ref="D75:F76"/>
    <mergeCell ref="G75:H76"/>
    <mergeCell ref="M75:N76"/>
    <mergeCell ref="O75:R76"/>
    <mergeCell ref="O101:P101"/>
    <mergeCell ref="Q101:R101"/>
    <mergeCell ref="S101:T101"/>
    <mergeCell ref="V101:W101"/>
    <mergeCell ref="X101:Y101"/>
    <mergeCell ref="AA101:AB101"/>
    <mergeCell ref="AE101:AF101"/>
    <mergeCell ref="AG101:AH101"/>
    <mergeCell ref="AI101:AJ101"/>
    <mergeCell ref="O99:P100"/>
    <mergeCell ref="Q99:T99"/>
    <mergeCell ref="V99:Y99"/>
    <mergeCell ref="AE99:AF100"/>
    <mergeCell ref="AG99:AJ99"/>
    <mergeCell ref="AL99:AO99"/>
    <mergeCell ref="Q100:R100"/>
    <mergeCell ref="S100:T100"/>
    <mergeCell ref="Y94:AB94"/>
    <mergeCell ref="AO94:AR94"/>
    <mergeCell ref="Y95:AB95"/>
    <mergeCell ref="AO95:AR95"/>
    <mergeCell ref="O96:R96"/>
    <mergeCell ref="T96:W96"/>
    <mergeCell ref="Y96:AB96"/>
    <mergeCell ref="AE96:AH96"/>
    <mergeCell ref="AJ96:AM96"/>
    <mergeCell ref="AO96:AR96"/>
    <mergeCell ref="V88:W88"/>
    <mergeCell ref="AL88:AM88"/>
    <mergeCell ref="AU84:AV84"/>
    <mergeCell ref="AW84:AZ84"/>
    <mergeCell ref="O91:R91"/>
    <mergeCell ref="T91:W91"/>
    <mergeCell ref="Y91:AB91"/>
    <mergeCell ref="AE91:AH91"/>
    <mergeCell ref="AJ91:AM91"/>
    <mergeCell ref="AO91:AR91"/>
    <mergeCell ref="O86:P86"/>
    <mergeCell ref="Q86:R86"/>
    <mergeCell ref="S86:T86"/>
    <mergeCell ref="V86:W86"/>
    <mergeCell ref="X86:Y86"/>
    <mergeCell ref="AA86:AB86"/>
    <mergeCell ref="AE86:AF86"/>
    <mergeCell ref="AG86:AH86"/>
    <mergeCell ref="AI86:AJ86"/>
    <mergeCell ref="AG84:AH84"/>
    <mergeCell ref="AI84:AJ84"/>
    <mergeCell ref="AA85:AB85"/>
    <mergeCell ref="AI85:AJ85"/>
    <mergeCell ref="AL85:AM85"/>
    <mergeCell ref="AW82:AZ82"/>
    <mergeCell ref="AU83:AV83"/>
    <mergeCell ref="AW83:AZ83"/>
    <mergeCell ref="O83:P83"/>
    <mergeCell ref="Q83:R83"/>
    <mergeCell ref="S83:T83"/>
    <mergeCell ref="AL86:AM86"/>
    <mergeCell ref="AN86:AO86"/>
    <mergeCell ref="AQ86:AR86"/>
    <mergeCell ref="O82:P82"/>
    <mergeCell ref="Q82:R82"/>
    <mergeCell ref="S82:T82"/>
    <mergeCell ref="AN85:AO85"/>
    <mergeCell ref="O85:P85"/>
    <mergeCell ref="Q85:R85"/>
    <mergeCell ref="S85:T85"/>
    <mergeCell ref="V85:W85"/>
    <mergeCell ref="X85:Y85"/>
    <mergeCell ref="O84:P84"/>
    <mergeCell ref="Q84:R84"/>
    <mergeCell ref="S84:T84"/>
    <mergeCell ref="V84:W84"/>
    <mergeCell ref="AQ85:AR85"/>
    <mergeCell ref="AL84:AM84"/>
    <mergeCell ref="AN84:AO84"/>
    <mergeCell ref="AQ84:AR84"/>
    <mergeCell ref="X84:Y84"/>
    <mergeCell ref="AA84:AB84"/>
    <mergeCell ref="AE84:AF84"/>
    <mergeCell ref="AG82:AH82"/>
    <mergeCell ref="AE85:AF85"/>
    <mergeCell ref="AG85:AH85"/>
    <mergeCell ref="AI82:AJ82"/>
    <mergeCell ref="AL82:AM82"/>
    <mergeCell ref="AN82:AO82"/>
    <mergeCell ref="AQ82:AR82"/>
    <mergeCell ref="V82:W82"/>
    <mergeCell ref="X82:Y82"/>
    <mergeCell ref="AA82:AB82"/>
    <mergeCell ref="AE82:AF82"/>
    <mergeCell ref="AU80:AV80"/>
    <mergeCell ref="AU81:AV81"/>
    <mergeCell ref="AU82:AV82"/>
    <mergeCell ref="AL83:AM83"/>
    <mergeCell ref="AN83:AO83"/>
    <mergeCell ref="AQ83:AR83"/>
    <mergeCell ref="V83:W83"/>
    <mergeCell ref="X83:Y83"/>
    <mergeCell ref="AA83:AB83"/>
    <mergeCell ref="AE83:AF83"/>
    <mergeCell ref="AG83:AH83"/>
    <mergeCell ref="AI83:AJ83"/>
    <mergeCell ref="M73:N74"/>
    <mergeCell ref="O73:R74"/>
    <mergeCell ref="BJ79:BM79"/>
    <mergeCell ref="O80:P81"/>
    <mergeCell ref="Q80:T80"/>
    <mergeCell ref="V80:Y80"/>
    <mergeCell ref="AE80:AF81"/>
    <mergeCell ref="AG80:AJ80"/>
    <mergeCell ref="AL80:AO80"/>
    <mergeCell ref="BJ80:BM80"/>
    <mergeCell ref="Q81:R81"/>
    <mergeCell ref="S81:T81"/>
    <mergeCell ref="BJ81:BM81"/>
    <mergeCell ref="V81:W81"/>
    <mergeCell ref="X81:Y81"/>
    <mergeCell ref="AG81:AH81"/>
    <mergeCell ref="AI81:AJ81"/>
    <mergeCell ref="AL81:AM81"/>
    <mergeCell ref="AN81:AO81"/>
    <mergeCell ref="AW80:AZ80"/>
    <mergeCell ref="AW81:AZ81"/>
    <mergeCell ref="S75:W76"/>
    <mergeCell ref="BF75:BG75"/>
    <mergeCell ref="BH75:BI75"/>
    <mergeCell ref="B75:B76"/>
    <mergeCell ref="C75:C76"/>
    <mergeCell ref="S71:W72"/>
    <mergeCell ref="BF71:BG71"/>
    <mergeCell ref="BH71:BI71"/>
    <mergeCell ref="BJ71:BN72"/>
    <mergeCell ref="BF72:BG72"/>
    <mergeCell ref="BH72:BI72"/>
    <mergeCell ref="B71:B72"/>
    <mergeCell ref="C71:C72"/>
    <mergeCell ref="D71:F72"/>
    <mergeCell ref="G71:H72"/>
    <mergeCell ref="M71:N72"/>
    <mergeCell ref="O71:R72"/>
    <mergeCell ref="S73:W74"/>
    <mergeCell ref="BF73:BG73"/>
    <mergeCell ref="BH73:BI73"/>
    <mergeCell ref="BJ73:BN74"/>
    <mergeCell ref="BF74:BG74"/>
    <mergeCell ref="BH74:BI74"/>
    <mergeCell ref="B73:B74"/>
    <mergeCell ref="C73:C74"/>
    <mergeCell ref="D73:F74"/>
    <mergeCell ref="G73:H74"/>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S17:W18"/>
    <mergeCell ref="BF17:BG17"/>
    <mergeCell ref="BH17:BI17"/>
    <mergeCell ref="BJ19:BN20"/>
    <mergeCell ref="BF20:BG20"/>
    <mergeCell ref="BH20:BI20"/>
    <mergeCell ref="B19:B20"/>
    <mergeCell ref="C19:C20"/>
    <mergeCell ref="D19:F20"/>
    <mergeCell ref="G19:H20"/>
    <mergeCell ref="M19:N20"/>
    <mergeCell ref="O19:R20"/>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90:AD90 AS90:AT90">
    <cfRule type="expression" dxfId="158" priority="247">
      <formula>OR(#REF!=$B77,#REF!=$B77)</formula>
    </cfRule>
  </conditionalFormatting>
  <conditionalFormatting sqref="AD80 AA80:AB80 AA89:AD89 AS80:AT80 AS89:AT89">
    <cfRule type="expression" dxfId="157" priority="248">
      <formula>OR(#REF!=$B78,#REF!=$B78)</formula>
    </cfRule>
  </conditionalFormatting>
  <conditionalFormatting sqref="AQ90:AR90">
    <cfRule type="expression" dxfId="156" priority="245">
      <formula>OR(#REF!=$B77,#REF!=$B77)</formula>
    </cfRule>
  </conditionalFormatting>
  <conditionalFormatting sqref="AQ80:AR80 AQ89:AR89">
    <cfRule type="expression" dxfId="155" priority="246">
      <formula>OR(#REF!=$B78,#REF!=$B78)</formula>
    </cfRule>
  </conditionalFormatting>
  <conditionalFormatting sqref="BF18:BI18">
    <cfRule type="expression" dxfId="154" priority="244">
      <formula>INDIRECT(ADDRESS(ROW(),COLUMN()))=TRUNC(INDIRECT(ADDRESS(ROW(),COLUMN())))</formula>
    </cfRule>
  </conditionalFormatting>
  <conditionalFormatting sqref="BF20:BI20">
    <cfRule type="expression" dxfId="153" priority="243">
      <formula>INDIRECT(ADDRESS(ROW(),COLUMN()))=TRUNC(INDIRECT(ADDRESS(ROW(),COLUMN())))</formula>
    </cfRule>
  </conditionalFormatting>
  <conditionalFormatting sqref="BF22:BI22">
    <cfRule type="expression" dxfId="152" priority="242">
      <formula>INDIRECT(ADDRESS(ROW(),COLUMN()))=TRUNC(INDIRECT(ADDRESS(ROW(),COLUMN())))</formula>
    </cfRule>
  </conditionalFormatting>
  <conditionalFormatting sqref="BF24:BI24">
    <cfRule type="expression" dxfId="151" priority="241">
      <formula>INDIRECT(ADDRESS(ROW(),COLUMN()))=TRUNC(INDIRECT(ADDRESS(ROW(),COLUMN())))</formula>
    </cfRule>
  </conditionalFormatting>
  <conditionalFormatting sqref="BF26:BI26">
    <cfRule type="expression" dxfId="150" priority="240">
      <formula>INDIRECT(ADDRESS(ROW(),COLUMN()))=TRUNC(INDIRECT(ADDRESS(ROW(),COLUMN())))</formula>
    </cfRule>
  </conditionalFormatting>
  <conditionalFormatting sqref="BF28:BI28">
    <cfRule type="expression" dxfId="149" priority="239">
      <formula>INDIRECT(ADDRESS(ROW(),COLUMN()))=TRUNC(INDIRECT(ADDRESS(ROW(),COLUMN())))</formula>
    </cfRule>
  </conditionalFormatting>
  <conditionalFormatting sqref="BF30:BI30">
    <cfRule type="expression" dxfId="148" priority="238">
      <formula>INDIRECT(ADDRESS(ROW(),COLUMN()))=TRUNC(INDIRECT(ADDRESS(ROW(),COLUMN())))</formula>
    </cfRule>
  </conditionalFormatting>
  <conditionalFormatting sqref="BF32:BI32">
    <cfRule type="expression" dxfId="147" priority="237">
      <formula>INDIRECT(ADDRESS(ROW(),COLUMN()))=TRUNC(INDIRECT(ADDRESS(ROW(),COLUMN())))</formula>
    </cfRule>
  </conditionalFormatting>
  <conditionalFormatting sqref="BF34:BI34">
    <cfRule type="expression" dxfId="146" priority="236">
      <formula>INDIRECT(ADDRESS(ROW(),COLUMN()))=TRUNC(INDIRECT(ADDRESS(ROW(),COLUMN())))</formula>
    </cfRule>
  </conditionalFormatting>
  <conditionalFormatting sqref="BF36:BI36">
    <cfRule type="expression" dxfId="145" priority="235">
      <formula>INDIRECT(ADDRESS(ROW(),COLUMN()))=TRUNC(INDIRECT(ADDRESS(ROW(),COLUMN())))</formula>
    </cfRule>
  </conditionalFormatting>
  <conditionalFormatting sqref="BF38:BI38">
    <cfRule type="expression" dxfId="144" priority="234">
      <formula>INDIRECT(ADDRESS(ROW(),COLUMN()))=TRUNC(INDIRECT(ADDRESS(ROW(),COLUMN())))</formula>
    </cfRule>
  </conditionalFormatting>
  <conditionalFormatting sqref="BF40:BI40">
    <cfRule type="expression" dxfId="143" priority="233">
      <formula>INDIRECT(ADDRESS(ROW(),COLUMN()))=TRUNC(INDIRECT(ADDRESS(ROW(),COLUMN())))</formula>
    </cfRule>
  </conditionalFormatting>
  <conditionalFormatting sqref="BF42:BI42">
    <cfRule type="expression" dxfId="142" priority="232">
      <formula>INDIRECT(ADDRESS(ROW(),COLUMN()))=TRUNC(INDIRECT(ADDRESS(ROW(),COLUMN())))</formula>
    </cfRule>
  </conditionalFormatting>
  <conditionalFormatting sqref="BF44:BI44">
    <cfRule type="expression" dxfId="141" priority="231">
      <formula>INDIRECT(ADDRESS(ROW(),COLUMN()))=TRUNC(INDIRECT(ADDRESS(ROW(),COLUMN())))</formula>
    </cfRule>
  </conditionalFormatting>
  <conditionalFormatting sqref="BF46:BI46">
    <cfRule type="expression" dxfId="140" priority="230">
      <formula>INDIRECT(ADDRESS(ROW(),COLUMN()))=TRUNC(INDIRECT(ADDRESS(ROW(),COLUMN())))</formula>
    </cfRule>
  </conditionalFormatting>
  <conditionalFormatting sqref="BF48:BI48">
    <cfRule type="expression" dxfId="139" priority="229">
      <formula>INDIRECT(ADDRESS(ROW(),COLUMN()))=TRUNC(INDIRECT(ADDRESS(ROW(),COLUMN())))</formula>
    </cfRule>
  </conditionalFormatting>
  <conditionalFormatting sqref="BF50:BI50">
    <cfRule type="expression" dxfId="138" priority="228">
      <formula>INDIRECT(ADDRESS(ROW(),COLUMN()))=TRUNC(INDIRECT(ADDRESS(ROW(),COLUMN())))</formula>
    </cfRule>
  </conditionalFormatting>
  <conditionalFormatting sqref="BF52:BI52">
    <cfRule type="expression" dxfId="137" priority="227">
      <formula>INDIRECT(ADDRESS(ROW(),COLUMN()))=TRUNC(INDIRECT(ADDRESS(ROW(),COLUMN())))</formula>
    </cfRule>
  </conditionalFormatting>
  <conditionalFormatting sqref="BF54:BI54">
    <cfRule type="expression" dxfId="136" priority="226">
      <formula>INDIRECT(ADDRESS(ROW(),COLUMN()))=TRUNC(INDIRECT(ADDRESS(ROW(),COLUMN())))</formula>
    </cfRule>
  </conditionalFormatting>
  <conditionalFormatting sqref="BF56:BI56">
    <cfRule type="expression" dxfId="135" priority="225">
      <formula>INDIRECT(ADDRESS(ROW(),COLUMN()))=TRUNC(INDIRECT(ADDRESS(ROW(),COLUMN())))</formula>
    </cfRule>
  </conditionalFormatting>
  <conditionalFormatting sqref="BF58:BI58">
    <cfRule type="expression" dxfId="134" priority="224">
      <formula>INDIRECT(ADDRESS(ROW(),COLUMN()))=TRUNC(INDIRECT(ADDRESS(ROW(),COLUMN())))</formula>
    </cfRule>
  </conditionalFormatting>
  <conditionalFormatting sqref="BF60:BI60">
    <cfRule type="expression" dxfId="133" priority="223">
      <formula>INDIRECT(ADDRESS(ROW(),COLUMN()))=TRUNC(INDIRECT(ADDRESS(ROW(),COLUMN())))</formula>
    </cfRule>
  </conditionalFormatting>
  <conditionalFormatting sqref="BF62:BI62">
    <cfRule type="expression" dxfId="132" priority="222">
      <formula>INDIRECT(ADDRESS(ROW(),COLUMN()))=TRUNC(INDIRECT(ADDRESS(ROW(),COLUMN())))</formula>
    </cfRule>
  </conditionalFormatting>
  <conditionalFormatting sqref="BF64:BI64">
    <cfRule type="expression" dxfId="131" priority="221">
      <formula>INDIRECT(ADDRESS(ROW(),COLUMN()))=TRUNC(INDIRECT(ADDRESS(ROW(),COLUMN())))</formula>
    </cfRule>
  </conditionalFormatting>
  <conditionalFormatting sqref="BF66:BI66">
    <cfRule type="expression" dxfId="130" priority="220">
      <formula>INDIRECT(ADDRESS(ROW(),COLUMN()))=TRUNC(INDIRECT(ADDRESS(ROW(),COLUMN())))</formula>
    </cfRule>
  </conditionalFormatting>
  <conditionalFormatting sqref="BF68:BI68">
    <cfRule type="expression" dxfId="129" priority="219">
      <formula>INDIRECT(ADDRESS(ROW(),COLUMN()))=TRUNC(INDIRECT(ADDRESS(ROW(),COLUMN())))</formula>
    </cfRule>
  </conditionalFormatting>
  <conditionalFormatting sqref="BF70:BI70">
    <cfRule type="expression" dxfId="128" priority="218">
      <formula>INDIRECT(ADDRESS(ROW(),COLUMN()))=TRUNC(INDIRECT(ADDRESS(ROW(),COLUMN())))</formula>
    </cfRule>
  </conditionalFormatting>
  <conditionalFormatting sqref="BF72:BI72">
    <cfRule type="expression" dxfId="127" priority="217">
      <formula>INDIRECT(ADDRESS(ROW(),COLUMN()))=TRUNC(INDIRECT(ADDRESS(ROW(),COLUMN())))</formula>
    </cfRule>
  </conditionalFormatting>
  <conditionalFormatting sqref="BF74:BI74">
    <cfRule type="expression" dxfId="126" priority="216">
      <formula>INDIRECT(ADDRESS(ROW(),COLUMN()))=TRUNC(INDIRECT(ADDRESS(ROW(),COLUMN())))</formula>
    </cfRule>
  </conditionalFormatting>
  <conditionalFormatting sqref="AG86:AR86 AK82:AR85">
    <cfRule type="expression" dxfId="125" priority="213">
      <formula>INDIRECT(ADDRESS(ROW(),COLUMN()))=TRUNC(INDIRECT(ADDRESS(ROW(),COLUMN())))</formula>
    </cfRule>
  </conditionalFormatting>
  <conditionalFormatting sqref="Q82:AB86">
    <cfRule type="expression" dxfId="124" priority="214">
      <formula>INDIRECT(ADDRESS(ROW(),COLUMN()))=TRUNC(INDIRECT(ADDRESS(ROW(),COLUMN())))</formula>
    </cfRule>
  </conditionalFormatting>
  <conditionalFormatting sqref="O91:R91">
    <cfRule type="expression" dxfId="123" priority="212">
      <formula>INDIRECT(ADDRESS(ROW(),COLUMN()))=TRUNC(INDIRECT(ADDRESS(ROW(),COLUMN())))</formula>
    </cfRule>
  </conditionalFormatting>
  <conditionalFormatting sqref="AE91:AH91">
    <cfRule type="expression" dxfId="122" priority="211">
      <formula>INDIRECT(ADDRESS(ROW(),COLUMN()))=TRUNC(INDIRECT(ADDRESS(ROW(),COLUMN())))</formula>
    </cfRule>
  </conditionalFormatting>
  <conditionalFormatting sqref="AG82:AJ85">
    <cfRule type="expression" dxfId="121" priority="210">
      <formula>INDIRECT(ADDRESS(ROW(),COLUMN()))=TRUNC(INDIRECT(ADDRESS(ROW(),COLUMN())))</formula>
    </cfRule>
  </conditionalFormatting>
  <conditionalFormatting sqref="AA18:BE18">
    <cfRule type="expression" dxfId="120" priority="180">
      <formula>INDIRECT(ADDRESS(ROW(),COLUMN()))=TRUNC(INDIRECT(ADDRESS(ROW(),COLUMN())))</formula>
    </cfRule>
  </conditionalFormatting>
  <conditionalFormatting sqref="AA20:BE20">
    <cfRule type="expression" dxfId="119" priority="209">
      <formula>INDIRECT(ADDRESS(ROW(),COLUMN()))=TRUNC(INDIRECT(ADDRESS(ROW(),COLUMN())))</formula>
    </cfRule>
  </conditionalFormatting>
  <conditionalFormatting sqref="AA22:BE22">
    <cfRule type="expression" dxfId="118" priority="179">
      <formula>INDIRECT(ADDRESS(ROW(),COLUMN()))=TRUNC(INDIRECT(ADDRESS(ROW(),COLUMN())))</formula>
    </cfRule>
  </conditionalFormatting>
  <conditionalFormatting sqref="AA24:BE24">
    <cfRule type="expression" dxfId="117" priority="178">
      <formula>INDIRECT(ADDRESS(ROW(),COLUMN()))=TRUNC(INDIRECT(ADDRESS(ROW(),COLUMN())))</formula>
    </cfRule>
  </conditionalFormatting>
  <conditionalFormatting sqref="AA26:BE26">
    <cfRule type="expression" dxfId="116" priority="177">
      <formula>INDIRECT(ADDRESS(ROW(),COLUMN()))=TRUNC(INDIRECT(ADDRESS(ROW(),COLUMN())))</formula>
    </cfRule>
  </conditionalFormatting>
  <conditionalFormatting sqref="AA28:BE28">
    <cfRule type="expression" dxfId="115" priority="176">
      <formula>INDIRECT(ADDRESS(ROW(),COLUMN()))=TRUNC(INDIRECT(ADDRESS(ROW(),COLUMN())))</formula>
    </cfRule>
  </conditionalFormatting>
  <conditionalFormatting sqref="AA30:BE30">
    <cfRule type="expression" dxfId="114" priority="175">
      <formula>INDIRECT(ADDRESS(ROW(),COLUMN()))=TRUNC(INDIRECT(ADDRESS(ROW(),COLUMN())))</formula>
    </cfRule>
  </conditionalFormatting>
  <conditionalFormatting sqref="AA32:BE32">
    <cfRule type="expression" dxfId="113" priority="174">
      <formula>INDIRECT(ADDRESS(ROW(),COLUMN()))=TRUNC(INDIRECT(ADDRESS(ROW(),COLUMN())))</formula>
    </cfRule>
  </conditionalFormatting>
  <conditionalFormatting sqref="AA34:BE34">
    <cfRule type="expression" dxfId="112" priority="173">
      <formula>INDIRECT(ADDRESS(ROW(),COLUMN()))=TRUNC(INDIRECT(ADDRESS(ROW(),COLUMN())))</formula>
    </cfRule>
  </conditionalFormatting>
  <conditionalFormatting sqref="AA36:BE36">
    <cfRule type="expression" dxfId="111" priority="172">
      <formula>INDIRECT(ADDRESS(ROW(),COLUMN()))=TRUNC(INDIRECT(ADDRESS(ROW(),COLUMN())))</formula>
    </cfRule>
  </conditionalFormatting>
  <conditionalFormatting sqref="AA38:BE38">
    <cfRule type="expression" dxfId="110" priority="171">
      <formula>INDIRECT(ADDRESS(ROW(),COLUMN()))=TRUNC(INDIRECT(ADDRESS(ROW(),COLUMN())))</formula>
    </cfRule>
  </conditionalFormatting>
  <conditionalFormatting sqref="AA40:BE40">
    <cfRule type="expression" dxfId="109" priority="170">
      <formula>INDIRECT(ADDRESS(ROW(),COLUMN()))=TRUNC(INDIRECT(ADDRESS(ROW(),COLUMN())))</formula>
    </cfRule>
  </conditionalFormatting>
  <conditionalFormatting sqref="AA42:BE42">
    <cfRule type="expression" dxfId="108" priority="169">
      <formula>INDIRECT(ADDRESS(ROW(),COLUMN()))=TRUNC(INDIRECT(ADDRESS(ROW(),COLUMN())))</formula>
    </cfRule>
  </conditionalFormatting>
  <conditionalFormatting sqref="AA44:BE44">
    <cfRule type="expression" dxfId="107" priority="168">
      <formula>INDIRECT(ADDRESS(ROW(),COLUMN()))=TRUNC(INDIRECT(ADDRESS(ROW(),COLUMN())))</formula>
    </cfRule>
  </conditionalFormatting>
  <conditionalFormatting sqref="AA46:BE46">
    <cfRule type="expression" dxfId="106" priority="167">
      <formula>INDIRECT(ADDRESS(ROW(),COLUMN()))=TRUNC(INDIRECT(ADDRESS(ROW(),COLUMN())))</formula>
    </cfRule>
  </conditionalFormatting>
  <conditionalFormatting sqref="AA48:BE48">
    <cfRule type="expression" dxfId="105" priority="166">
      <formula>INDIRECT(ADDRESS(ROW(),COLUMN()))=TRUNC(INDIRECT(ADDRESS(ROW(),COLUMN())))</formula>
    </cfRule>
  </conditionalFormatting>
  <conditionalFormatting sqref="AA50:BE50">
    <cfRule type="expression" dxfId="104" priority="165">
      <formula>INDIRECT(ADDRESS(ROW(),COLUMN()))=TRUNC(INDIRECT(ADDRESS(ROW(),COLUMN())))</formula>
    </cfRule>
  </conditionalFormatting>
  <conditionalFormatting sqref="AA52:BE52">
    <cfRule type="expression" dxfId="103" priority="164">
      <formula>INDIRECT(ADDRESS(ROW(),COLUMN()))=TRUNC(INDIRECT(ADDRESS(ROW(),COLUMN())))</formula>
    </cfRule>
  </conditionalFormatting>
  <conditionalFormatting sqref="AA54:BE54">
    <cfRule type="expression" dxfId="102" priority="163">
      <formula>INDIRECT(ADDRESS(ROW(),COLUMN()))=TRUNC(INDIRECT(ADDRESS(ROW(),COLUMN())))</formula>
    </cfRule>
  </conditionalFormatting>
  <conditionalFormatting sqref="AA56:BE56">
    <cfRule type="expression" dxfId="101" priority="162">
      <formula>INDIRECT(ADDRESS(ROW(),COLUMN()))=TRUNC(INDIRECT(ADDRESS(ROW(),COLUMN())))</formula>
    </cfRule>
  </conditionalFormatting>
  <conditionalFormatting sqref="AA58:BE58">
    <cfRule type="expression" dxfId="100" priority="161">
      <formula>INDIRECT(ADDRESS(ROW(),COLUMN()))=TRUNC(INDIRECT(ADDRESS(ROW(),COLUMN())))</formula>
    </cfRule>
  </conditionalFormatting>
  <conditionalFormatting sqref="AA60:BE60">
    <cfRule type="expression" dxfId="99" priority="160">
      <formula>INDIRECT(ADDRESS(ROW(),COLUMN()))=TRUNC(INDIRECT(ADDRESS(ROW(),COLUMN())))</formula>
    </cfRule>
  </conditionalFormatting>
  <conditionalFormatting sqref="AA62:BE62">
    <cfRule type="expression" dxfId="98" priority="159">
      <formula>INDIRECT(ADDRESS(ROW(),COLUMN()))=TRUNC(INDIRECT(ADDRESS(ROW(),COLUMN())))</formula>
    </cfRule>
  </conditionalFormatting>
  <conditionalFormatting sqref="AA64:BE64">
    <cfRule type="expression" dxfId="97" priority="158">
      <formula>INDIRECT(ADDRESS(ROW(),COLUMN()))=TRUNC(INDIRECT(ADDRESS(ROW(),COLUMN())))</formula>
    </cfRule>
  </conditionalFormatting>
  <conditionalFormatting sqref="AA66:BE66">
    <cfRule type="expression" dxfId="96" priority="157">
      <formula>INDIRECT(ADDRESS(ROW(),COLUMN()))=TRUNC(INDIRECT(ADDRESS(ROW(),COLUMN())))</formula>
    </cfRule>
  </conditionalFormatting>
  <conditionalFormatting sqref="AA68:BE68">
    <cfRule type="expression" dxfId="95" priority="156">
      <formula>INDIRECT(ADDRESS(ROW(),COLUMN()))=TRUNC(INDIRECT(ADDRESS(ROW(),COLUMN())))</formula>
    </cfRule>
  </conditionalFormatting>
  <conditionalFormatting sqref="AA70:BE70">
    <cfRule type="expression" dxfId="94" priority="155">
      <formula>INDIRECT(ADDRESS(ROW(),COLUMN()))=TRUNC(INDIRECT(ADDRESS(ROW(),COLUMN())))</formula>
    </cfRule>
  </conditionalFormatting>
  <conditionalFormatting sqref="AA72:BE72">
    <cfRule type="expression" dxfId="93" priority="154">
      <formula>INDIRECT(ADDRESS(ROW(),COLUMN()))=TRUNC(INDIRECT(ADDRESS(ROW(),COLUMN())))</formula>
    </cfRule>
  </conditionalFormatting>
  <conditionalFormatting sqref="AA74:BE74">
    <cfRule type="expression" dxfId="92" priority="153">
      <formula>INDIRECT(ADDRESS(ROW(),COLUMN()))=TRUNC(INDIRECT(ADDRESS(ROW(),COLUMN())))</formula>
    </cfRule>
  </conditionalFormatting>
  <conditionalFormatting sqref="AA76:BE76">
    <cfRule type="expression" dxfId="91" priority="150">
      <formula>INDIRECT(ADDRESS(ROW(),COLUMN()))=TRUNC(INDIRECT(ADDRESS(ROW(),COLUMN())))</formula>
    </cfRule>
  </conditionalFormatting>
  <conditionalFormatting sqref="BF76:BI76">
    <cfRule type="expression" dxfId="90" priority="151">
      <formula>INDIRECT(ADDRESS(ROW(),COLUMN()))=TRUNC(INDIRECT(ADDRESS(ROW(),COLUMN())))</formula>
    </cfRule>
  </conditionalFormatting>
  <conditionalFormatting sqref="AA109:AD109 AS109:AT109">
    <cfRule type="expression" dxfId="89" priority="8">
      <formula>OR(#REF!=$B96,#REF!=$B96)</formula>
    </cfRule>
  </conditionalFormatting>
  <conditionalFormatting sqref="AD99 AA99:AB99 AA108:AD108 AS108:AT108 AS99:AT99">
    <cfRule type="expression" dxfId="88" priority="9">
      <formula>OR(#REF!=$B97,#REF!=$B97)</formula>
    </cfRule>
  </conditionalFormatting>
  <conditionalFormatting sqref="AQ109:AR109">
    <cfRule type="expression" dxfId="87" priority="6">
      <formula>OR(#REF!=$B96,#REF!=$B96)</formula>
    </cfRule>
  </conditionalFormatting>
  <conditionalFormatting sqref="AQ99:AR99 AQ108:AR108">
    <cfRule type="expression" dxfId="86" priority="7">
      <formula>OR(#REF!=$B97,#REF!=$B97)</formula>
    </cfRule>
  </conditionalFormatting>
  <conditionalFormatting sqref="AG105:AR105 AK101:AR104">
    <cfRule type="expression" dxfId="85" priority="4">
      <formula>INDIRECT(ADDRESS(ROW(),COLUMN()))=TRUNC(INDIRECT(ADDRESS(ROW(),COLUMN())))</formula>
    </cfRule>
  </conditionalFormatting>
  <conditionalFormatting sqref="Q101:AB105">
    <cfRule type="expression" dxfId="84" priority="5">
      <formula>INDIRECT(ADDRESS(ROW(),COLUMN()))=TRUNC(INDIRECT(ADDRESS(ROW(),COLUMN())))</formula>
    </cfRule>
  </conditionalFormatting>
  <conditionalFormatting sqref="O110:R110">
    <cfRule type="expression" dxfId="83" priority="3">
      <formula>INDIRECT(ADDRESS(ROW(),COLUMN()))=TRUNC(INDIRECT(ADDRESS(ROW(),COLUMN())))</formula>
    </cfRule>
  </conditionalFormatting>
  <conditionalFormatting sqref="AE110:AH110">
    <cfRule type="expression" dxfId="82" priority="2">
      <formula>INDIRECT(ADDRESS(ROW(),COLUMN()))=TRUNC(INDIRECT(ADDRESS(ROW(),COLUMN())))</formula>
    </cfRule>
  </conditionalFormatting>
  <conditionalFormatting sqref="AG101:AJ104">
    <cfRule type="expression" dxfId="81" priority="1">
      <formula>INDIRECT(ADDRESS(ROW(),COLUMN()))=TRUNC(INDIRECT(ADDRESS(ROW(),COLUMN())))</formula>
    </cfRule>
  </conditionalFormatting>
  <conditionalFormatting sqref="AU84:BE84">
    <cfRule type="expression" dxfId="80" priority="250">
      <formula>OR(#REF!=$B77,#REF!=$B77)</formula>
    </cfRule>
  </conditionalFormatting>
  <conditionalFormatting sqref="AU83:BE83">
    <cfRule type="expression" dxfId="79" priority="252">
      <formula>OR(#REF!=$B87,#REF!=$B87)</formula>
    </cfRule>
  </conditionalFormatting>
  <dataValidations count="11">
    <dataValidation type="list" allowBlank="1" showInputMessage="1" showErrorMessage="1" sqref="V88:W8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76">
      <formula1>職種</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シフト記号表</formula1>
    </dataValidation>
    <dataValidation type="list" allowBlank="1" showInputMessage="1" sqref="M17:N76">
      <formula1>"A, B, C, D"</formula1>
    </dataValidation>
    <dataValidation allowBlank="1" showInputMessage="1" showErrorMessage="1" error="入力可能範囲　32～40" sqref="BI10 BE10"/>
    <dataValidation type="list" allowBlank="1" showInputMessage="1" sqref="C17:C90">
      <formula1>"◎,○"</formula1>
    </dataValidation>
    <dataValidation type="list" errorStyle="warning" allowBlank="1" showInputMessage="1" error="リストにない場合のみ、入力してください。" sqref="O17:R76">
      <formula1>INDIRECT(G17)</formula1>
    </dataValidation>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topLeftCell="A16" zoomScale="55" zoomScaleNormal="55" zoomScaleSheetLayoutView="5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299</v>
      </c>
      <c r="D1" s="5"/>
      <c r="E1" s="5"/>
      <c r="F1" s="5"/>
      <c r="G1" s="5"/>
      <c r="H1" s="5"/>
      <c r="I1" s="5"/>
      <c r="J1" s="5"/>
      <c r="M1" s="7" t="s">
        <v>0</v>
      </c>
      <c r="P1" s="5"/>
      <c r="Q1" s="5"/>
      <c r="R1" s="5"/>
      <c r="S1" s="5"/>
      <c r="T1" s="5"/>
      <c r="U1" s="5"/>
      <c r="V1" s="5"/>
      <c r="W1" s="5"/>
      <c r="AS1" s="9" t="s">
        <v>30</v>
      </c>
      <c r="AT1" s="332" t="s">
        <v>231</v>
      </c>
      <c r="AU1" s="333"/>
      <c r="AV1" s="333"/>
      <c r="AW1" s="333"/>
      <c r="AX1" s="333"/>
      <c r="AY1" s="333"/>
      <c r="AZ1" s="333"/>
      <c r="BA1" s="333"/>
      <c r="BB1" s="333"/>
      <c r="BC1" s="333"/>
      <c r="BD1" s="333"/>
      <c r="BE1" s="333"/>
      <c r="BF1" s="333"/>
      <c r="BG1" s="333"/>
      <c r="BH1" s="333"/>
      <c r="BI1" s="333"/>
      <c r="BJ1" s="9" t="s">
        <v>2</v>
      </c>
    </row>
    <row r="2" spans="2:67" s="8" customFormat="1" ht="20.25" customHeight="1" x14ac:dyDescent="0.4">
      <c r="J2" s="7"/>
      <c r="M2" s="7"/>
      <c r="N2" s="7"/>
      <c r="P2" s="9"/>
      <c r="Q2" s="9"/>
      <c r="R2" s="9"/>
      <c r="S2" s="9"/>
      <c r="T2" s="9"/>
      <c r="U2" s="9"/>
      <c r="V2" s="9"/>
      <c r="W2" s="9"/>
      <c r="AB2" s="131" t="s">
        <v>27</v>
      </c>
      <c r="AC2" s="334">
        <v>3</v>
      </c>
      <c r="AD2" s="334"/>
      <c r="AE2" s="131" t="s">
        <v>28</v>
      </c>
      <c r="AF2" s="335">
        <f>IF(AC2=0,"",YEAR(DATE(2018+AC2,1,1)))</f>
        <v>2021</v>
      </c>
      <c r="AG2" s="335"/>
      <c r="AH2" s="132" t="s">
        <v>29</v>
      </c>
      <c r="AI2" s="132" t="s">
        <v>1</v>
      </c>
      <c r="AJ2" s="334">
        <v>4</v>
      </c>
      <c r="AK2" s="334"/>
      <c r="AL2" s="132" t="s">
        <v>24</v>
      </c>
      <c r="AS2" s="9" t="s">
        <v>31</v>
      </c>
      <c r="AT2" s="334" t="s">
        <v>153</v>
      </c>
      <c r="AU2" s="334"/>
      <c r="AV2" s="334"/>
      <c r="AW2" s="334"/>
      <c r="AX2" s="334"/>
      <c r="AY2" s="334"/>
      <c r="AZ2" s="334"/>
      <c r="BA2" s="334"/>
      <c r="BB2" s="334"/>
      <c r="BC2" s="334"/>
      <c r="BD2" s="334"/>
      <c r="BE2" s="334"/>
      <c r="BF2" s="334"/>
      <c r="BG2" s="334"/>
      <c r="BH2" s="334"/>
      <c r="BI2" s="33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36" t="s">
        <v>178</v>
      </c>
      <c r="BF3" s="337"/>
      <c r="BG3" s="337"/>
      <c r="BH3" s="338"/>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36" t="s">
        <v>179</v>
      </c>
      <c r="BF4" s="337"/>
      <c r="BG4" s="337"/>
      <c r="BH4" s="338"/>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250</v>
      </c>
      <c r="AP10" s="33"/>
      <c r="AQ10" s="27"/>
      <c r="AR10" s="225" t="s">
        <v>248</v>
      </c>
      <c r="AS10" s="27"/>
      <c r="AT10" s="27"/>
      <c r="AU10" s="31"/>
      <c r="AV10" s="223"/>
      <c r="AW10" s="27"/>
      <c r="AX10" s="224"/>
      <c r="AY10" s="224"/>
      <c r="AZ10" s="226" t="s">
        <v>252</v>
      </c>
      <c r="BA10" s="359">
        <v>20</v>
      </c>
      <c r="BB10" s="360"/>
      <c r="BC10" s="2" t="s">
        <v>249</v>
      </c>
      <c r="BD10" s="226" t="s">
        <v>251</v>
      </c>
      <c r="BE10" s="359">
        <v>30</v>
      </c>
      <c r="BF10" s="360"/>
      <c r="BG10" s="2" t="s">
        <v>249</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95" t="s">
        <v>20</v>
      </c>
      <c r="C12" s="298" t="s">
        <v>253</v>
      </c>
      <c r="D12" s="299"/>
      <c r="E12" s="133"/>
      <c r="F12" s="134"/>
      <c r="G12" s="133"/>
      <c r="H12" s="134"/>
      <c r="I12" s="304" t="s">
        <v>254</v>
      </c>
      <c r="J12" s="305"/>
      <c r="K12" s="310" t="s">
        <v>255</v>
      </c>
      <c r="L12" s="311"/>
      <c r="M12" s="311"/>
      <c r="N12" s="299"/>
      <c r="O12" s="310" t="s">
        <v>256</v>
      </c>
      <c r="P12" s="311"/>
      <c r="Q12" s="311"/>
      <c r="R12" s="311"/>
      <c r="S12" s="299"/>
      <c r="T12" s="187"/>
      <c r="U12" s="187"/>
      <c r="V12" s="188"/>
      <c r="W12" s="339" t="s">
        <v>257</v>
      </c>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1" t="str">
        <f>IF(BE3="４週","(10)1～4週目の勤務時間数合計","(10)1か月の勤務時間数　合計")</f>
        <v>(10)1～4週目の勤務時間数合計</v>
      </c>
      <c r="BC12" s="342"/>
      <c r="BD12" s="347" t="s">
        <v>258</v>
      </c>
      <c r="BE12" s="348"/>
      <c r="BF12" s="298" t="s">
        <v>259</v>
      </c>
      <c r="BG12" s="311"/>
      <c r="BH12" s="311"/>
      <c r="BI12" s="311"/>
      <c r="BJ12" s="353"/>
    </row>
    <row r="13" spans="2:67" ht="20.25" customHeight="1" x14ac:dyDescent="0.4">
      <c r="B13" s="296"/>
      <c r="C13" s="300"/>
      <c r="D13" s="301"/>
      <c r="E13" s="135"/>
      <c r="F13" s="136"/>
      <c r="G13" s="135"/>
      <c r="H13" s="136"/>
      <c r="I13" s="306"/>
      <c r="J13" s="307"/>
      <c r="K13" s="312"/>
      <c r="L13" s="313"/>
      <c r="M13" s="313"/>
      <c r="N13" s="301"/>
      <c r="O13" s="312"/>
      <c r="P13" s="313"/>
      <c r="Q13" s="313"/>
      <c r="R13" s="313"/>
      <c r="S13" s="301"/>
      <c r="T13" s="189"/>
      <c r="U13" s="189"/>
      <c r="V13" s="190"/>
      <c r="W13" s="356" t="s">
        <v>11</v>
      </c>
      <c r="X13" s="356"/>
      <c r="Y13" s="356"/>
      <c r="Z13" s="356"/>
      <c r="AA13" s="356"/>
      <c r="AB13" s="356"/>
      <c r="AC13" s="357"/>
      <c r="AD13" s="358" t="s">
        <v>12</v>
      </c>
      <c r="AE13" s="356"/>
      <c r="AF13" s="356"/>
      <c r="AG13" s="356"/>
      <c r="AH13" s="356"/>
      <c r="AI13" s="356"/>
      <c r="AJ13" s="357"/>
      <c r="AK13" s="358" t="s">
        <v>13</v>
      </c>
      <c r="AL13" s="356"/>
      <c r="AM13" s="356"/>
      <c r="AN13" s="356"/>
      <c r="AO13" s="356"/>
      <c r="AP13" s="356"/>
      <c r="AQ13" s="357"/>
      <c r="AR13" s="358" t="s">
        <v>14</v>
      </c>
      <c r="AS13" s="356"/>
      <c r="AT13" s="356"/>
      <c r="AU13" s="356"/>
      <c r="AV13" s="356"/>
      <c r="AW13" s="356"/>
      <c r="AX13" s="357"/>
      <c r="AY13" s="358" t="s">
        <v>15</v>
      </c>
      <c r="AZ13" s="356"/>
      <c r="BA13" s="356"/>
      <c r="BB13" s="343"/>
      <c r="BC13" s="344"/>
      <c r="BD13" s="349"/>
      <c r="BE13" s="350"/>
      <c r="BF13" s="300"/>
      <c r="BG13" s="313"/>
      <c r="BH13" s="313"/>
      <c r="BI13" s="313"/>
      <c r="BJ13" s="354"/>
    </row>
    <row r="14" spans="2:67" ht="20.25" customHeight="1" x14ac:dyDescent="0.4">
      <c r="B14" s="296"/>
      <c r="C14" s="300"/>
      <c r="D14" s="301"/>
      <c r="E14" s="135"/>
      <c r="F14" s="136"/>
      <c r="G14" s="135"/>
      <c r="H14" s="136"/>
      <c r="I14" s="306"/>
      <c r="J14" s="307"/>
      <c r="K14" s="312"/>
      <c r="L14" s="313"/>
      <c r="M14" s="313"/>
      <c r="N14" s="301"/>
      <c r="O14" s="312"/>
      <c r="P14" s="313"/>
      <c r="Q14" s="313"/>
      <c r="R14" s="313"/>
      <c r="S14" s="301"/>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3"/>
      <c r="BC14" s="344"/>
      <c r="BD14" s="349"/>
      <c r="BE14" s="350"/>
      <c r="BF14" s="300"/>
      <c r="BG14" s="313"/>
      <c r="BH14" s="313"/>
      <c r="BI14" s="313"/>
      <c r="BJ14" s="354"/>
    </row>
    <row r="15" spans="2:67" ht="20.25" hidden="1" customHeight="1" x14ac:dyDescent="0.4">
      <c r="B15" s="296"/>
      <c r="C15" s="300"/>
      <c r="D15" s="301"/>
      <c r="E15" s="135"/>
      <c r="F15" s="136"/>
      <c r="G15" s="135"/>
      <c r="H15" s="136"/>
      <c r="I15" s="306"/>
      <c r="J15" s="307"/>
      <c r="K15" s="312"/>
      <c r="L15" s="313"/>
      <c r="M15" s="313"/>
      <c r="N15" s="301"/>
      <c r="O15" s="312"/>
      <c r="P15" s="313"/>
      <c r="Q15" s="313"/>
      <c r="R15" s="313"/>
      <c r="S15" s="301"/>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43"/>
      <c r="BC15" s="344"/>
      <c r="BD15" s="349"/>
      <c r="BE15" s="350"/>
      <c r="BF15" s="300"/>
      <c r="BG15" s="313"/>
      <c r="BH15" s="313"/>
      <c r="BI15" s="313"/>
      <c r="BJ15" s="354"/>
    </row>
    <row r="16" spans="2:67" ht="20.25" customHeight="1" thickBot="1" x14ac:dyDescent="0.45">
      <c r="B16" s="297"/>
      <c r="C16" s="302"/>
      <c r="D16" s="303"/>
      <c r="E16" s="137"/>
      <c r="F16" s="138"/>
      <c r="G16" s="137"/>
      <c r="H16" s="138"/>
      <c r="I16" s="308"/>
      <c r="J16" s="309"/>
      <c r="K16" s="314"/>
      <c r="L16" s="315"/>
      <c r="M16" s="315"/>
      <c r="N16" s="303"/>
      <c r="O16" s="314"/>
      <c r="P16" s="315"/>
      <c r="Q16" s="315"/>
      <c r="R16" s="315"/>
      <c r="S16" s="303"/>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5"/>
      <c r="BC16" s="346"/>
      <c r="BD16" s="351"/>
      <c r="BE16" s="352"/>
      <c r="BF16" s="302"/>
      <c r="BG16" s="315"/>
      <c r="BH16" s="315"/>
      <c r="BI16" s="315"/>
      <c r="BJ16" s="355"/>
    </row>
    <row r="17" spans="2:62" ht="20.25" customHeight="1" x14ac:dyDescent="0.4">
      <c r="B17" s="269">
        <f>B15+1</f>
        <v>1</v>
      </c>
      <c r="C17" s="326" t="s">
        <v>70</v>
      </c>
      <c r="D17" s="327"/>
      <c r="E17" s="150"/>
      <c r="F17" s="151"/>
      <c r="G17" s="150"/>
      <c r="H17" s="151"/>
      <c r="I17" s="328" t="s">
        <v>89</v>
      </c>
      <c r="J17" s="329"/>
      <c r="K17" s="330" t="s">
        <v>90</v>
      </c>
      <c r="L17" s="331"/>
      <c r="M17" s="331"/>
      <c r="N17" s="327"/>
      <c r="O17" s="316" t="s">
        <v>88</v>
      </c>
      <c r="P17" s="317"/>
      <c r="Q17" s="317"/>
      <c r="R17" s="317"/>
      <c r="S17" s="318"/>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19"/>
      <c r="BC17" s="320"/>
      <c r="BD17" s="321"/>
      <c r="BE17" s="322"/>
      <c r="BF17" s="323"/>
      <c r="BG17" s="324"/>
      <c r="BH17" s="324"/>
      <c r="BI17" s="324"/>
      <c r="BJ17" s="325"/>
    </row>
    <row r="18" spans="2:62" ht="20.25" customHeight="1" x14ac:dyDescent="0.4">
      <c r="B18" s="270"/>
      <c r="C18" s="289"/>
      <c r="D18" s="290"/>
      <c r="E18" s="152"/>
      <c r="F18" s="153" t="str">
        <f>C17</f>
        <v>管理者</v>
      </c>
      <c r="G18" s="152"/>
      <c r="H18" s="153" t="str">
        <f>I17</f>
        <v>A</v>
      </c>
      <c r="I18" s="291"/>
      <c r="J18" s="292"/>
      <c r="K18" s="293"/>
      <c r="L18" s="294"/>
      <c r="M18" s="294"/>
      <c r="N18" s="290"/>
      <c r="O18" s="253"/>
      <c r="P18" s="254"/>
      <c r="Q18" s="254"/>
      <c r="R18" s="254"/>
      <c r="S18" s="25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69">
        <f>B17+1</f>
        <v>2</v>
      </c>
      <c r="C19" s="271" t="s">
        <v>101</v>
      </c>
      <c r="D19" s="272"/>
      <c r="E19" s="154"/>
      <c r="F19" s="155"/>
      <c r="G19" s="154"/>
      <c r="H19" s="155"/>
      <c r="I19" s="275" t="s">
        <v>89</v>
      </c>
      <c r="J19" s="276"/>
      <c r="K19" s="279" t="s">
        <v>101</v>
      </c>
      <c r="L19" s="280"/>
      <c r="M19" s="280"/>
      <c r="N19" s="272"/>
      <c r="O19" s="253" t="s">
        <v>133</v>
      </c>
      <c r="P19" s="254"/>
      <c r="Q19" s="254"/>
      <c r="R19" s="254"/>
      <c r="S19" s="255"/>
      <c r="T19" s="105" t="s">
        <v>18</v>
      </c>
      <c r="U19" s="106"/>
      <c r="V19" s="107"/>
      <c r="W19" s="95" t="s">
        <v>39</v>
      </c>
      <c r="X19" s="96" t="s">
        <v>230</v>
      </c>
      <c r="Y19" s="96" t="s">
        <v>39</v>
      </c>
      <c r="Z19" s="96"/>
      <c r="AA19" s="96"/>
      <c r="AB19" s="96" t="s">
        <v>39</v>
      </c>
      <c r="AC19" s="97" t="s">
        <v>230</v>
      </c>
      <c r="AD19" s="95" t="s">
        <v>39</v>
      </c>
      <c r="AE19" s="96" t="s">
        <v>230</v>
      </c>
      <c r="AF19" s="96" t="s">
        <v>39</v>
      </c>
      <c r="AG19" s="96"/>
      <c r="AH19" s="96"/>
      <c r="AI19" s="96" t="s">
        <v>39</v>
      </c>
      <c r="AJ19" s="97" t="s">
        <v>230</v>
      </c>
      <c r="AK19" s="95" t="s">
        <v>39</v>
      </c>
      <c r="AL19" s="96" t="s">
        <v>230</v>
      </c>
      <c r="AM19" s="96" t="s">
        <v>39</v>
      </c>
      <c r="AN19" s="96"/>
      <c r="AO19" s="96"/>
      <c r="AP19" s="96" t="s">
        <v>39</v>
      </c>
      <c r="AQ19" s="97" t="s">
        <v>230</v>
      </c>
      <c r="AR19" s="95" t="s">
        <v>39</v>
      </c>
      <c r="AS19" s="96" t="s">
        <v>230</v>
      </c>
      <c r="AT19" s="96" t="s">
        <v>39</v>
      </c>
      <c r="AU19" s="96"/>
      <c r="AV19" s="96"/>
      <c r="AW19" s="96" t="s">
        <v>39</v>
      </c>
      <c r="AX19" s="97" t="s">
        <v>230</v>
      </c>
      <c r="AY19" s="95"/>
      <c r="AZ19" s="96"/>
      <c r="BA19" s="98"/>
      <c r="BB19" s="256"/>
      <c r="BC19" s="257"/>
      <c r="BD19" s="258"/>
      <c r="BE19" s="259"/>
      <c r="BF19" s="260"/>
      <c r="BG19" s="261"/>
      <c r="BH19" s="261"/>
      <c r="BI19" s="261"/>
      <c r="BJ19" s="262"/>
    </row>
    <row r="20" spans="2:62" ht="20.25" customHeight="1" x14ac:dyDescent="0.4">
      <c r="B20" s="270"/>
      <c r="C20" s="289"/>
      <c r="D20" s="290"/>
      <c r="E20" s="152"/>
      <c r="F20" s="153" t="str">
        <f>C19</f>
        <v>医師</v>
      </c>
      <c r="G20" s="152"/>
      <c r="H20" s="153" t="str">
        <f>I19</f>
        <v>A</v>
      </c>
      <c r="I20" s="291"/>
      <c r="J20" s="292"/>
      <c r="K20" s="293"/>
      <c r="L20" s="294"/>
      <c r="M20" s="294"/>
      <c r="N20" s="290"/>
      <c r="O20" s="253"/>
      <c r="P20" s="254"/>
      <c r="Q20" s="254"/>
      <c r="R20" s="254"/>
      <c r="S20" s="25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69">
        <f>B19+1</f>
        <v>3</v>
      </c>
      <c r="C21" s="271" t="s">
        <v>101</v>
      </c>
      <c r="D21" s="272"/>
      <c r="E21" s="152"/>
      <c r="F21" s="153"/>
      <c r="G21" s="152"/>
      <c r="H21" s="153"/>
      <c r="I21" s="275" t="s">
        <v>89</v>
      </c>
      <c r="J21" s="276"/>
      <c r="K21" s="279" t="s">
        <v>101</v>
      </c>
      <c r="L21" s="280"/>
      <c r="M21" s="280"/>
      <c r="N21" s="272"/>
      <c r="O21" s="253" t="s">
        <v>134</v>
      </c>
      <c r="P21" s="254"/>
      <c r="Q21" s="254"/>
      <c r="R21" s="254"/>
      <c r="S21" s="255"/>
      <c r="T21" s="105" t="s">
        <v>18</v>
      </c>
      <c r="U21" s="106"/>
      <c r="V21" s="107"/>
      <c r="W21" s="95"/>
      <c r="X21" s="96"/>
      <c r="Y21" s="96" t="s">
        <v>183</v>
      </c>
      <c r="Z21" s="96" t="s">
        <v>239</v>
      </c>
      <c r="AA21" s="96" t="s">
        <v>239</v>
      </c>
      <c r="AB21" s="96" t="s">
        <v>183</v>
      </c>
      <c r="AC21" s="97" t="s">
        <v>183</v>
      </c>
      <c r="AD21" s="95"/>
      <c r="AE21" s="96"/>
      <c r="AF21" s="96" t="s">
        <v>183</v>
      </c>
      <c r="AG21" s="96" t="s">
        <v>239</v>
      </c>
      <c r="AH21" s="96" t="s">
        <v>239</v>
      </c>
      <c r="AI21" s="96" t="s">
        <v>183</v>
      </c>
      <c r="AJ21" s="97" t="s">
        <v>183</v>
      </c>
      <c r="AK21" s="95"/>
      <c r="AL21" s="96"/>
      <c r="AM21" s="96" t="s">
        <v>183</v>
      </c>
      <c r="AN21" s="96" t="s">
        <v>239</v>
      </c>
      <c r="AO21" s="96" t="s">
        <v>239</v>
      </c>
      <c r="AP21" s="96" t="s">
        <v>183</v>
      </c>
      <c r="AQ21" s="97" t="s">
        <v>183</v>
      </c>
      <c r="AR21" s="95"/>
      <c r="AS21" s="96"/>
      <c r="AT21" s="96" t="s">
        <v>183</v>
      </c>
      <c r="AU21" s="96" t="s">
        <v>239</v>
      </c>
      <c r="AV21" s="96" t="s">
        <v>239</v>
      </c>
      <c r="AW21" s="96" t="s">
        <v>183</v>
      </c>
      <c r="AX21" s="97" t="s">
        <v>183</v>
      </c>
      <c r="AY21" s="95"/>
      <c r="AZ21" s="96"/>
      <c r="BA21" s="98"/>
      <c r="BB21" s="256"/>
      <c r="BC21" s="257"/>
      <c r="BD21" s="258"/>
      <c r="BE21" s="259"/>
      <c r="BF21" s="260"/>
      <c r="BG21" s="261"/>
      <c r="BH21" s="261"/>
      <c r="BI21" s="261"/>
      <c r="BJ21" s="262"/>
    </row>
    <row r="22" spans="2:62" ht="20.25" customHeight="1" x14ac:dyDescent="0.4">
      <c r="B22" s="270"/>
      <c r="C22" s="289"/>
      <c r="D22" s="290"/>
      <c r="E22" s="152"/>
      <c r="F22" s="153" t="str">
        <f>C21</f>
        <v>医師</v>
      </c>
      <c r="G22" s="152"/>
      <c r="H22" s="153" t="str">
        <f>I21</f>
        <v>A</v>
      </c>
      <c r="I22" s="291"/>
      <c r="J22" s="292"/>
      <c r="K22" s="293"/>
      <c r="L22" s="294"/>
      <c r="M22" s="294"/>
      <c r="N22" s="290"/>
      <c r="O22" s="253"/>
      <c r="P22" s="254"/>
      <c r="Q22" s="254"/>
      <c r="R22" s="254"/>
      <c r="S22" s="25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69">
        <f>B21+1</f>
        <v>4</v>
      </c>
      <c r="C23" s="271" t="s">
        <v>101</v>
      </c>
      <c r="D23" s="272"/>
      <c r="E23" s="152"/>
      <c r="F23" s="153"/>
      <c r="G23" s="152"/>
      <c r="H23" s="153"/>
      <c r="I23" s="275" t="s">
        <v>89</v>
      </c>
      <c r="J23" s="276"/>
      <c r="K23" s="279" t="s">
        <v>101</v>
      </c>
      <c r="L23" s="280"/>
      <c r="M23" s="280"/>
      <c r="N23" s="272"/>
      <c r="O23" s="253" t="s">
        <v>135</v>
      </c>
      <c r="P23" s="254"/>
      <c r="Q23" s="254"/>
      <c r="R23" s="254"/>
      <c r="S23" s="255"/>
      <c r="T23" s="105" t="s">
        <v>18</v>
      </c>
      <c r="U23" s="106"/>
      <c r="V23" s="107"/>
      <c r="W23" s="95" t="s">
        <v>39</v>
      </c>
      <c r="X23" s="96" t="s">
        <v>39</v>
      </c>
      <c r="Y23" s="96"/>
      <c r="Z23" s="96"/>
      <c r="AA23" s="96" t="s">
        <v>239</v>
      </c>
      <c r="AB23" s="96" t="s">
        <v>39</v>
      </c>
      <c r="AC23" s="97" t="s">
        <v>39</v>
      </c>
      <c r="AD23" s="95" t="s">
        <v>39</v>
      </c>
      <c r="AE23" s="96" t="s">
        <v>39</v>
      </c>
      <c r="AF23" s="96"/>
      <c r="AG23" s="96"/>
      <c r="AH23" s="96" t="s">
        <v>239</v>
      </c>
      <c r="AI23" s="96" t="s">
        <v>39</v>
      </c>
      <c r="AJ23" s="97" t="s">
        <v>39</v>
      </c>
      <c r="AK23" s="95" t="s">
        <v>39</v>
      </c>
      <c r="AL23" s="96" t="s">
        <v>39</v>
      </c>
      <c r="AM23" s="96"/>
      <c r="AN23" s="96"/>
      <c r="AO23" s="96" t="s">
        <v>239</v>
      </c>
      <c r="AP23" s="96" t="s">
        <v>39</v>
      </c>
      <c r="AQ23" s="97" t="s">
        <v>39</v>
      </c>
      <c r="AR23" s="95" t="s">
        <v>39</v>
      </c>
      <c r="AS23" s="96" t="s">
        <v>39</v>
      </c>
      <c r="AT23" s="96"/>
      <c r="AU23" s="96"/>
      <c r="AV23" s="96" t="s">
        <v>239</v>
      </c>
      <c r="AW23" s="96" t="s">
        <v>39</v>
      </c>
      <c r="AX23" s="97" t="s">
        <v>39</v>
      </c>
      <c r="AY23" s="95"/>
      <c r="AZ23" s="96"/>
      <c r="BA23" s="98"/>
      <c r="BB23" s="256"/>
      <c r="BC23" s="257"/>
      <c r="BD23" s="258"/>
      <c r="BE23" s="259"/>
      <c r="BF23" s="260"/>
      <c r="BG23" s="261"/>
      <c r="BH23" s="261"/>
      <c r="BI23" s="261"/>
      <c r="BJ23" s="262"/>
    </row>
    <row r="24" spans="2:62" ht="20.25" customHeight="1" x14ac:dyDescent="0.4">
      <c r="B24" s="270"/>
      <c r="C24" s="289"/>
      <c r="D24" s="290"/>
      <c r="E24" s="152"/>
      <c r="F24" s="153" t="str">
        <f>C23</f>
        <v>医師</v>
      </c>
      <c r="G24" s="152"/>
      <c r="H24" s="153" t="str">
        <f>I23</f>
        <v>A</v>
      </c>
      <c r="I24" s="291"/>
      <c r="J24" s="292"/>
      <c r="K24" s="293"/>
      <c r="L24" s="294"/>
      <c r="M24" s="294"/>
      <c r="N24" s="290"/>
      <c r="O24" s="253"/>
      <c r="P24" s="254"/>
      <c r="Q24" s="254"/>
      <c r="R24" s="254"/>
      <c r="S24" s="25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69">
        <f>B23+1</f>
        <v>5</v>
      </c>
      <c r="C25" s="271" t="s">
        <v>203</v>
      </c>
      <c r="D25" s="272"/>
      <c r="E25" s="152"/>
      <c r="F25" s="153"/>
      <c r="G25" s="152"/>
      <c r="H25" s="153"/>
      <c r="I25" s="275" t="s">
        <v>89</v>
      </c>
      <c r="J25" s="276"/>
      <c r="K25" s="279" t="s">
        <v>203</v>
      </c>
      <c r="L25" s="280"/>
      <c r="M25" s="280"/>
      <c r="N25" s="272"/>
      <c r="O25" s="253" t="s">
        <v>136</v>
      </c>
      <c r="P25" s="254"/>
      <c r="Q25" s="254"/>
      <c r="R25" s="254"/>
      <c r="S25" s="255"/>
      <c r="T25" s="105" t="s">
        <v>18</v>
      </c>
      <c r="U25" s="106"/>
      <c r="V25" s="107"/>
      <c r="W25" s="95" t="s">
        <v>39</v>
      </c>
      <c r="X25" s="96" t="s">
        <v>39</v>
      </c>
      <c r="Y25" s="96"/>
      <c r="Z25" s="96"/>
      <c r="AA25" s="96" t="s">
        <v>230</v>
      </c>
      <c r="AB25" s="96" t="s">
        <v>39</v>
      </c>
      <c r="AC25" s="97" t="s">
        <v>39</v>
      </c>
      <c r="AD25" s="95" t="s">
        <v>39</v>
      </c>
      <c r="AE25" s="96" t="s">
        <v>39</v>
      </c>
      <c r="AF25" s="96"/>
      <c r="AG25" s="96"/>
      <c r="AH25" s="96" t="s">
        <v>230</v>
      </c>
      <c r="AI25" s="96" t="s">
        <v>39</v>
      </c>
      <c r="AJ25" s="97" t="s">
        <v>39</v>
      </c>
      <c r="AK25" s="95" t="s">
        <v>39</v>
      </c>
      <c r="AL25" s="96" t="s">
        <v>39</v>
      </c>
      <c r="AM25" s="96"/>
      <c r="AN25" s="96"/>
      <c r="AO25" s="96" t="s">
        <v>230</v>
      </c>
      <c r="AP25" s="96" t="s">
        <v>39</v>
      </c>
      <c r="AQ25" s="97" t="s">
        <v>39</v>
      </c>
      <c r="AR25" s="95" t="s">
        <v>39</v>
      </c>
      <c r="AS25" s="96" t="s">
        <v>39</v>
      </c>
      <c r="AT25" s="96"/>
      <c r="AU25" s="96"/>
      <c r="AV25" s="96" t="s">
        <v>230</v>
      </c>
      <c r="AW25" s="96" t="s">
        <v>39</v>
      </c>
      <c r="AX25" s="97" t="s">
        <v>39</v>
      </c>
      <c r="AY25" s="95"/>
      <c r="AZ25" s="96"/>
      <c r="BA25" s="98"/>
      <c r="BB25" s="256"/>
      <c r="BC25" s="257"/>
      <c r="BD25" s="258"/>
      <c r="BE25" s="259"/>
      <c r="BF25" s="260"/>
      <c r="BG25" s="261"/>
      <c r="BH25" s="261"/>
      <c r="BI25" s="261"/>
      <c r="BJ25" s="262"/>
    </row>
    <row r="26" spans="2:62" ht="20.25" customHeight="1" x14ac:dyDescent="0.4">
      <c r="B26" s="270"/>
      <c r="C26" s="289"/>
      <c r="D26" s="290"/>
      <c r="E26" s="152"/>
      <c r="F26" s="153" t="str">
        <f>C25</f>
        <v>薬剤師</v>
      </c>
      <c r="G26" s="152"/>
      <c r="H26" s="153" t="str">
        <f>I25</f>
        <v>A</v>
      </c>
      <c r="I26" s="291"/>
      <c r="J26" s="292"/>
      <c r="K26" s="293"/>
      <c r="L26" s="294"/>
      <c r="M26" s="294"/>
      <c r="N26" s="290"/>
      <c r="O26" s="253"/>
      <c r="P26" s="254"/>
      <c r="Q26" s="254"/>
      <c r="R26" s="254"/>
      <c r="S26" s="25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69">
        <f>B25+1</f>
        <v>6</v>
      </c>
      <c r="C27" s="271" t="s">
        <v>203</v>
      </c>
      <c r="D27" s="272"/>
      <c r="E27" s="152"/>
      <c r="F27" s="153"/>
      <c r="G27" s="152"/>
      <c r="H27" s="153"/>
      <c r="I27" s="275" t="s">
        <v>89</v>
      </c>
      <c r="J27" s="276"/>
      <c r="K27" s="279" t="s">
        <v>203</v>
      </c>
      <c r="L27" s="280"/>
      <c r="M27" s="280"/>
      <c r="N27" s="272"/>
      <c r="O27" s="253" t="s">
        <v>214</v>
      </c>
      <c r="P27" s="254"/>
      <c r="Q27" s="254"/>
      <c r="R27" s="254"/>
      <c r="S27" s="255"/>
      <c r="T27" s="184" t="s">
        <v>18</v>
      </c>
      <c r="U27" s="108"/>
      <c r="V27" s="109"/>
      <c r="W27" s="95" t="s">
        <v>39</v>
      </c>
      <c r="X27" s="96" t="s">
        <v>39</v>
      </c>
      <c r="Y27" s="96"/>
      <c r="Z27" s="96"/>
      <c r="AA27" s="96" t="s">
        <v>230</v>
      </c>
      <c r="AB27" s="96" t="s">
        <v>39</v>
      </c>
      <c r="AC27" s="97" t="s">
        <v>230</v>
      </c>
      <c r="AD27" s="95" t="s">
        <v>230</v>
      </c>
      <c r="AE27" s="96" t="s">
        <v>39</v>
      </c>
      <c r="AF27" s="96"/>
      <c r="AG27" s="96"/>
      <c r="AH27" s="96" t="s">
        <v>39</v>
      </c>
      <c r="AI27" s="96" t="s">
        <v>230</v>
      </c>
      <c r="AJ27" s="97" t="s">
        <v>39</v>
      </c>
      <c r="AK27" s="95" t="s">
        <v>39</v>
      </c>
      <c r="AL27" s="96" t="s">
        <v>230</v>
      </c>
      <c r="AM27" s="96"/>
      <c r="AN27" s="96"/>
      <c r="AO27" s="96" t="s">
        <v>39</v>
      </c>
      <c r="AP27" s="96" t="s">
        <v>39</v>
      </c>
      <c r="AQ27" s="97" t="s">
        <v>230</v>
      </c>
      <c r="AR27" s="95" t="s">
        <v>39</v>
      </c>
      <c r="AS27" s="96" t="s">
        <v>230</v>
      </c>
      <c r="AT27" s="96"/>
      <c r="AU27" s="96"/>
      <c r="AV27" s="96" t="s">
        <v>39</v>
      </c>
      <c r="AW27" s="96" t="s">
        <v>39</v>
      </c>
      <c r="AX27" s="97" t="s">
        <v>39</v>
      </c>
      <c r="AY27" s="95"/>
      <c r="AZ27" s="96"/>
      <c r="BA27" s="98"/>
      <c r="BB27" s="256"/>
      <c r="BC27" s="257"/>
      <c r="BD27" s="258"/>
      <c r="BE27" s="259"/>
      <c r="BF27" s="260"/>
      <c r="BG27" s="261"/>
      <c r="BH27" s="261"/>
      <c r="BI27" s="261"/>
      <c r="BJ27" s="262"/>
    </row>
    <row r="28" spans="2:62" ht="20.25" customHeight="1" x14ac:dyDescent="0.4">
      <c r="B28" s="270"/>
      <c r="C28" s="289"/>
      <c r="D28" s="290"/>
      <c r="E28" s="152"/>
      <c r="F28" s="153" t="str">
        <f>C27</f>
        <v>薬剤師</v>
      </c>
      <c r="G28" s="152"/>
      <c r="H28" s="153" t="str">
        <f>I27</f>
        <v>A</v>
      </c>
      <c r="I28" s="291"/>
      <c r="J28" s="292"/>
      <c r="K28" s="293"/>
      <c r="L28" s="294"/>
      <c r="M28" s="294"/>
      <c r="N28" s="290"/>
      <c r="O28" s="253"/>
      <c r="P28" s="254"/>
      <c r="Q28" s="254"/>
      <c r="R28" s="254"/>
      <c r="S28" s="25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69">
        <f>B27+1</f>
        <v>7</v>
      </c>
      <c r="C29" s="271" t="s">
        <v>108</v>
      </c>
      <c r="D29" s="272"/>
      <c r="E29" s="152"/>
      <c r="F29" s="153"/>
      <c r="G29" s="152"/>
      <c r="H29" s="153"/>
      <c r="I29" s="275" t="s">
        <v>89</v>
      </c>
      <c r="J29" s="276"/>
      <c r="K29" s="279" t="s">
        <v>108</v>
      </c>
      <c r="L29" s="280"/>
      <c r="M29" s="280"/>
      <c r="N29" s="272"/>
      <c r="O29" s="253" t="s">
        <v>215</v>
      </c>
      <c r="P29" s="254"/>
      <c r="Q29" s="254"/>
      <c r="R29" s="254"/>
      <c r="S29" s="25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56"/>
      <c r="BC29" s="257"/>
      <c r="BD29" s="258"/>
      <c r="BE29" s="259"/>
      <c r="BF29" s="260"/>
      <c r="BG29" s="261"/>
      <c r="BH29" s="261"/>
      <c r="BI29" s="261"/>
      <c r="BJ29" s="262"/>
    </row>
    <row r="30" spans="2:62" ht="20.25" customHeight="1" x14ac:dyDescent="0.4">
      <c r="B30" s="270"/>
      <c r="C30" s="289"/>
      <c r="D30" s="290"/>
      <c r="E30" s="152"/>
      <c r="F30" s="153" t="str">
        <f>C29</f>
        <v>理学療法士</v>
      </c>
      <c r="G30" s="152"/>
      <c r="H30" s="153" t="str">
        <f>I29</f>
        <v>A</v>
      </c>
      <c r="I30" s="291"/>
      <c r="J30" s="292"/>
      <c r="K30" s="293"/>
      <c r="L30" s="294"/>
      <c r="M30" s="294"/>
      <c r="N30" s="290"/>
      <c r="O30" s="253"/>
      <c r="P30" s="254"/>
      <c r="Q30" s="254"/>
      <c r="R30" s="254"/>
      <c r="S30" s="25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69">
        <f>B29+1</f>
        <v>8</v>
      </c>
      <c r="C31" s="271" t="s">
        <v>71</v>
      </c>
      <c r="D31" s="272"/>
      <c r="E31" s="152"/>
      <c r="F31" s="153"/>
      <c r="G31" s="152"/>
      <c r="H31" s="153"/>
      <c r="I31" s="275" t="s">
        <v>89</v>
      </c>
      <c r="J31" s="276"/>
      <c r="K31" s="279" t="s">
        <v>71</v>
      </c>
      <c r="L31" s="280"/>
      <c r="M31" s="280"/>
      <c r="N31" s="272"/>
      <c r="O31" s="253" t="s">
        <v>137</v>
      </c>
      <c r="P31" s="254"/>
      <c r="Q31" s="254"/>
      <c r="R31" s="254"/>
      <c r="S31" s="255"/>
      <c r="T31" s="105" t="s">
        <v>18</v>
      </c>
      <c r="U31" s="106"/>
      <c r="V31" s="107"/>
      <c r="W31" s="95" t="s">
        <v>239</v>
      </c>
      <c r="X31" s="96" t="s">
        <v>239</v>
      </c>
      <c r="Y31" s="96"/>
      <c r="Z31" s="96"/>
      <c r="AA31" s="96" t="s">
        <v>187</v>
      </c>
      <c r="AB31" s="96" t="s">
        <v>187</v>
      </c>
      <c r="AC31" s="97" t="s">
        <v>187</v>
      </c>
      <c r="AD31" s="95" t="s">
        <v>239</v>
      </c>
      <c r="AE31" s="96" t="s">
        <v>239</v>
      </c>
      <c r="AF31" s="96"/>
      <c r="AG31" s="96"/>
      <c r="AH31" s="96" t="s">
        <v>187</v>
      </c>
      <c r="AI31" s="96" t="s">
        <v>187</v>
      </c>
      <c r="AJ31" s="97" t="s">
        <v>187</v>
      </c>
      <c r="AK31" s="95" t="s">
        <v>239</v>
      </c>
      <c r="AL31" s="96" t="s">
        <v>239</v>
      </c>
      <c r="AM31" s="96"/>
      <c r="AN31" s="96"/>
      <c r="AO31" s="96" t="s">
        <v>187</v>
      </c>
      <c r="AP31" s="96" t="s">
        <v>187</v>
      </c>
      <c r="AQ31" s="97" t="s">
        <v>187</v>
      </c>
      <c r="AR31" s="95" t="s">
        <v>239</v>
      </c>
      <c r="AS31" s="96" t="s">
        <v>239</v>
      </c>
      <c r="AT31" s="96"/>
      <c r="AU31" s="96"/>
      <c r="AV31" s="96" t="s">
        <v>187</v>
      </c>
      <c r="AW31" s="96" t="s">
        <v>187</v>
      </c>
      <c r="AX31" s="97" t="s">
        <v>187</v>
      </c>
      <c r="AY31" s="95"/>
      <c r="AZ31" s="96"/>
      <c r="BA31" s="98"/>
      <c r="BB31" s="256"/>
      <c r="BC31" s="257"/>
      <c r="BD31" s="258"/>
      <c r="BE31" s="259"/>
      <c r="BF31" s="260"/>
      <c r="BG31" s="261"/>
      <c r="BH31" s="261"/>
      <c r="BI31" s="261"/>
      <c r="BJ31" s="262"/>
    </row>
    <row r="32" spans="2:62" ht="20.25" customHeight="1" x14ac:dyDescent="0.4">
      <c r="B32" s="270"/>
      <c r="C32" s="289"/>
      <c r="D32" s="290"/>
      <c r="E32" s="152"/>
      <c r="F32" s="153" t="str">
        <f>C31</f>
        <v>介護支援専門員</v>
      </c>
      <c r="G32" s="152"/>
      <c r="H32" s="153" t="str">
        <f>I31</f>
        <v>A</v>
      </c>
      <c r="I32" s="291"/>
      <c r="J32" s="292"/>
      <c r="K32" s="293"/>
      <c r="L32" s="294"/>
      <c r="M32" s="294"/>
      <c r="N32" s="290"/>
      <c r="O32" s="253"/>
      <c r="P32" s="254"/>
      <c r="Q32" s="254"/>
      <c r="R32" s="254"/>
      <c r="S32" s="25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69">
        <f>B31+1</f>
        <v>9</v>
      </c>
      <c r="C33" s="271" t="s">
        <v>102</v>
      </c>
      <c r="D33" s="272"/>
      <c r="E33" s="152"/>
      <c r="F33" s="153"/>
      <c r="G33" s="152"/>
      <c r="H33" s="153"/>
      <c r="I33" s="275" t="s">
        <v>100</v>
      </c>
      <c r="J33" s="276"/>
      <c r="K33" s="279" t="s">
        <v>106</v>
      </c>
      <c r="L33" s="280"/>
      <c r="M33" s="280"/>
      <c r="N33" s="272"/>
      <c r="O33" s="253" t="s">
        <v>216</v>
      </c>
      <c r="P33" s="254"/>
      <c r="Q33" s="254"/>
      <c r="R33" s="254"/>
      <c r="S33" s="255"/>
      <c r="T33" s="105" t="s">
        <v>18</v>
      </c>
      <c r="U33" s="106"/>
      <c r="V33" s="107"/>
      <c r="W33" s="95" t="s">
        <v>230</v>
      </c>
      <c r="X33" s="96" t="s">
        <v>230</v>
      </c>
      <c r="Y33" s="96"/>
      <c r="Z33" s="96" t="s">
        <v>230</v>
      </c>
      <c r="AA33" s="96" t="s">
        <v>230</v>
      </c>
      <c r="AB33" s="96"/>
      <c r="AC33" s="97"/>
      <c r="AD33" s="95" t="s">
        <v>230</v>
      </c>
      <c r="AE33" s="96" t="s">
        <v>230</v>
      </c>
      <c r="AF33" s="96"/>
      <c r="AG33" s="96" t="s">
        <v>230</v>
      </c>
      <c r="AH33" s="96" t="s">
        <v>230</v>
      </c>
      <c r="AI33" s="96"/>
      <c r="AJ33" s="97"/>
      <c r="AK33" s="95" t="s">
        <v>230</v>
      </c>
      <c r="AL33" s="96" t="s">
        <v>230</v>
      </c>
      <c r="AM33" s="96"/>
      <c r="AN33" s="96" t="s">
        <v>230</v>
      </c>
      <c r="AO33" s="96" t="s">
        <v>230</v>
      </c>
      <c r="AP33" s="96"/>
      <c r="AQ33" s="97"/>
      <c r="AR33" s="95" t="s">
        <v>230</v>
      </c>
      <c r="AS33" s="96" t="s">
        <v>230</v>
      </c>
      <c r="AT33" s="96"/>
      <c r="AU33" s="96" t="s">
        <v>230</v>
      </c>
      <c r="AV33" s="96" t="s">
        <v>230</v>
      </c>
      <c r="AW33" s="96"/>
      <c r="AX33" s="97"/>
      <c r="AY33" s="95"/>
      <c r="AZ33" s="96"/>
      <c r="BA33" s="98"/>
      <c r="BB33" s="256"/>
      <c r="BC33" s="257"/>
      <c r="BD33" s="258"/>
      <c r="BE33" s="259"/>
      <c r="BF33" s="260"/>
      <c r="BG33" s="261"/>
      <c r="BH33" s="261"/>
      <c r="BI33" s="261"/>
      <c r="BJ33" s="262"/>
    </row>
    <row r="34" spans="2:62" ht="20.25" customHeight="1" x14ac:dyDescent="0.4">
      <c r="B34" s="270"/>
      <c r="C34" s="289"/>
      <c r="D34" s="290"/>
      <c r="E34" s="152"/>
      <c r="F34" s="153" t="str">
        <f>C33</f>
        <v>看護職員</v>
      </c>
      <c r="G34" s="152"/>
      <c r="H34" s="153" t="str">
        <f>I33</f>
        <v>C</v>
      </c>
      <c r="I34" s="291"/>
      <c r="J34" s="292"/>
      <c r="K34" s="293"/>
      <c r="L34" s="294"/>
      <c r="M34" s="294"/>
      <c r="N34" s="290"/>
      <c r="O34" s="253"/>
      <c r="P34" s="254"/>
      <c r="Q34" s="254"/>
      <c r="R34" s="254"/>
      <c r="S34" s="25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69">
        <f>B33+1</f>
        <v>10</v>
      </c>
      <c r="C35" s="271" t="s">
        <v>102</v>
      </c>
      <c r="D35" s="272"/>
      <c r="E35" s="152"/>
      <c r="F35" s="153"/>
      <c r="G35" s="152"/>
      <c r="H35" s="153"/>
      <c r="I35" s="275" t="s">
        <v>89</v>
      </c>
      <c r="J35" s="276"/>
      <c r="K35" s="279" t="s">
        <v>106</v>
      </c>
      <c r="L35" s="280"/>
      <c r="M35" s="280"/>
      <c r="N35" s="272"/>
      <c r="O35" s="253" t="s">
        <v>138</v>
      </c>
      <c r="P35" s="254"/>
      <c r="Q35" s="254"/>
      <c r="R35" s="254"/>
      <c r="S35" s="25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56"/>
      <c r="BC35" s="257"/>
      <c r="BD35" s="258"/>
      <c r="BE35" s="259"/>
      <c r="BF35" s="260"/>
      <c r="BG35" s="261"/>
      <c r="BH35" s="261"/>
      <c r="BI35" s="261"/>
      <c r="BJ35" s="262"/>
    </row>
    <row r="36" spans="2:62" ht="20.25" customHeight="1" x14ac:dyDescent="0.4">
      <c r="B36" s="270"/>
      <c r="C36" s="289"/>
      <c r="D36" s="290"/>
      <c r="E36" s="152"/>
      <c r="F36" s="153" t="str">
        <f>C35</f>
        <v>看護職員</v>
      </c>
      <c r="G36" s="152"/>
      <c r="H36" s="153" t="str">
        <f>I35</f>
        <v>A</v>
      </c>
      <c r="I36" s="291"/>
      <c r="J36" s="292"/>
      <c r="K36" s="293"/>
      <c r="L36" s="294"/>
      <c r="M36" s="294"/>
      <c r="N36" s="290"/>
      <c r="O36" s="253"/>
      <c r="P36" s="254"/>
      <c r="Q36" s="254"/>
      <c r="R36" s="254"/>
      <c r="S36" s="25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69">
        <f>B35+1</f>
        <v>11</v>
      </c>
      <c r="C37" s="271" t="s">
        <v>102</v>
      </c>
      <c r="D37" s="272"/>
      <c r="E37" s="152"/>
      <c r="F37" s="153"/>
      <c r="G37" s="152"/>
      <c r="H37" s="153"/>
      <c r="I37" s="275" t="s">
        <v>89</v>
      </c>
      <c r="J37" s="276"/>
      <c r="K37" s="279" t="s">
        <v>106</v>
      </c>
      <c r="L37" s="280"/>
      <c r="M37" s="280"/>
      <c r="N37" s="272"/>
      <c r="O37" s="253" t="s">
        <v>217</v>
      </c>
      <c r="P37" s="254"/>
      <c r="Q37" s="254"/>
      <c r="R37" s="254"/>
      <c r="S37" s="25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56"/>
      <c r="BC37" s="257"/>
      <c r="BD37" s="258"/>
      <c r="BE37" s="259"/>
      <c r="BF37" s="260"/>
      <c r="BG37" s="261"/>
      <c r="BH37" s="261"/>
      <c r="BI37" s="261"/>
      <c r="BJ37" s="262"/>
    </row>
    <row r="38" spans="2:62" ht="20.25" customHeight="1" x14ac:dyDescent="0.4">
      <c r="B38" s="270"/>
      <c r="C38" s="289"/>
      <c r="D38" s="290"/>
      <c r="E38" s="152"/>
      <c r="F38" s="153" t="str">
        <f>C37</f>
        <v>看護職員</v>
      </c>
      <c r="G38" s="152"/>
      <c r="H38" s="153" t="str">
        <f>I37</f>
        <v>A</v>
      </c>
      <c r="I38" s="291"/>
      <c r="J38" s="292"/>
      <c r="K38" s="293"/>
      <c r="L38" s="294"/>
      <c r="M38" s="294"/>
      <c r="N38" s="290"/>
      <c r="O38" s="253"/>
      <c r="P38" s="254"/>
      <c r="Q38" s="254"/>
      <c r="R38" s="254"/>
      <c r="S38" s="25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69">
        <f>B37+1</f>
        <v>12</v>
      </c>
      <c r="C39" s="271" t="s">
        <v>102</v>
      </c>
      <c r="D39" s="272"/>
      <c r="E39" s="152"/>
      <c r="F39" s="153"/>
      <c r="G39" s="152"/>
      <c r="H39" s="153"/>
      <c r="I39" s="275" t="s">
        <v>89</v>
      </c>
      <c r="J39" s="276"/>
      <c r="K39" s="279" t="s">
        <v>106</v>
      </c>
      <c r="L39" s="280"/>
      <c r="M39" s="280"/>
      <c r="N39" s="272"/>
      <c r="O39" s="253" t="s">
        <v>218</v>
      </c>
      <c r="P39" s="254"/>
      <c r="Q39" s="254"/>
      <c r="R39" s="254"/>
      <c r="S39" s="25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56"/>
      <c r="BC39" s="257"/>
      <c r="BD39" s="258"/>
      <c r="BE39" s="259"/>
      <c r="BF39" s="260"/>
      <c r="BG39" s="261"/>
      <c r="BH39" s="261"/>
      <c r="BI39" s="261"/>
      <c r="BJ39" s="262"/>
    </row>
    <row r="40" spans="2:62" ht="20.25" customHeight="1" x14ac:dyDescent="0.4">
      <c r="B40" s="270"/>
      <c r="C40" s="289"/>
      <c r="D40" s="290"/>
      <c r="E40" s="152"/>
      <c r="F40" s="153" t="str">
        <f>C39</f>
        <v>看護職員</v>
      </c>
      <c r="G40" s="152"/>
      <c r="H40" s="153" t="str">
        <f>I39</f>
        <v>A</v>
      </c>
      <c r="I40" s="291"/>
      <c r="J40" s="292"/>
      <c r="K40" s="293"/>
      <c r="L40" s="294"/>
      <c r="M40" s="294"/>
      <c r="N40" s="290"/>
      <c r="O40" s="253"/>
      <c r="P40" s="254"/>
      <c r="Q40" s="254"/>
      <c r="R40" s="254"/>
      <c r="S40" s="25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69">
        <f>B39+1</f>
        <v>13</v>
      </c>
      <c r="C41" s="271" t="s">
        <v>102</v>
      </c>
      <c r="D41" s="272"/>
      <c r="E41" s="152"/>
      <c r="F41" s="153"/>
      <c r="G41" s="152"/>
      <c r="H41" s="153"/>
      <c r="I41" s="275" t="s">
        <v>89</v>
      </c>
      <c r="J41" s="276"/>
      <c r="K41" s="279" t="s">
        <v>106</v>
      </c>
      <c r="L41" s="280"/>
      <c r="M41" s="280"/>
      <c r="N41" s="272"/>
      <c r="O41" s="253" t="s">
        <v>219</v>
      </c>
      <c r="P41" s="254"/>
      <c r="Q41" s="254"/>
      <c r="R41" s="254"/>
      <c r="S41" s="25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293</v>
      </c>
      <c r="AW41" s="96"/>
      <c r="AX41" s="97" t="s">
        <v>184</v>
      </c>
      <c r="AY41" s="95"/>
      <c r="AZ41" s="96"/>
      <c r="BA41" s="98"/>
      <c r="BB41" s="256"/>
      <c r="BC41" s="257"/>
      <c r="BD41" s="258"/>
      <c r="BE41" s="259"/>
      <c r="BF41" s="260"/>
      <c r="BG41" s="261"/>
      <c r="BH41" s="261"/>
      <c r="BI41" s="261"/>
      <c r="BJ41" s="262"/>
    </row>
    <row r="42" spans="2:62" ht="20.25" customHeight="1" x14ac:dyDescent="0.4">
      <c r="B42" s="270"/>
      <c r="C42" s="289"/>
      <c r="D42" s="290"/>
      <c r="E42" s="152"/>
      <c r="F42" s="153" t="str">
        <f>C41</f>
        <v>看護職員</v>
      </c>
      <c r="G42" s="152"/>
      <c r="H42" s="153" t="str">
        <f>I41</f>
        <v>A</v>
      </c>
      <c r="I42" s="291"/>
      <c r="J42" s="292"/>
      <c r="K42" s="293"/>
      <c r="L42" s="294"/>
      <c r="M42" s="294"/>
      <c r="N42" s="290"/>
      <c r="O42" s="253"/>
      <c r="P42" s="254"/>
      <c r="Q42" s="254"/>
      <c r="R42" s="254"/>
      <c r="S42" s="25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69">
        <f>B41+1</f>
        <v>14</v>
      </c>
      <c r="C43" s="271" t="s">
        <v>102</v>
      </c>
      <c r="D43" s="272"/>
      <c r="E43" s="152"/>
      <c r="F43" s="153"/>
      <c r="G43" s="152"/>
      <c r="H43" s="153"/>
      <c r="I43" s="275" t="s">
        <v>100</v>
      </c>
      <c r="J43" s="276"/>
      <c r="K43" s="279" t="s">
        <v>106</v>
      </c>
      <c r="L43" s="280"/>
      <c r="M43" s="280"/>
      <c r="N43" s="272"/>
      <c r="O43" s="253" t="s">
        <v>220</v>
      </c>
      <c r="P43" s="254"/>
      <c r="Q43" s="254"/>
      <c r="R43" s="254"/>
      <c r="S43" s="25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56"/>
      <c r="BC43" s="257"/>
      <c r="BD43" s="258"/>
      <c r="BE43" s="259"/>
      <c r="BF43" s="260"/>
      <c r="BG43" s="261"/>
      <c r="BH43" s="261"/>
      <c r="BI43" s="261"/>
      <c r="BJ43" s="262"/>
    </row>
    <row r="44" spans="2:62" ht="20.25" customHeight="1" x14ac:dyDescent="0.4">
      <c r="B44" s="270"/>
      <c r="C44" s="289"/>
      <c r="D44" s="290"/>
      <c r="E44" s="152"/>
      <c r="F44" s="153" t="str">
        <f>C43</f>
        <v>看護職員</v>
      </c>
      <c r="G44" s="152"/>
      <c r="H44" s="153" t="str">
        <f>I43</f>
        <v>C</v>
      </c>
      <c r="I44" s="291"/>
      <c r="J44" s="292"/>
      <c r="K44" s="293"/>
      <c r="L44" s="294"/>
      <c r="M44" s="294"/>
      <c r="N44" s="290"/>
      <c r="O44" s="253"/>
      <c r="P44" s="254"/>
      <c r="Q44" s="254"/>
      <c r="R44" s="254"/>
      <c r="S44" s="25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69">
        <f>B43+1</f>
        <v>15</v>
      </c>
      <c r="C45" s="271" t="s">
        <v>102</v>
      </c>
      <c r="D45" s="272"/>
      <c r="E45" s="152"/>
      <c r="F45" s="153"/>
      <c r="G45" s="152"/>
      <c r="H45" s="153"/>
      <c r="I45" s="275" t="s">
        <v>89</v>
      </c>
      <c r="J45" s="276"/>
      <c r="K45" s="279" t="s">
        <v>106</v>
      </c>
      <c r="L45" s="280"/>
      <c r="M45" s="280"/>
      <c r="N45" s="272"/>
      <c r="O45" s="253" t="s">
        <v>221</v>
      </c>
      <c r="P45" s="254"/>
      <c r="Q45" s="254"/>
      <c r="R45" s="254"/>
      <c r="S45" s="25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56"/>
      <c r="BC45" s="257"/>
      <c r="BD45" s="258"/>
      <c r="BE45" s="259"/>
      <c r="BF45" s="260"/>
      <c r="BG45" s="261"/>
      <c r="BH45" s="261"/>
      <c r="BI45" s="261"/>
      <c r="BJ45" s="262"/>
    </row>
    <row r="46" spans="2:62" ht="20.25" customHeight="1" x14ac:dyDescent="0.4">
      <c r="B46" s="270"/>
      <c r="C46" s="289"/>
      <c r="D46" s="290"/>
      <c r="E46" s="152"/>
      <c r="F46" s="153" t="str">
        <f>C45</f>
        <v>看護職員</v>
      </c>
      <c r="G46" s="152"/>
      <c r="H46" s="153" t="str">
        <f>I45</f>
        <v>A</v>
      </c>
      <c r="I46" s="291"/>
      <c r="J46" s="292"/>
      <c r="K46" s="293"/>
      <c r="L46" s="294"/>
      <c r="M46" s="294"/>
      <c r="N46" s="290"/>
      <c r="O46" s="253"/>
      <c r="P46" s="254"/>
      <c r="Q46" s="254"/>
      <c r="R46" s="254"/>
      <c r="S46" s="25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69">
        <f>B45+1</f>
        <v>16</v>
      </c>
      <c r="C47" s="271" t="s">
        <v>102</v>
      </c>
      <c r="D47" s="272"/>
      <c r="E47" s="152"/>
      <c r="F47" s="153"/>
      <c r="G47" s="152"/>
      <c r="H47" s="153"/>
      <c r="I47" s="275" t="s">
        <v>89</v>
      </c>
      <c r="J47" s="276"/>
      <c r="K47" s="279" t="s">
        <v>107</v>
      </c>
      <c r="L47" s="280"/>
      <c r="M47" s="280"/>
      <c r="N47" s="272"/>
      <c r="O47" s="253" t="s">
        <v>139</v>
      </c>
      <c r="P47" s="254"/>
      <c r="Q47" s="254"/>
      <c r="R47" s="254"/>
      <c r="S47" s="25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56"/>
      <c r="BC47" s="257"/>
      <c r="BD47" s="258"/>
      <c r="BE47" s="259"/>
      <c r="BF47" s="260"/>
      <c r="BG47" s="261"/>
      <c r="BH47" s="261"/>
      <c r="BI47" s="261"/>
      <c r="BJ47" s="262"/>
    </row>
    <row r="48" spans="2:62" ht="20.25" customHeight="1" x14ac:dyDescent="0.4">
      <c r="B48" s="270"/>
      <c r="C48" s="289"/>
      <c r="D48" s="290"/>
      <c r="E48" s="152"/>
      <c r="F48" s="153" t="str">
        <f>C47</f>
        <v>看護職員</v>
      </c>
      <c r="G48" s="152"/>
      <c r="H48" s="153" t="str">
        <f>I47</f>
        <v>A</v>
      </c>
      <c r="I48" s="291"/>
      <c r="J48" s="292"/>
      <c r="K48" s="293"/>
      <c r="L48" s="294"/>
      <c r="M48" s="294"/>
      <c r="N48" s="290"/>
      <c r="O48" s="253"/>
      <c r="P48" s="254"/>
      <c r="Q48" s="254"/>
      <c r="R48" s="254"/>
      <c r="S48" s="25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69">
        <f>B47+1</f>
        <v>17</v>
      </c>
      <c r="C49" s="271" t="s">
        <v>102</v>
      </c>
      <c r="D49" s="272"/>
      <c r="E49" s="152"/>
      <c r="F49" s="153"/>
      <c r="G49" s="152"/>
      <c r="H49" s="153"/>
      <c r="I49" s="275" t="s">
        <v>89</v>
      </c>
      <c r="J49" s="276"/>
      <c r="K49" s="279" t="s">
        <v>107</v>
      </c>
      <c r="L49" s="280"/>
      <c r="M49" s="280"/>
      <c r="N49" s="272"/>
      <c r="O49" s="253" t="s">
        <v>222</v>
      </c>
      <c r="P49" s="254"/>
      <c r="Q49" s="254"/>
      <c r="R49" s="254"/>
      <c r="S49" s="25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56"/>
      <c r="BC49" s="257"/>
      <c r="BD49" s="258"/>
      <c r="BE49" s="259"/>
      <c r="BF49" s="260"/>
      <c r="BG49" s="261"/>
      <c r="BH49" s="261"/>
      <c r="BI49" s="261"/>
      <c r="BJ49" s="262"/>
    </row>
    <row r="50" spans="2:62" ht="20.25" customHeight="1" x14ac:dyDescent="0.4">
      <c r="B50" s="270"/>
      <c r="C50" s="289"/>
      <c r="D50" s="290"/>
      <c r="E50" s="152"/>
      <c r="F50" s="153" t="str">
        <f>C49</f>
        <v>看護職員</v>
      </c>
      <c r="G50" s="152"/>
      <c r="H50" s="153" t="str">
        <f>I49</f>
        <v>A</v>
      </c>
      <c r="I50" s="291"/>
      <c r="J50" s="292"/>
      <c r="K50" s="293"/>
      <c r="L50" s="294"/>
      <c r="M50" s="294"/>
      <c r="N50" s="290"/>
      <c r="O50" s="253"/>
      <c r="P50" s="254"/>
      <c r="Q50" s="254"/>
      <c r="R50" s="254"/>
      <c r="S50" s="25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69">
        <f>B49+1</f>
        <v>18</v>
      </c>
      <c r="C51" s="271" t="s">
        <v>102</v>
      </c>
      <c r="D51" s="272"/>
      <c r="E51" s="152"/>
      <c r="F51" s="153"/>
      <c r="G51" s="152"/>
      <c r="H51" s="153"/>
      <c r="I51" s="275" t="s">
        <v>89</v>
      </c>
      <c r="J51" s="276"/>
      <c r="K51" s="279" t="s">
        <v>107</v>
      </c>
      <c r="L51" s="280"/>
      <c r="M51" s="280"/>
      <c r="N51" s="272"/>
      <c r="O51" s="253" t="s">
        <v>223</v>
      </c>
      <c r="P51" s="254"/>
      <c r="Q51" s="254"/>
      <c r="R51" s="254"/>
      <c r="S51" s="255"/>
      <c r="T51" s="184" t="s">
        <v>18</v>
      </c>
      <c r="U51" s="108"/>
      <c r="V51" s="109"/>
      <c r="W51" s="95" t="s">
        <v>294</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56"/>
      <c r="BC51" s="257"/>
      <c r="BD51" s="258"/>
      <c r="BE51" s="259"/>
      <c r="BF51" s="260"/>
      <c r="BG51" s="261"/>
      <c r="BH51" s="261"/>
      <c r="BI51" s="261"/>
      <c r="BJ51" s="262"/>
    </row>
    <row r="52" spans="2:62" ht="20.25" customHeight="1" x14ac:dyDescent="0.4">
      <c r="B52" s="270"/>
      <c r="C52" s="289"/>
      <c r="D52" s="290"/>
      <c r="E52" s="152"/>
      <c r="F52" s="153" t="str">
        <f>C51</f>
        <v>看護職員</v>
      </c>
      <c r="G52" s="152"/>
      <c r="H52" s="153" t="str">
        <f>I51</f>
        <v>A</v>
      </c>
      <c r="I52" s="291"/>
      <c r="J52" s="292"/>
      <c r="K52" s="293"/>
      <c r="L52" s="294"/>
      <c r="M52" s="294"/>
      <c r="N52" s="290"/>
      <c r="O52" s="253"/>
      <c r="P52" s="254"/>
      <c r="Q52" s="254"/>
      <c r="R52" s="254"/>
      <c r="S52" s="25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69">
        <f>B51+1</f>
        <v>19</v>
      </c>
      <c r="C53" s="271" t="s">
        <v>103</v>
      </c>
      <c r="D53" s="272"/>
      <c r="E53" s="154"/>
      <c r="F53" s="155"/>
      <c r="G53" s="154"/>
      <c r="H53" s="155"/>
      <c r="I53" s="275" t="s">
        <v>100</v>
      </c>
      <c r="J53" s="276"/>
      <c r="K53" s="279" t="s">
        <v>90</v>
      </c>
      <c r="L53" s="280"/>
      <c r="M53" s="280"/>
      <c r="N53" s="272"/>
      <c r="O53" s="253" t="s">
        <v>224</v>
      </c>
      <c r="P53" s="254"/>
      <c r="Q53" s="254"/>
      <c r="R53" s="254"/>
      <c r="S53" s="25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56"/>
      <c r="BC53" s="257"/>
      <c r="BD53" s="258"/>
      <c r="BE53" s="259"/>
      <c r="BF53" s="260"/>
      <c r="BG53" s="261"/>
      <c r="BH53" s="261"/>
      <c r="BI53" s="261"/>
      <c r="BJ53" s="262"/>
    </row>
    <row r="54" spans="2:62" ht="20.25" customHeight="1" x14ac:dyDescent="0.4">
      <c r="B54" s="270"/>
      <c r="C54" s="289"/>
      <c r="D54" s="290"/>
      <c r="E54" s="152"/>
      <c r="F54" s="153" t="str">
        <f>C53</f>
        <v>介護職員</v>
      </c>
      <c r="G54" s="152"/>
      <c r="H54" s="153" t="str">
        <f>I53</f>
        <v>C</v>
      </c>
      <c r="I54" s="291"/>
      <c r="J54" s="292"/>
      <c r="K54" s="293"/>
      <c r="L54" s="294"/>
      <c r="M54" s="294"/>
      <c r="N54" s="290"/>
      <c r="O54" s="253"/>
      <c r="P54" s="254"/>
      <c r="Q54" s="254"/>
      <c r="R54" s="254"/>
      <c r="S54" s="25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69">
        <f>B53+1</f>
        <v>20</v>
      </c>
      <c r="C55" s="271" t="s">
        <v>103</v>
      </c>
      <c r="D55" s="272"/>
      <c r="E55" s="154"/>
      <c r="F55" s="155"/>
      <c r="G55" s="154"/>
      <c r="H55" s="155"/>
      <c r="I55" s="275" t="s">
        <v>89</v>
      </c>
      <c r="J55" s="276"/>
      <c r="K55" s="279" t="s">
        <v>19</v>
      </c>
      <c r="L55" s="280"/>
      <c r="M55" s="280"/>
      <c r="N55" s="272"/>
      <c r="O55" s="253" t="s">
        <v>225</v>
      </c>
      <c r="P55" s="254"/>
      <c r="Q55" s="254"/>
      <c r="R55" s="254"/>
      <c r="S55" s="25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56"/>
      <c r="BC55" s="257"/>
      <c r="BD55" s="258"/>
      <c r="BE55" s="259"/>
      <c r="BF55" s="260"/>
      <c r="BG55" s="261"/>
      <c r="BH55" s="261"/>
      <c r="BI55" s="261"/>
      <c r="BJ55" s="262"/>
    </row>
    <row r="56" spans="2:62" ht="20.25" customHeight="1" x14ac:dyDescent="0.4">
      <c r="B56" s="270"/>
      <c r="C56" s="289"/>
      <c r="D56" s="290"/>
      <c r="E56" s="152"/>
      <c r="F56" s="153" t="str">
        <f>C55</f>
        <v>介護職員</v>
      </c>
      <c r="G56" s="152"/>
      <c r="H56" s="153" t="str">
        <f>I55</f>
        <v>A</v>
      </c>
      <c r="I56" s="291"/>
      <c r="J56" s="292"/>
      <c r="K56" s="293"/>
      <c r="L56" s="294"/>
      <c r="M56" s="294"/>
      <c r="N56" s="290"/>
      <c r="O56" s="253"/>
      <c r="P56" s="254"/>
      <c r="Q56" s="254"/>
      <c r="R56" s="254"/>
      <c r="S56" s="25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69">
        <f>B55+1</f>
        <v>21</v>
      </c>
      <c r="C57" s="271" t="s">
        <v>103</v>
      </c>
      <c r="D57" s="272"/>
      <c r="E57" s="152"/>
      <c r="F57" s="153"/>
      <c r="G57" s="152"/>
      <c r="H57" s="153"/>
      <c r="I57" s="275" t="s">
        <v>89</v>
      </c>
      <c r="J57" s="276"/>
      <c r="K57" s="279" t="s">
        <v>19</v>
      </c>
      <c r="L57" s="280"/>
      <c r="M57" s="280"/>
      <c r="N57" s="272"/>
      <c r="O57" s="253" t="s">
        <v>226</v>
      </c>
      <c r="P57" s="254"/>
      <c r="Q57" s="254"/>
      <c r="R57" s="254"/>
      <c r="S57" s="25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56"/>
      <c r="BC57" s="257"/>
      <c r="BD57" s="258"/>
      <c r="BE57" s="259"/>
      <c r="BF57" s="260"/>
      <c r="BG57" s="261"/>
      <c r="BH57" s="261"/>
      <c r="BI57" s="261"/>
      <c r="BJ57" s="262"/>
    </row>
    <row r="58" spans="2:62" ht="20.25" customHeight="1" x14ac:dyDescent="0.4">
      <c r="B58" s="270"/>
      <c r="C58" s="289"/>
      <c r="D58" s="290"/>
      <c r="E58" s="152"/>
      <c r="F58" s="153" t="str">
        <f>C57</f>
        <v>介護職員</v>
      </c>
      <c r="G58" s="152"/>
      <c r="H58" s="153" t="str">
        <f>I57</f>
        <v>A</v>
      </c>
      <c r="I58" s="291"/>
      <c r="J58" s="292"/>
      <c r="K58" s="293"/>
      <c r="L58" s="294"/>
      <c r="M58" s="294"/>
      <c r="N58" s="290"/>
      <c r="O58" s="253"/>
      <c r="P58" s="254"/>
      <c r="Q58" s="254"/>
      <c r="R58" s="254"/>
      <c r="S58" s="25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69">
        <f>B57+1</f>
        <v>22</v>
      </c>
      <c r="C59" s="271" t="s">
        <v>103</v>
      </c>
      <c r="D59" s="272"/>
      <c r="E59" s="152"/>
      <c r="F59" s="153"/>
      <c r="G59" s="152"/>
      <c r="H59" s="153"/>
      <c r="I59" s="275" t="s">
        <v>89</v>
      </c>
      <c r="J59" s="276"/>
      <c r="K59" s="279" t="s">
        <v>90</v>
      </c>
      <c r="L59" s="280"/>
      <c r="M59" s="280"/>
      <c r="N59" s="272"/>
      <c r="O59" s="253" t="s">
        <v>140</v>
      </c>
      <c r="P59" s="254"/>
      <c r="Q59" s="254"/>
      <c r="R59" s="254"/>
      <c r="S59" s="25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56"/>
      <c r="BC59" s="257"/>
      <c r="BD59" s="258"/>
      <c r="BE59" s="259"/>
      <c r="BF59" s="260"/>
      <c r="BG59" s="261"/>
      <c r="BH59" s="261"/>
      <c r="BI59" s="261"/>
      <c r="BJ59" s="262"/>
    </row>
    <row r="60" spans="2:62" ht="20.25" customHeight="1" x14ac:dyDescent="0.4">
      <c r="B60" s="270"/>
      <c r="C60" s="289"/>
      <c r="D60" s="290"/>
      <c r="E60" s="152"/>
      <c r="F60" s="153" t="str">
        <f>C59</f>
        <v>介護職員</v>
      </c>
      <c r="G60" s="152"/>
      <c r="H60" s="153" t="str">
        <f>I59</f>
        <v>A</v>
      </c>
      <c r="I60" s="291"/>
      <c r="J60" s="292"/>
      <c r="K60" s="293"/>
      <c r="L60" s="294"/>
      <c r="M60" s="294"/>
      <c r="N60" s="290"/>
      <c r="O60" s="253"/>
      <c r="P60" s="254"/>
      <c r="Q60" s="254"/>
      <c r="R60" s="254"/>
      <c r="S60" s="25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69">
        <f>B59+1</f>
        <v>23</v>
      </c>
      <c r="C61" s="271" t="s">
        <v>103</v>
      </c>
      <c r="D61" s="272"/>
      <c r="E61" s="152"/>
      <c r="F61" s="153"/>
      <c r="G61" s="152"/>
      <c r="H61" s="153"/>
      <c r="I61" s="275" t="s">
        <v>89</v>
      </c>
      <c r="J61" s="276"/>
      <c r="K61" s="279" t="s">
        <v>90</v>
      </c>
      <c r="L61" s="280"/>
      <c r="M61" s="280"/>
      <c r="N61" s="272"/>
      <c r="O61" s="253" t="s">
        <v>227</v>
      </c>
      <c r="P61" s="254"/>
      <c r="Q61" s="254"/>
      <c r="R61" s="254"/>
      <c r="S61" s="25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293</v>
      </c>
      <c r="AW61" s="96"/>
      <c r="AX61" s="97" t="s">
        <v>184</v>
      </c>
      <c r="AY61" s="95"/>
      <c r="AZ61" s="96"/>
      <c r="BA61" s="98"/>
      <c r="BB61" s="256"/>
      <c r="BC61" s="257"/>
      <c r="BD61" s="258"/>
      <c r="BE61" s="259"/>
      <c r="BF61" s="260"/>
      <c r="BG61" s="261"/>
      <c r="BH61" s="261"/>
      <c r="BI61" s="261"/>
      <c r="BJ61" s="262"/>
    </row>
    <row r="62" spans="2:62" ht="20.25" customHeight="1" x14ac:dyDescent="0.4">
      <c r="B62" s="270"/>
      <c r="C62" s="289"/>
      <c r="D62" s="290"/>
      <c r="E62" s="152"/>
      <c r="F62" s="153" t="str">
        <f>C61</f>
        <v>介護職員</v>
      </c>
      <c r="G62" s="152"/>
      <c r="H62" s="153" t="str">
        <f>I61</f>
        <v>A</v>
      </c>
      <c r="I62" s="291"/>
      <c r="J62" s="292"/>
      <c r="K62" s="293"/>
      <c r="L62" s="294"/>
      <c r="M62" s="294"/>
      <c r="N62" s="290"/>
      <c r="O62" s="253"/>
      <c r="P62" s="254"/>
      <c r="Q62" s="254"/>
      <c r="R62" s="254"/>
      <c r="S62" s="25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69">
        <f>B61+1</f>
        <v>24</v>
      </c>
      <c r="C63" s="271" t="s">
        <v>103</v>
      </c>
      <c r="D63" s="272"/>
      <c r="E63" s="152"/>
      <c r="F63" s="153"/>
      <c r="G63" s="152"/>
      <c r="H63" s="153"/>
      <c r="I63" s="275" t="s">
        <v>100</v>
      </c>
      <c r="J63" s="276"/>
      <c r="K63" s="279" t="s">
        <v>90</v>
      </c>
      <c r="L63" s="280"/>
      <c r="M63" s="280"/>
      <c r="N63" s="272"/>
      <c r="O63" s="253" t="s">
        <v>141</v>
      </c>
      <c r="P63" s="254"/>
      <c r="Q63" s="254"/>
      <c r="R63" s="254"/>
      <c r="S63" s="25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56"/>
      <c r="BC63" s="257"/>
      <c r="BD63" s="258"/>
      <c r="BE63" s="259"/>
      <c r="BF63" s="260"/>
      <c r="BG63" s="261"/>
      <c r="BH63" s="261"/>
      <c r="BI63" s="261"/>
      <c r="BJ63" s="262"/>
    </row>
    <row r="64" spans="2:62" ht="20.25" customHeight="1" x14ac:dyDescent="0.4">
      <c r="B64" s="270"/>
      <c r="C64" s="289"/>
      <c r="D64" s="290"/>
      <c r="E64" s="152"/>
      <c r="F64" s="153" t="str">
        <f>C63</f>
        <v>介護職員</v>
      </c>
      <c r="G64" s="152"/>
      <c r="H64" s="153" t="str">
        <f>I63</f>
        <v>C</v>
      </c>
      <c r="I64" s="291"/>
      <c r="J64" s="292"/>
      <c r="K64" s="293"/>
      <c r="L64" s="294"/>
      <c r="M64" s="294"/>
      <c r="N64" s="290"/>
      <c r="O64" s="253"/>
      <c r="P64" s="254"/>
      <c r="Q64" s="254"/>
      <c r="R64" s="254"/>
      <c r="S64" s="25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69">
        <f>B63+1</f>
        <v>25</v>
      </c>
      <c r="C65" s="271" t="s">
        <v>103</v>
      </c>
      <c r="D65" s="272"/>
      <c r="E65" s="152"/>
      <c r="F65" s="153"/>
      <c r="G65" s="152"/>
      <c r="H65" s="153"/>
      <c r="I65" s="275" t="s">
        <v>89</v>
      </c>
      <c r="J65" s="276"/>
      <c r="K65" s="279" t="s">
        <v>19</v>
      </c>
      <c r="L65" s="280"/>
      <c r="M65" s="280"/>
      <c r="N65" s="272"/>
      <c r="O65" s="253" t="s">
        <v>142</v>
      </c>
      <c r="P65" s="254"/>
      <c r="Q65" s="254"/>
      <c r="R65" s="254"/>
      <c r="S65" s="25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56"/>
      <c r="BC65" s="257"/>
      <c r="BD65" s="258"/>
      <c r="BE65" s="259"/>
      <c r="BF65" s="260"/>
      <c r="BG65" s="261"/>
      <c r="BH65" s="261"/>
      <c r="BI65" s="261"/>
      <c r="BJ65" s="262"/>
    </row>
    <row r="66" spans="2:62" ht="20.25" customHeight="1" x14ac:dyDescent="0.4">
      <c r="B66" s="270"/>
      <c r="C66" s="289"/>
      <c r="D66" s="290"/>
      <c r="E66" s="152"/>
      <c r="F66" s="153" t="str">
        <f>C65</f>
        <v>介護職員</v>
      </c>
      <c r="G66" s="152"/>
      <c r="H66" s="153" t="str">
        <f>I65</f>
        <v>A</v>
      </c>
      <c r="I66" s="291"/>
      <c r="J66" s="292"/>
      <c r="K66" s="293"/>
      <c r="L66" s="294"/>
      <c r="M66" s="294"/>
      <c r="N66" s="290"/>
      <c r="O66" s="253"/>
      <c r="P66" s="254"/>
      <c r="Q66" s="254"/>
      <c r="R66" s="254"/>
      <c r="S66" s="25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69">
        <f>B65+1</f>
        <v>26</v>
      </c>
      <c r="C67" s="271" t="s">
        <v>103</v>
      </c>
      <c r="D67" s="272"/>
      <c r="E67" s="152"/>
      <c r="F67" s="153"/>
      <c r="G67" s="152"/>
      <c r="H67" s="153"/>
      <c r="I67" s="275" t="s">
        <v>89</v>
      </c>
      <c r="J67" s="276"/>
      <c r="K67" s="279" t="s">
        <v>19</v>
      </c>
      <c r="L67" s="280"/>
      <c r="M67" s="280"/>
      <c r="N67" s="272"/>
      <c r="O67" s="253" t="s">
        <v>143</v>
      </c>
      <c r="P67" s="254"/>
      <c r="Q67" s="254"/>
      <c r="R67" s="254"/>
      <c r="S67" s="25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56"/>
      <c r="BC67" s="257"/>
      <c r="BD67" s="258"/>
      <c r="BE67" s="259"/>
      <c r="BF67" s="260"/>
      <c r="BG67" s="261"/>
      <c r="BH67" s="261"/>
      <c r="BI67" s="261"/>
      <c r="BJ67" s="262"/>
    </row>
    <row r="68" spans="2:62" ht="20.25" customHeight="1" x14ac:dyDescent="0.4">
      <c r="B68" s="270"/>
      <c r="C68" s="289"/>
      <c r="D68" s="290"/>
      <c r="E68" s="152"/>
      <c r="F68" s="153" t="str">
        <f>C67</f>
        <v>介護職員</v>
      </c>
      <c r="G68" s="152"/>
      <c r="H68" s="153" t="str">
        <f>I67</f>
        <v>A</v>
      </c>
      <c r="I68" s="291"/>
      <c r="J68" s="292"/>
      <c r="K68" s="293"/>
      <c r="L68" s="294"/>
      <c r="M68" s="294"/>
      <c r="N68" s="290"/>
      <c r="O68" s="253"/>
      <c r="P68" s="254"/>
      <c r="Q68" s="254"/>
      <c r="R68" s="254"/>
      <c r="S68" s="25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69">
        <f>B67+1</f>
        <v>27</v>
      </c>
      <c r="C69" s="271" t="s">
        <v>103</v>
      </c>
      <c r="D69" s="272"/>
      <c r="E69" s="152"/>
      <c r="F69" s="153"/>
      <c r="G69" s="152"/>
      <c r="H69" s="153"/>
      <c r="I69" s="275" t="s">
        <v>89</v>
      </c>
      <c r="J69" s="276"/>
      <c r="K69" s="279" t="s">
        <v>90</v>
      </c>
      <c r="L69" s="280"/>
      <c r="M69" s="280"/>
      <c r="N69" s="272"/>
      <c r="O69" s="253" t="s">
        <v>228</v>
      </c>
      <c r="P69" s="254"/>
      <c r="Q69" s="254"/>
      <c r="R69" s="254"/>
      <c r="S69" s="25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56"/>
      <c r="BC69" s="257"/>
      <c r="BD69" s="258"/>
      <c r="BE69" s="259"/>
      <c r="BF69" s="260"/>
      <c r="BG69" s="261"/>
      <c r="BH69" s="261"/>
      <c r="BI69" s="261"/>
      <c r="BJ69" s="262"/>
    </row>
    <row r="70" spans="2:62" ht="20.25" customHeight="1" x14ac:dyDescent="0.4">
      <c r="B70" s="270"/>
      <c r="C70" s="289"/>
      <c r="D70" s="290"/>
      <c r="E70" s="152"/>
      <c r="F70" s="153" t="str">
        <f>C69</f>
        <v>介護職員</v>
      </c>
      <c r="G70" s="152"/>
      <c r="H70" s="153" t="str">
        <f>I69</f>
        <v>A</v>
      </c>
      <c r="I70" s="291"/>
      <c r="J70" s="292"/>
      <c r="K70" s="293"/>
      <c r="L70" s="294"/>
      <c r="M70" s="294"/>
      <c r="N70" s="290"/>
      <c r="O70" s="253"/>
      <c r="P70" s="254"/>
      <c r="Q70" s="254"/>
      <c r="R70" s="254"/>
      <c r="S70" s="25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69">
        <f>B69+1</f>
        <v>28</v>
      </c>
      <c r="C71" s="271" t="s">
        <v>103</v>
      </c>
      <c r="D71" s="272"/>
      <c r="E71" s="152"/>
      <c r="F71" s="153"/>
      <c r="G71" s="152"/>
      <c r="H71" s="153"/>
      <c r="I71" s="275" t="s">
        <v>89</v>
      </c>
      <c r="J71" s="276"/>
      <c r="K71" s="279" t="s">
        <v>90</v>
      </c>
      <c r="L71" s="280"/>
      <c r="M71" s="280"/>
      <c r="N71" s="272"/>
      <c r="O71" s="253" t="s">
        <v>229</v>
      </c>
      <c r="P71" s="254"/>
      <c r="Q71" s="254"/>
      <c r="R71" s="254"/>
      <c r="S71" s="255"/>
      <c r="T71" s="184" t="s">
        <v>18</v>
      </c>
      <c r="U71" s="108"/>
      <c r="V71" s="109"/>
      <c r="W71" s="95" t="s">
        <v>294</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56"/>
      <c r="BC71" s="257"/>
      <c r="BD71" s="258"/>
      <c r="BE71" s="259"/>
      <c r="BF71" s="260"/>
      <c r="BG71" s="261"/>
      <c r="BH71" s="261"/>
      <c r="BI71" s="261"/>
      <c r="BJ71" s="262"/>
    </row>
    <row r="72" spans="2:62" ht="20.25" customHeight="1" x14ac:dyDescent="0.4">
      <c r="B72" s="270"/>
      <c r="C72" s="289"/>
      <c r="D72" s="290"/>
      <c r="E72" s="152"/>
      <c r="F72" s="153" t="str">
        <f>C71</f>
        <v>介護職員</v>
      </c>
      <c r="G72" s="152"/>
      <c r="H72" s="153" t="str">
        <f>I71</f>
        <v>A</v>
      </c>
      <c r="I72" s="291"/>
      <c r="J72" s="292"/>
      <c r="K72" s="293"/>
      <c r="L72" s="294"/>
      <c r="M72" s="294"/>
      <c r="N72" s="290"/>
      <c r="O72" s="253"/>
      <c r="P72" s="254"/>
      <c r="Q72" s="254"/>
      <c r="R72" s="254"/>
      <c r="S72" s="25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69">
        <f>B71+1</f>
        <v>29</v>
      </c>
      <c r="C73" s="271"/>
      <c r="D73" s="272"/>
      <c r="E73" s="152"/>
      <c r="F73" s="153"/>
      <c r="G73" s="152"/>
      <c r="H73" s="153"/>
      <c r="I73" s="275"/>
      <c r="J73" s="276"/>
      <c r="K73" s="279"/>
      <c r="L73" s="280"/>
      <c r="M73" s="280"/>
      <c r="N73" s="272"/>
      <c r="O73" s="253"/>
      <c r="P73" s="254"/>
      <c r="Q73" s="254"/>
      <c r="R73" s="254"/>
      <c r="S73" s="25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6"/>
      <c r="BC73" s="257"/>
      <c r="BD73" s="258"/>
      <c r="BE73" s="259"/>
      <c r="BF73" s="260"/>
      <c r="BG73" s="261"/>
      <c r="BH73" s="261"/>
      <c r="BI73" s="261"/>
      <c r="BJ73" s="262"/>
    </row>
    <row r="74" spans="2:62" ht="20.25" customHeight="1" x14ac:dyDescent="0.4">
      <c r="B74" s="270"/>
      <c r="C74" s="273"/>
      <c r="D74" s="274"/>
      <c r="E74" s="196"/>
      <c r="F74" s="197">
        <f>C73</f>
        <v>0</v>
      </c>
      <c r="G74" s="196"/>
      <c r="H74" s="197">
        <f>I73</f>
        <v>0</v>
      </c>
      <c r="I74" s="277"/>
      <c r="J74" s="278"/>
      <c r="K74" s="281"/>
      <c r="L74" s="282"/>
      <c r="M74" s="282"/>
      <c r="N74" s="274"/>
      <c r="O74" s="253"/>
      <c r="P74" s="254"/>
      <c r="Q74" s="254"/>
      <c r="R74" s="254"/>
      <c r="S74" s="25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66">
        <f>IF($BE$3="４週",SUM(W74:AX74),IF($BE$3="暦月",SUM(W74:BA74),""))</f>
        <v>0</v>
      </c>
      <c r="BC74" s="267"/>
      <c r="BD74" s="268">
        <f>IF($BE$3="４週",BB74/4,IF($BE$3="暦月",(BB74/($BE$8/7)),""))</f>
        <v>0</v>
      </c>
      <c r="BE74" s="267"/>
      <c r="BF74" s="263"/>
      <c r="BG74" s="264"/>
      <c r="BH74" s="264"/>
      <c r="BI74" s="264"/>
      <c r="BJ74" s="265"/>
    </row>
    <row r="75" spans="2:62" ht="20.25" customHeight="1" x14ac:dyDescent="0.4">
      <c r="B75" s="269">
        <f>B73+1</f>
        <v>30</v>
      </c>
      <c r="C75" s="271"/>
      <c r="D75" s="272"/>
      <c r="E75" s="154"/>
      <c r="F75" s="155"/>
      <c r="G75" s="154"/>
      <c r="H75" s="155"/>
      <c r="I75" s="275"/>
      <c r="J75" s="276"/>
      <c r="K75" s="279"/>
      <c r="L75" s="280"/>
      <c r="M75" s="280"/>
      <c r="N75" s="272"/>
      <c r="O75" s="253"/>
      <c r="P75" s="254"/>
      <c r="Q75" s="254"/>
      <c r="R75" s="254"/>
      <c r="S75" s="25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6"/>
      <c r="BC75" s="257"/>
      <c r="BD75" s="258"/>
      <c r="BE75" s="259"/>
      <c r="BF75" s="260"/>
      <c r="BG75" s="261"/>
      <c r="BH75" s="261"/>
      <c r="BI75" s="261"/>
      <c r="BJ75" s="262"/>
    </row>
    <row r="76" spans="2:62" ht="20.25" customHeight="1" thickBot="1" x14ac:dyDescent="0.45">
      <c r="B76" s="397"/>
      <c r="C76" s="388"/>
      <c r="D76" s="389"/>
      <c r="E76" s="179"/>
      <c r="F76" s="180">
        <f>C76</f>
        <v>0</v>
      </c>
      <c r="G76" s="179"/>
      <c r="H76" s="180">
        <f>I76</f>
        <v>0</v>
      </c>
      <c r="I76" s="390"/>
      <c r="J76" s="391"/>
      <c r="K76" s="392"/>
      <c r="L76" s="393"/>
      <c r="M76" s="393"/>
      <c r="N76" s="389"/>
      <c r="O76" s="394"/>
      <c r="P76" s="395"/>
      <c r="Q76" s="395"/>
      <c r="R76" s="395"/>
      <c r="S76" s="396"/>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85">
        <f>IF($BE$3="４週",SUM(W76:AX76),IF($BE$3="暦月",SUM(W76:BA76),""))</f>
        <v>0</v>
      </c>
      <c r="BC76" s="386"/>
      <c r="BD76" s="387">
        <f>IF($BE$3="４週",BB76/4,IF($BE$3="暦月",(BB76/($BE$8/7)),""))</f>
        <v>0</v>
      </c>
      <c r="BE76" s="386"/>
      <c r="BF76" s="382"/>
      <c r="BG76" s="383"/>
      <c r="BH76" s="383"/>
      <c r="BI76" s="383"/>
      <c r="BJ76" s="38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260</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240</v>
      </c>
      <c r="L79" s="115"/>
      <c r="M79" s="115"/>
      <c r="N79" s="115"/>
      <c r="O79" s="115"/>
      <c r="P79" s="115"/>
      <c r="Q79" s="115"/>
      <c r="R79" s="115"/>
      <c r="S79" s="115"/>
      <c r="T79" s="116"/>
      <c r="U79" s="115"/>
      <c r="V79" s="115"/>
      <c r="W79" s="115"/>
      <c r="X79" s="115"/>
      <c r="Y79" s="115"/>
      <c r="Z79" s="117"/>
      <c r="AA79" s="115" t="s">
        <v>241</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9" t="s">
        <v>114</v>
      </c>
      <c r="S80" s="249"/>
      <c r="T80" s="249"/>
      <c r="U80" s="249"/>
      <c r="V80" s="119"/>
      <c r="W80" s="120" t="s">
        <v>115</v>
      </c>
      <c r="X80" s="120"/>
      <c r="Y80" s="2"/>
      <c r="Z80" s="117"/>
      <c r="AA80" s="227" t="s">
        <v>112</v>
      </c>
      <c r="AB80" s="227"/>
      <c r="AC80" s="227" t="s">
        <v>113</v>
      </c>
      <c r="AD80" s="227"/>
      <c r="AE80" s="227"/>
      <c r="AF80" s="227"/>
      <c r="AG80" s="115"/>
      <c r="AH80" s="249" t="s">
        <v>114</v>
      </c>
      <c r="AI80" s="249"/>
      <c r="AJ80" s="249"/>
      <c r="AK80" s="249"/>
      <c r="AL80" s="119"/>
      <c r="AM80" s="120" t="s">
        <v>115</v>
      </c>
      <c r="AN80" s="120"/>
      <c r="AO80" s="117"/>
      <c r="AP80" s="117"/>
      <c r="AQ80" s="231" t="s">
        <v>4</v>
      </c>
      <c r="AR80" s="231"/>
      <c r="AS80" s="231" t="s">
        <v>5</v>
      </c>
      <c r="AT80" s="231"/>
      <c r="AU80" s="231"/>
      <c r="AV80" s="231"/>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31" t="s">
        <v>6</v>
      </c>
      <c r="AR81" s="231"/>
      <c r="AS81" s="231" t="s">
        <v>94</v>
      </c>
      <c r="AT81" s="231"/>
      <c r="AU81" s="231"/>
      <c r="AV81" s="231"/>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31" t="s">
        <v>6</v>
      </c>
      <c r="L82" s="231"/>
      <c r="M82" s="232">
        <f>SUMIFS($BB$17:$BB$76,$F$17:$F$76,"医師",$H$17:$H$76,"A")</f>
        <v>480</v>
      </c>
      <c r="N82" s="232"/>
      <c r="O82" s="233">
        <f>SUMIFS($BD$17:$BD$76,$F$17:$F$76,"医師",$H$17:$H$76,"A")</f>
        <v>120</v>
      </c>
      <c r="P82" s="233"/>
      <c r="Q82" s="128"/>
      <c r="R82" s="234">
        <v>0</v>
      </c>
      <c r="S82" s="234"/>
      <c r="T82" s="234">
        <v>0</v>
      </c>
      <c r="U82" s="234"/>
      <c r="V82" s="129"/>
      <c r="W82" s="247">
        <v>3</v>
      </c>
      <c r="X82" s="248"/>
      <c r="Y82" s="2"/>
      <c r="Z82" s="117"/>
      <c r="AA82" s="231" t="s">
        <v>6</v>
      </c>
      <c r="AB82" s="231"/>
      <c r="AC82" s="232">
        <f>SUMIFS($BB$17:$BB$76,$F$17:$F$76,"薬剤師",$H$17:$H$76,"A")</f>
        <v>320</v>
      </c>
      <c r="AD82" s="232"/>
      <c r="AE82" s="233">
        <f>SUMIFS($BD$17:$BD$76,$F$17:$F$76,"薬剤師",$H$17:$H$76,"A")</f>
        <v>80</v>
      </c>
      <c r="AF82" s="233"/>
      <c r="AG82" s="128"/>
      <c r="AH82" s="234">
        <v>0</v>
      </c>
      <c r="AI82" s="234"/>
      <c r="AJ82" s="234">
        <v>0</v>
      </c>
      <c r="AK82" s="234"/>
      <c r="AL82" s="129"/>
      <c r="AM82" s="247">
        <v>2</v>
      </c>
      <c r="AN82" s="248"/>
      <c r="AO82" s="117"/>
      <c r="AP82" s="117"/>
      <c r="AQ82" s="231" t="s">
        <v>7</v>
      </c>
      <c r="AR82" s="231"/>
      <c r="AS82" s="231" t="s">
        <v>95</v>
      </c>
      <c r="AT82" s="231"/>
      <c r="AU82" s="231"/>
      <c r="AV82" s="231"/>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31" t="s">
        <v>7</v>
      </c>
      <c r="L83" s="231"/>
      <c r="M83" s="232">
        <f>SUMIFS($BB$17:$BB$76,$F$17:$F$76,"医師",$H$17:$H$76,"B")</f>
        <v>0</v>
      </c>
      <c r="N83" s="232"/>
      <c r="O83" s="233">
        <f>SUMIFS($BD$17:$BD$76,$F$17:$F$76,"医師",$H$17:$H$76,"B")</f>
        <v>0</v>
      </c>
      <c r="P83" s="233"/>
      <c r="Q83" s="128"/>
      <c r="R83" s="234">
        <v>0</v>
      </c>
      <c r="S83" s="234"/>
      <c r="T83" s="234">
        <v>0</v>
      </c>
      <c r="U83" s="234"/>
      <c r="V83" s="129"/>
      <c r="W83" s="247">
        <v>0</v>
      </c>
      <c r="X83" s="248"/>
      <c r="Y83" s="2"/>
      <c r="Z83" s="117"/>
      <c r="AA83" s="231" t="s">
        <v>7</v>
      </c>
      <c r="AB83" s="231"/>
      <c r="AC83" s="232">
        <f>SUMIFS($BB$17:$BB$76,$F$17:$F$76,"薬剤師",$H$17:$H$76,"B")</f>
        <v>0</v>
      </c>
      <c r="AD83" s="232"/>
      <c r="AE83" s="233">
        <f>SUMIFS($BD$17:$BD$76,$F$17:$F$76,"薬剤師",$H$17:$H$76,"B")</f>
        <v>0</v>
      </c>
      <c r="AF83" s="233"/>
      <c r="AG83" s="128"/>
      <c r="AH83" s="234">
        <v>0</v>
      </c>
      <c r="AI83" s="234"/>
      <c r="AJ83" s="234">
        <v>0</v>
      </c>
      <c r="AK83" s="234"/>
      <c r="AL83" s="129"/>
      <c r="AM83" s="247">
        <v>0</v>
      </c>
      <c r="AN83" s="248"/>
      <c r="AO83" s="117"/>
      <c r="AP83" s="117"/>
      <c r="AQ83" s="231" t="s">
        <v>8</v>
      </c>
      <c r="AR83" s="231"/>
      <c r="AS83" s="231" t="s">
        <v>96</v>
      </c>
      <c r="AT83" s="231"/>
      <c r="AU83" s="231"/>
      <c r="AV83" s="231"/>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31" t="s">
        <v>8</v>
      </c>
      <c r="L84" s="231"/>
      <c r="M84" s="232">
        <f>SUMIFS($BB$17:$BB$76,$F$17:$F$76,"医師",$H$17:$H$76,"C")</f>
        <v>0</v>
      </c>
      <c r="N84" s="232"/>
      <c r="O84" s="233">
        <f>SUMIFS($BD$17:$BD$76,$F$17:$F$76,"医師",$H$17:$H$76,"C")</f>
        <v>0</v>
      </c>
      <c r="P84" s="233"/>
      <c r="Q84" s="128"/>
      <c r="R84" s="234">
        <v>0</v>
      </c>
      <c r="S84" s="234"/>
      <c r="T84" s="235">
        <v>0</v>
      </c>
      <c r="U84" s="235"/>
      <c r="V84" s="129"/>
      <c r="W84" s="229" t="s">
        <v>36</v>
      </c>
      <c r="X84" s="230"/>
      <c r="Y84" s="2"/>
      <c r="Z84" s="117"/>
      <c r="AA84" s="231" t="s">
        <v>8</v>
      </c>
      <c r="AB84" s="231"/>
      <c r="AC84" s="232">
        <f>SUMIFS($BB$17:$BB$76,$F$17:$F$76,"薬剤師",$H$17:$H$76,"C")</f>
        <v>0</v>
      </c>
      <c r="AD84" s="232"/>
      <c r="AE84" s="233">
        <f>SUMIFS($BD$17:$BD$76,$F$17:$F$76,"薬剤師",$H$17:$H$76,"C")</f>
        <v>0</v>
      </c>
      <c r="AF84" s="233"/>
      <c r="AG84" s="128"/>
      <c r="AH84" s="234">
        <v>0</v>
      </c>
      <c r="AI84" s="234"/>
      <c r="AJ84" s="235">
        <v>0</v>
      </c>
      <c r="AK84" s="235"/>
      <c r="AL84" s="129"/>
      <c r="AM84" s="229" t="s">
        <v>36</v>
      </c>
      <c r="AN84" s="230"/>
      <c r="AO84" s="117"/>
      <c r="AP84" s="117"/>
      <c r="AQ84" s="231" t="s">
        <v>9</v>
      </c>
      <c r="AR84" s="231"/>
      <c r="AS84" s="231" t="s">
        <v>131</v>
      </c>
      <c r="AT84" s="231"/>
      <c r="AU84" s="231"/>
      <c r="AV84" s="231"/>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31" t="s">
        <v>9</v>
      </c>
      <c r="L85" s="231"/>
      <c r="M85" s="232">
        <f>SUMIFS($BB$17:$BB$76,$F$17:$F$76,"医師",$H$17:$H$76,"D")</f>
        <v>0</v>
      </c>
      <c r="N85" s="232"/>
      <c r="O85" s="233">
        <f>SUMIFS($BD$17:$BD$76,$F$17:$F$76,"医師",$H$17:$H$76,"D")</f>
        <v>0</v>
      </c>
      <c r="P85" s="233"/>
      <c r="Q85" s="128"/>
      <c r="R85" s="234">
        <v>0</v>
      </c>
      <c r="S85" s="234"/>
      <c r="T85" s="235">
        <v>0</v>
      </c>
      <c r="U85" s="235"/>
      <c r="V85" s="129"/>
      <c r="W85" s="229" t="s">
        <v>36</v>
      </c>
      <c r="X85" s="230"/>
      <c r="Y85" s="2"/>
      <c r="Z85" s="117"/>
      <c r="AA85" s="231" t="s">
        <v>9</v>
      </c>
      <c r="AB85" s="231"/>
      <c r="AC85" s="232">
        <f>SUMIFS($BB$17:$BB$76,$F$17:$F$76,"薬剤師",$H$17:$H$76,"D")</f>
        <v>0</v>
      </c>
      <c r="AD85" s="232"/>
      <c r="AE85" s="233">
        <f>SUMIFS($BD$17:$BD$76,$F$17:$F$76,"薬剤師",$H$17:$H$76,"D")</f>
        <v>0</v>
      </c>
      <c r="AF85" s="233"/>
      <c r="AG85" s="128"/>
      <c r="AH85" s="234">
        <v>0</v>
      </c>
      <c r="AI85" s="234"/>
      <c r="AJ85" s="235">
        <v>0</v>
      </c>
      <c r="AK85" s="235"/>
      <c r="AL85" s="129"/>
      <c r="AM85" s="229" t="s">
        <v>36</v>
      </c>
      <c r="AN85" s="230"/>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31" t="s">
        <v>119</v>
      </c>
      <c r="L86" s="231"/>
      <c r="M86" s="232">
        <f>SUM(M82:N85)</f>
        <v>480</v>
      </c>
      <c r="N86" s="232"/>
      <c r="O86" s="233">
        <f>SUM(O82:P85)</f>
        <v>120</v>
      </c>
      <c r="P86" s="233"/>
      <c r="Q86" s="128"/>
      <c r="R86" s="232">
        <f>SUM(R82:S85)</f>
        <v>0</v>
      </c>
      <c r="S86" s="232"/>
      <c r="T86" s="233">
        <f>SUM(T82:U85)</f>
        <v>0</v>
      </c>
      <c r="U86" s="233"/>
      <c r="V86" s="129"/>
      <c r="W86" s="236">
        <f>SUM(W82:X83)</f>
        <v>3</v>
      </c>
      <c r="X86" s="237"/>
      <c r="Y86" s="2"/>
      <c r="Z86" s="117"/>
      <c r="AA86" s="231" t="s">
        <v>119</v>
      </c>
      <c r="AB86" s="231"/>
      <c r="AC86" s="232">
        <f>SUM(AC82:AD85)</f>
        <v>320</v>
      </c>
      <c r="AD86" s="232"/>
      <c r="AE86" s="233">
        <f>SUM(AE82:AF85)</f>
        <v>80</v>
      </c>
      <c r="AF86" s="233"/>
      <c r="AG86" s="128"/>
      <c r="AH86" s="232">
        <f>SUM(AH82:AI85)</f>
        <v>0</v>
      </c>
      <c r="AI86" s="232"/>
      <c r="AJ86" s="233">
        <f>SUM(AJ82:AK85)</f>
        <v>0</v>
      </c>
      <c r="AK86" s="233"/>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243" t="s">
        <v>182</v>
      </c>
      <c r="S88" s="244"/>
      <c r="T88" s="126"/>
      <c r="U88" s="126"/>
      <c r="V88" s="115"/>
      <c r="W88" s="115"/>
      <c r="X88" s="115"/>
      <c r="Y88" s="117"/>
      <c r="Z88" s="117"/>
      <c r="AA88" s="116" t="s">
        <v>120</v>
      </c>
      <c r="AB88" s="115"/>
      <c r="AC88" s="115"/>
      <c r="AD88" s="115"/>
      <c r="AE88" s="115"/>
      <c r="AF88" s="115"/>
      <c r="AG88" s="149" t="s">
        <v>181</v>
      </c>
      <c r="AH88" s="245" t="str">
        <f>R88</f>
        <v>週</v>
      </c>
      <c r="AI88" s="246"/>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38">
        <f>IF($R$88="週",T86,R86)</f>
        <v>0</v>
      </c>
      <c r="L91" s="238"/>
      <c r="M91" s="238"/>
      <c r="N91" s="238"/>
      <c r="O91" s="121" t="s">
        <v>124</v>
      </c>
      <c r="P91" s="231">
        <f>IF($R$88="週",$BA$6,$BE$6)</f>
        <v>40</v>
      </c>
      <c r="Q91" s="231"/>
      <c r="R91" s="231"/>
      <c r="S91" s="231"/>
      <c r="T91" s="121" t="s">
        <v>125</v>
      </c>
      <c r="U91" s="239">
        <f>ROUNDDOWN(K91/P91,1)</f>
        <v>0</v>
      </c>
      <c r="V91" s="239"/>
      <c r="W91" s="239"/>
      <c r="X91" s="239"/>
      <c r="Y91" s="2"/>
      <c r="Z91" s="2"/>
      <c r="AA91" s="238">
        <f>IF($AH$88="週",AJ86,AH86)</f>
        <v>0</v>
      </c>
      <c r="AB91" s="238"/>
      <c r="AC91" s="238"/>
      <c r="AD91" s="238"/>
      <c r="AE91" s="121" t="s">
        <v>124</v>
      </c>
      <c r="AF91" s="231">
        <f>IF($AH$88="週",$BA$6,$BE$6)</f>
        <v>40</v>
      </c>
      <c r="AG91" s="231"/>
      <c r="AH91" s="231"/>
      <c r="AI91" s="231"/>
      <c r="AJ91" s="121" t="s">
        <v>125</v>
      </c>
      <c r="AK91" s="239">
        <f>ROUNDDOWN(AA91/AF91,1)</f>
        <v>0</v>
      </c>
      <c r="AL91" s="239"/>
      <c r="AM91" s="239"/>
      <c r="AN91" s="239"/>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244</v>
      </c>
      <c r="L93" s="115"/>
      <c r="M93" s="115"/>
      <c r="N93" s="115"/>
      <c r="O93" s="115"/>
      <c r="P93" s="115"/>
      <c r="Q93" s="115"/>
      <c r="R93" s="115"/>
      <c r="S93" s="115"/>
      <c r="T93" s="116"/>
      <c r="U93" s="115"/>
      <c r="V93" s="115"/>
      <c r="W93" s="115"/>
      <c r="X93" s="115"/>
      <c r="Y93" s="2"/>
      <c r="Z93" s="2"/>
      <c r="AA93" s="115" t="s">
        <v>245</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31">
        <f>W86</f>
        <v>3</v>
      </c>
      <c r="L96" s="231"/>
      <c r="M96" s="231"/>
      <c r="N96" s="231"/>
      <c r="O96" s="121" t="s">
        <v>129</v>
      </c>
      <c r="P96" s="239">
        <f>U91</f>
        <v>0</v>
      </c>
      <c r="Q96" s="239"/>
      <c r="R96" s="239"/>
      <c r="S96" s="239"/>
      <c r="T96" s="121" t="s">
        <v>125</v>
      </c>
      <c r="U96" s="240">
        <f>ROUNDDOWN(K96+P96,1)</f>
        <v>3</v>
      </c>
      <c r="V96" s="240"/>
      <c r="W96" s="240"/>
      <c r="X96" s="240"/>
      <c r="Y96" s="127"/>
      <c r="Z96" s="127"/>
      <c r="AA96" s="241">
        <f>AM86</f>
        <v>2</v>
      </c>
      <c r="AB96" s="241"/>
      <c r="AC96" s="241"/>
      <c r="AD96" s="241"/>
      <c r="AE96" s="125" t="s">
        <v>129</v>
      </c>
      <c r="AF96" s="242">
        <f>AK91</f>
        <v>0</v>
      </c>
      <c r="AG96" s="242"/>
      <c r="AH96" s="242"/>
      <c r="AI96" s="242"/>
      <c r="AJ96" s="125" t="s">
        <v>125</v>
      </c>
      <c r="AK96" s="240">
        <f>ROUNDDOWN(AA96+AF96,1)</f>
        <v>2</v>
      </c>
      <c r="AL96" s="240"/>
      <c r="AM96" s="240"/>
      <c r="AN96" s="240"/>
      <c r="AO96" s="2"/>
      <c r="AP96" s="2"/>
    </row>
    <row r="97" spans="11:42" ht="20.25" customHeight="1" x14ac:dyDescent="0.4"/>
    <row r="98" spans="11:42" ht="20.25" customHeight="1" x14ac:dyDescent="0.4">
      <c r="K98" s="115" t="s">
        <v>242</v>
      </c>
      <c r="L98" s="115"/>
      <c r="M98" s="115"/>
      <c r="N98" s="115"/>
      <c r="O98" s="115"/>
      <c r="P98" s="115"/>
      <c r="Q98" s="115"/>
      <c r="R98" s="115"/>
      <c r="S98" s="115"/>
      <c r="T98" s="116"/>
      <c r="U98" s="115"/>
      <c r="V98" s="115"/>
      <c r="W98" s="115"/>
      <c r="X98" s="115"/>
      <c r="Y98" s="115"/>
      <c r="Z98" s="117"/>
      <c r="AA98" s="115" t="s">
        <v>243</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9" t="s">
        <v>114</v>
      </c>
      <c r="S99" s="249"/>
      <c r="T99" s="249"/>
      <c r="U99" s="249"/>
      <c r="V99" s="119"/>
      <c r="W99" s="120" t="s">
        <v>115</v>
      </c>
      <c r="X99" s="120"/>
      <c r="Y99" s="2"/>
      <c r="Z99" s="117"/>
      <c r="AA99" s="227" t="s">
        <v>112</v>
      </c>
      <c r="AB99" s="227"/>
      <c r="AC99" s="227" t="s">
        <v>113</v>
      </c>
      <c r="AD99" s="227"/>
      <c r="AE99" s="227"/>
      <c r="AF99" s="227"/>
      <c r="AG99" s="115"/>
      <c r="AH99" s="249" t="s">
        <v>114</v>
      </c>
      <c r="AI99" s="249"/>
      <c r="AJ99" s="249"/>
      <c r="AK99" s="249"/>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31" t="s">
        <v>6</v>
      </c>
      <c r="L101" s="231"/>
      <c r="M101" s="232">
        <f>SUMIFS($BB$17:$BB$76,$F$17:$F$76,"看護職員",$H$17:$H$76,"A")</f>
        <v>1280</v>
      </c>
      <c r="N101" s="232"/>
      <c r="O101" s="233">
        <f>SUMIFS($BD$17:$BD$76,$F$17:$F$76,"看護職員",$H$17:$H$76,"A")</f>
        <v>320</v>
      </c>
      <c r="P101" s="233"/>
      <c r="Q101" s="128"/>
      <c r="R101" s="234">
        <v>0</v>
      </c>
      <c r="S101" s="234"/>
      <c r="T101" s="234">
        <v>0</v>
      </c>
      <c r="U101" s="234"/>
      <c r="V101" s="129"/>
      <c r="W101" s="247">
        <v>8</v>
      </c>
      <c r="X101" s="248"/>
      <c r="Y101" s="2"/>
      <c r="Z101" s="117"/>
      <c r="AA101" s="231" t="s">
        <v>6</v>
      </c>
      <c r="AB101" s="231"/>
      <c r="AC101" s="232">
        <f>SUMIFS($BB$17:$BB$76,$F$17:$F$76,"介護職員",$H$17:$H$76,"A")</f>
        <v>1280</v>
      </c>
      <c r="AD101" s="232"/>
      <c r="AE101" s="233">
        <f>SUMIFS($BD$17:$BD$76,$F$17:$F$76,"介護職員",$H$17:$H$76,"A")</f>
        <v>320</v>
      </c>
      <c r="AF101" s="233"/>
      <c r="AG101" s="128"/>
      <c r="AH101" s="234">
        <v>0</v>
      </c>
      <c r="AI101" s="234"/>
      <c r="AJ101" s="234">
        <v>0</v>
      </c>
      <c r="AK101" s="234"/>
      <c r="AL101" s="129"/>
      <c r="AM101" s="247">
        <v>8</v>
      </c>
      <c r="AN101" s="248"/>
      <c r="AO101" s="117"/>
      <c r="AP101" s="117"/>
    </row>
    <row r="102" spans="11:42" ht="20.25" customHeight="1" x14ac:dyDescent="0.4">
      <c r="K102" s="231" t="s">
        <v>7</v>
      </c>
      <c r="L102" s="231"/>
      <c r="M102" s="232">
        <f>SUMIFS($BB$17:$BB$76,$F$17:$F$76,"看護職員",$H$17:$H$76,"B")</f>
        <v>0</v>
      </c>
      <c r="N102" s="232"/>
      <c r="O102" s="233">
        <f>SUMIFS($BD$17:$BD$76,$F$17:$F$76,"看護職員",$H$17:$H$76,"B")</f>
        <v>0</v>
      </c>
      <c r="P102" s="233"/>
      <c r="Q102" s="128"/>
      <c r="R102" s="234">
        <v>0</v>
      </c>
      <c r="S102" s="234"/>
      <c r="T102" s="234">
        <v>0</v>
      </c>
      <c r="U102" s="234"/>
      <c r="V102" s="129"/>
      <c r="W102" s="247">
        <v>0</v>
      </c>
      <c r="X102" s="248"/>
      <c r="Y102" s="2"/>
      <c r="Z102" s="117"/>
      <c r="AA102" s="231" t="s">
        <v>7</v>
      </c>
      <c r="AB102" s="231"/>
      <c r="AC102" s="232">
        <f>SUMIFS($BB$17:$BB$76,$F$17:$F$76,"介護職員",$H$17:$H$76,"B")</f>
        <v>0</v>
      </c>
      <c r="AD102" s="232"/>
      <c r="AE102" s="233">
        <f>SUMIFS($BD$17:$BD$76,$F$17:$F$76,"介護職員",$H$17:$H$76,"B")</f>
        <v>0</v>
      </c>
      <c r="AF102" s="233"/>
      <c r="AG102" s="128"/>
      <c r="AH102" s="234">
        <v>0</v>
      </c>
      <c r="AI102" s="234"/>
      <c r="AJ102" s="234">
        <v>0</v>
      </c>
      <c r="AK102" s="234"/>
      <c r="AL102" s="129"/>
      <c r="AM102" s="247">
        <v>0</v>
      </c>
      <c r="AN102" s="248"/>
      <c r="AO102" s="117"/>
      <c r="AP102" s="117"/>
    </row>
    <row r="103" spans="11:42" ht="20.25" customHeight="1" x14ac:dyDescent="0.4">
      <c r="K103" s="231" t="s">
        <v>8</v>
      </c>
      <c r="L103" s="231"/>
      <c r="M103" s="232">
        <f>SUMIFS($BB$17:$BB$76,$F$17:$F$76,"看護職員",$H$17:$H$76,"C")</f>
        <v>256</v>
      </c>
      <c r="N103" s="232"/>
      <c r="O103" s="233">
        <f>SUMIFS($BD$17:$BD$76,$F$17:$F$76,"看護職員",$H$17:$H$76,"C")</f>
        <v>64</v>
      </c>
      <c r="P103" s="233"/>
      <c r="Q103" s="128"/>
      <c r="R103" s="234">
        <v>256</v>
      </c>
      <c r="S103" s="234"/>
      <c r="T103" s="235">
        <v>64</v>
      </c>
      <c r="U103" s="235"/>
      <c r="V103" s="129"/>
      <c r="W103" s="229" t="s">
        <v>36</v>
      </c>
      <c r="X103" s="230"/>
      <c r="Y103" s="2"/>
      <c r="Z103" s="117"/>
      <c r="AA103" s="231" t="s">
        <v>8</v>
      </c>
      <c r="AB103" s="231"/>
      <c r="AC103" s="232">
        <f>SUMIFS($BB$17:$BB$76,$F$17:$F$76,"介護職員",$H$17:$H$76,"C")</f>
        <v>256</v>
      </c>
      <c r="AD103" s="232"/>
      <c r="AE103" s="233">
        <f>SUMIFS($BD$17:$BD$76,$F$17:$F$76,"介護職員",$H$17:$H$76,"C")</f>
        <v>64</v>
      </c>
      <c r="AF103" s="233"/>
      <c r="AG103" s="128"/>
      <c r="AH103" s="234">
        <v>256</v>
      </c>
      <c r="AI103" s="234"/>
      <c r="AJ103" s="235">
        <v>64</v>
      </c>
      <c r="AK103" s="235"/>
      <c r="AL103" s="129"/>
      <c r="AM103" s="229" t="s">
        <v>36</v>
      </c>
      <c r="AN103" s="230"/>
      <c r="AO103" s="117"/>
      <c r="AP103" s="117"/>
    </row>
    <row r="104" spans="11:42" ht="20.25" customHeight="1" x14ac:dyDescent="0.4">
      <c r="K104" s="231" t="s">
        <v>9</v>
      </c>
      <c r="L104" s="231"/>
      <c r="M104" s="232">
        <f>SUMIFS($BB$17:$BB$76,$F$17:$F$76,"看護職員",$H$17:$H$76,"D")</f>
        <v>0</v>
      </c>
      <c r="N104" s="232"/>
      <c r="O104" s="233">
        <f>SUMIFS($BD$17:$BD$76,$F$17:$F$76,"看護職員",$H$17:$H$76,"D")</f>
        <v>0</v>
      </c>
      <c r="P104" s="233"/>
      <c r="Q104" s="128"/>
      <c r="R104" s="234">
        <v>0</v>
      </c>
      <c r="S104" s="234"/>
      <c r="T104" s="235">
        <v>0</v>
      </c>
      <c r="U104" s="235"/>
      <c r="V104" s="129"/>
      <c r="W104" s="229" t="s">
        <v>36</v>
      </c>
      <c r="X104" s="230"/>
      <c r="Y104" s="2"/>
      <c r="Z104" s="117"/>
      <c r="AA104" s="231" t="s">
        <v>9</v>
      </c>
      <c r="AB104" s="231"/>
      <c r="AC104" s="232">
        <f>SUMIFS($BB$17:$BB$76,$F$17:$F$76,"介護職員",$H$17:$H$76,"D")</f>
        <v>0</v>
      </c>
      <c r="AD104" s="232"/>
      <c r="AE104" s="233">
        <f>SUMIFS($BD$17:$BD$76,$F$17:$F$76,"介護職員",$H$17:$H$76,"D")</f>
        <v>0</v>
      </c>
      <c r="AF104" s="233"/>
      <c r="AG104" s="128"/>
      <c r="AH104" s="234">
        <v>0</v>
      </c>
      <c r="AI104" s="234"/>
      <c r="AJ104" s="235">
        <v>0</v>
      </c>
      <c r="AK104" s="235"/>
      <c r="AL104" s="129"/>
      <c r="AM104" s="229" t="s">
        <v>36</v>
      </c>
      <c r="AN104" s="230"/>
      <c r="AO104" s="117"/>
      <c r="AP104" s="117"/>
    </row>
    <row r="105" spans="11:42" ht="20.25" customHeight="1" x14ac:dyDescent="0.4">
      <c r="K105" s="231" t="s">
        <v>119</v>
      </c>
      <c r="L105" s="231"/>
      <c r="M105" s="232">
        <f>SUM(M101:N104)</f>
        <v>1536</v>
      </c>
      <c r="N105" s="232"/>
      <c r="O105" s="233">
        <f>SUM(O101:P104)</f>
        <v>384</v>
      </c>
      <c r="P105" s="233"/>
      <c r="Q105" s="128"/>
      <c r="R105" s="232">
        <f>SUM(R101:S104)</f>
        <v>256</v>
      </c>
      <c r="S105" s="232"/>
      <c r="T105" s="233">
        <f>SUM(T101:U104)</f>
        <v>64</v>
      </c>
      <c r="U105" s="233"/>
      <c r="V105" s="129"/>
      <c r="W105" s="236">
        <f>SUM(W101:X102)</f>
        <v>8</v>
      </c>
      <c r="X105" s="237"/>
      <c r="Y105" s="2"/>
      <c r="Z105" s="117"/>
      <c r="AA105" s="231" t="s">
        <v>119</v>
      </c>
      <c r="AB105" s="231"/>
      <c r="AC105" s="232">
        <f>SUM(AC101:AD104)</f>
        <v>1536</v>
      </c>
      <c r="AD105" s="232"/>
      <c r="AE105" s="233">
        <f>SUM(AE101:AF104)</f>
        <v>384</v>
      </c>
      <c r="AF105" s="233"/>
      <c r="AG105" s="128"/>
      <c r="AH105" s="232">
        <f>SUM(AH101:AI104)</f>
        <v>256</v>
      </c>
      <c r="AI105" s="232"/>
      <c r="AJ105" s="233">
        <f>SUM(AJ101:AK104)</f>
        <v>64</v>
      </c>
      <c r="AK105" s="233"/>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45" t="str">
        <f>R88</f>
        <v>週</v>
      </c>
      <c r="S107" s="246"/>
      <c r="T107" s="126"/>
      <c r="U107" s="126"/>
      <c r="V107" s="115"/>
      <c r="W107" s="115"/>
      <c r="X107" s="115"/>
      <c r="Y107" s="117"/>
      <c r="Z107" s="117"/>
      <c r="AA107" s="116" t="s">
        <v>120</v>
      </c>
      <c r="AB107" s="115"/>
      <c r="AC107" s="115"/>
      <c r="AD107" s="115"/>
      <c r="AE107" s="115"/>
      <c r="AF107" s="115"/>
      <c r="AG107" s="149" t="s">
        <v>181</v>
      </c>
      <c r="AH107" s="245" t="str">
        <f>R107</f>
        <v>週</v>
      </c>
      <c r="AI107" s="246"/>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38">
        <f>IF($R$88="週",T105,R105)</f>
        <v>64</v>
      </c>
      <c r="L110" s="238"/>
      <c r="M110" s="238"/>
      <c r="N110" s="238"/>
      <c r="O110" s="222" t="s">
        <v>124</v>
      </c>
      <c r="P110" s="231">
        <f>IF($R$88="週",$BA$6,$BE$6)</f>
        <v>40</v>
      </c>
      <c r="Q110" s="231"/>
      <c r="R110" s="231"/>
      <c r="S110" s="231"/>
      <c r="T110" s="222" t="s">
        <v>125</v>
      </c>
      <c r="U110" s="239">
        <f>ROUNDDOWN(K110/P110,1)</f>
        <v>1.6</v>
      </c>
      <c r="V110" s="239"/>
      <c r="W110" s="239"/>
      <c r="X110" s="239"/>
      <c r="Y110" s="2"/>
      <c r="Z110" s="2"/>
      <c r="AA110" s="238">
        <f>IF($AH$88="週",AJ105,AH105)</f>
        <v>64</v>
      </c>
      <c r="AB110" s="238"/>
      <c r="AC110" s="238"/>
      <c r="AD110" s="238"/>
      <c r="AE110" s="222" t="s">
        <v>124</v>
      </c>
      <c r="AF110" s="231">
        <f>IF($AH$88="週",$BA$6,$BE$6)</f>
        <v>40</v>
      </c>
      <c r="AG110" s="231"/>
      <c r="AH110" s="231"/>
      <c r="AI110" s="231"/>
      <c r="AJ110" s="222" t="s">
        <v>125</v>
      </c>
      <c r="AK110" s="239">
        <f>ROUNDDOWN(AA110/AF110,1)</f>
        <v>1.6</v>
      </c>
      <c r="AL110" s="239"/>
      <c r="AM110" s="239"/>
      <c r="AN110" s="239"/>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31">
        <f>W105</f>
        <v>8</v>
      </c>
      <c r="L115" s="231"/>
      <c r="M115" s="231"/>
      <c r="N115" s="231"/>
      <c r="O115" s="222" t="s">
        <v>129</v>
      </c>
      <c r="P115" s="239">
        <f>U110</f>
        <v>1.6</v>
      </c>
      <c r="Q115" s="239"/>
      <c r="R115" s="239"/>
      <c r="S115" s="239"/>
      <c r="T115" s="222" t="s">
        <v>125</v>
      </c>
      <c r="U115" s="240">
        <f>ROUNDDOWN(K115+P115,1)</f>
        <v>9.6</v>
      </c>
      <c r="V115" s="240"/>
      <c r="W115" s="240"/>
      <c r="X115" s="240"/>
      <c r="Y115" s="127"/>
      <c r="Z115" s="127"/>
      <c r="AA115" s="241">
        <f>AM105</f>
        <v>8</v>
      </c>
      <c r="AB115" s="241"/>
      <c r="AC115" s="241"/>
      <c r="AD115" s="241"/>
      <c r="AE115" s="125" t="s">
        <v>129</v>
      </c>
      <c r="AF115" s="242">
        <f>AK110</f>
        <v>1.6</v>
      </c>
      <c r="AG115" s="242"/>
      <c r="AH115" s="242"/>
      <c r="AI115" s="242"/>
      <c r="AJ115" s="125" t="s">
        <v>125</v>
      </c>
      <c r="AK115" s="240">
        <f>ROUNDDOWN(AA115+AF115,1)</f>
        <v>9.6</v>
      </c>
      <c r="AL115" s="240"/>
      <c r="AM115" s="240"/>
      <c r="AN115" s="240"/>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78" priority="156">
      <formula>OR(#REF!=$B77,#REF!=$B77)</formula>
    </cfRule>
  </conditionalFormatting>
  <conditionalFormatting sqref="Z80 W80:X80 W89:Z89 AO80:AP80 AO89:AP89">
    <cfRule type="expression" dxfId="77" priority="158">
      <formula>OR(#REF!=$B78,#REF!=$B78)</formula>
    </cfRule>
  </conditionalFormatting>
  <conditionalFormatting sqref="AM90:AN90">
    <cfRule type="expression" dxfId="76" priority="152">
      <formula>OR(#REF!=$B77,#REF!=$B77)</formula>
    </cfRule>
  </conditionalFormatting>
  <conditionalFormatting sqref="AM80:AN80 AM89:AN89">
    <cfRule type="expression" dxfId="75" priority="154">
      <formula>OR(#REF!=$B78,#REF!=$B78)</formula>
    </cfRule>
  </conditionalFormatting>
  <conditionalFormatting sqref="W18:BE18">
    <cfRule type="expression" dxfId="74" priority="86">
      <formula>INDIRECT(ADDRESS(ROW(),COLUMN()))=TRUNC(INDIRECT(ADDRESS(ROW(),COLUMN())))</formula>
    </cfRule>
  </conditionalFormatting>
  <conditionalFormatting sqref="BB20:BE20">
    <cfRule type="expression" dxfId="73" priority="85">
      <formula>INDIRECT(ADDRESS(ROW(),COLUMN()))=TRUNC(INDIRECT(ADDRESS(ROW(),COLUMN())))</formula>
    </cfRule>
  </conditionalFormatting>
  <conditionalFormatting sqref="BB22:BE22">
    <cfRule type="expression" dxfId="72" priority="83">
      <formula>INDIRECT(ADDRESS(ROW(),COLUMN()))=TRUNC(INDIRECT(ADDRESS(ROW(),COLUMN())))</formula>
    </cfRule>
  </conditionalFormatting>
  <conditionalFormatting sqref="BB24:BE24">
    <cfRule type="expression" dxfId="71" priority="82">
      <formula>INDIRECT(ADDRESS(ROW(),COLUMN()))=TRUNC(INDIRECT(ADDRESS(ROW(),COLUMN())))</formula>
    </cfRule>
  </conditionalFormatting>
  <conditionalFormatting sqref="BB26:BE26">
    <cfRule type="expression" dxfId="70" priority="81">
      <formula>INDIRECT(ADDRESS(ROW(),COLUMN()))=TRUNC(INDIRECT(ADDRESS(ROW(),COLUMN())))</formula>
    </cfRule>
  </conditionalFormatting>
  <conditionalFormatting sqref="BB28:BE28">
    <cfRule type="expression" dxfId="69" priority="80">
      <formula>INDIRECT(ADDRESS(ROW(),COLUMN()))=TRUNC(INDIRECT(ADDRESS(ROW(),COLUMN())))</formula>
    </cfRule>
  </conditionalFormatting>
  <conditionalFormatting sqref="BB30:BE30">
    <cfRule type="expression" dxfId="68" priority="79">
      <formula>INDIRECT(ADDRESS(ROW(),COLUMN()))=TRUNC(INDIRECT(ADDRESS(ROW(),COLUMN())))</formula>
    </cfRule>
  </conditionalFormatting>
  <conditionalFormatting sqref="BB32:BE32">
    <cfRule type="expression" dxfId="67" priority="78">
      <formula>INDIRECT(ADDRESS(ROW(),COLUMN()))=TRUNC(INDIRECT(ADDRESS(ROW(),COLUMN())))</formula>
    </cfRule>
  </conditionalFormatting>
  <conditionalFormatting sqref="BB34:BE34">
    <cfRule type="expression" dxfId="66" priority="77">
      <formula>INDIRECT(ADDRESS(ROW(),COLUMN()))=TRUNC(INDIRECT(ADDRESS(ROW(),COLUMN())))</formula>
    </cfRule>
  </conditionalFormatting>
  <conditionalFormatting sqref="BB36:BE36">
    <cfRule type="expression" dxfId="65" priority="76">
      <formula>INDIRECT(ADDRESS(ROW(),COLUMN()))=TRUNC(INDIRECT(ADDRESS(ROW(),COLUMN())))</formula>
    </cfRule>
  </conditionalFormatting>
  <conditionalFormatting sqref="BB38:BE38">
    <cfRule type="expression" dxfId="64" priority="75">
      <formula>INDIRECT(ADDRESS(ROW(),COLUMN()))=TRUNC(INDIRECT(ADDRESS(ROW(),COLUMN())))</formula>
    </cfRule>
  </conditionalFormatting>
  <conditionalFormatting sqref="BB40:BE40">
    <cfRule type="expression" dxfId="63" priority="74">
      <formula>INDIRECT(ADDRESS(ROW(),COLUMN()))=TRUNC(INDIRECT(ADDRESS(ROW(),COLUMN())))</formula>
    </cfRule>
  </conditionalFormatting>
  <conditionalFormatting sqref="BB42:BE42">
    <cfRule type="expression" dxfId="62" priority="73">
      <formula>INDIRECT(ADDRESS(ROW(),COLUMN()))=TRUNC(INDIRECT(ADDRESS(ROW(),COLUMN())))</formula>
    </cfRule>
  </conditionalFormatting>
  <conditionalFormatting sqref="BB44:BE44">
    <cfRule type="expression" dxfId="61" priority="72">
      <formula>INDIRECT(ADDRESS(ROW(),COLUMN()))=TRUNC(INDIRECT(ADDRESS(ROW(),COLUMN())))</formula>
    </cfRule>
  </conditionalFormatting>
  <conditionalFormatting sqref="BB46:BE46">
    <cfRule type="expression" dxfId="60" priority="71">
      <formula>INDIRECT(ADDRESS(ROW(),COLUMN()))=TRUNC(INDIRECT(ADDRESS(ROW(),COLUMN())))</formula>
    </cfRule>
  </conditionalFormatting>
  <conditionalFormatting sqref="BB48:BE48">
    <cfRule type="expression" dxfId="59" priority="70">
      <formula>INDIRECT(ADDRESS(ROW(),COLUMN()))=TRUNC(INDIRECT(ADDRESS(ROW(),COLUMN())))</formula>
    </cfRule>
  </conditionalFormatting>
  <conditionalFormatting sqref="BB50:BE50">
    <cfRule type="expression" dxfId="58" priority="69">
      <formula>INDIRECT(ADDRESS(ROW(),COLUMN()))=TRUNC(INDIRECT(ADDRESS(ROW(),COLUMN())))</formula>
    </cfRule>
  </conditionalFormatting>
  <conditionalFormatting sqref="BB52:BE52">
    <cfRule type="expression" dxfId="57" priority="68">
      <formula>INDIRECT(ADDRESS(ROW(),COLUMN()))=TRUNC(INDIRECT(ADDRESS(ROW(),COLUMN())))</formula>
    </cfRule>
  </conditionalFormatting>
  <conditionalFormatting sqref="BB54:BE54">
    <cfRule type="expression" dxfId="56" priority="67">
      <formula>INDIRECT(ADDRESS(ROW(),COLUMN()))=TRUNC(INDIRECT(ADDRESS(ROW(),COLUMN())))</formula>
    </cfRule>
  </conditionalFormatting>
  <conditionalFormatting sqref="BB56:BE56">
    <cfRule type="expression" dxfId="55" priority="66">
      <formula>INDIRECT(ADDRESS(ROW(),COLUMN()))=TRUNC(INDIRECT(ADDRESS(ROW(),COLUMN())))</formula>
    </cfRule>
  </conditionalFormatting>
  <conditionalFormatting sqref="BB58:BE58">
    <cfRule type="expression" dxfId="54" priority="65">
      <formula>INDIRECT(ADDRESS(ROW(),COLUMN()))=TRUNC(INDIRECT(ADDRESS(ROW(),COLUMN())))</formula>
    </cfRule>
  </conditionalFormatting>
  <conditionalFormatting sqref="BB60:BE60">
    <cfRule type="expression" dxfId="53" priority="64">
      <formula>INDIRECT(ADDRESS(ROW(),COLUMN()))=TRUNC(INDIRECT(ADDRESS(ROW(),COLUMN())))</formula>
    </cfRule>
  </conditionalFormatting>
  <conditionalFormatting sqref="BB62:BE62">
    <cfRule type="expression" dxfId="52" priority="63">
      <formula>INDIRECT(ADDRESS(ROW(),COLUMN()))=TRUNC(INDIRECT(ADDRESS(ROW(),COLUMN())))</formula>
    </cfRule>
  </conditionalFormatting>
  <conditionalFormatting sqref="BB64:BE64">
    <cfRule type="expression" dxfId="51" priority="62">
      <formula>INDIRECT(ADDRESS(ROW(),COLUMN()))=TRUNC(INDIRECT(ADDRESS(ROW(),COLUMN())))</formula>
    </cfRule>
  </conditionalFormatting>
  <conditionalFormatting sqref="BB66:BE66">
    <cfRule type="expression" dxfId="50" priority="61">
      <formula>INDIRECT(ADDRESS(ROW(),COLUMN()))=TRUNC(INDIRECT(ADDRESS(ROW(),COLUMN())))</formula>
    </cfRule>
  </conditionalFormatting>
  <conditionalFormatting sqref="BB68:BE68">
    <cfRule type="expression" dxfId="49" priority="60">
      <formula>INDIRECT(ADDRESS(ROW(),COLUMN()))=TRUNC(INDIRECT(ADDRESS(ROW(),COLUMN())))</formula>
    </cfRule>
  </conditionalFormatting>
  <conditionalFormatting sqref="BB70:BE70">
    <cfRule type="expression" dxfId="48" priority="59">
      <formula>INDIRECT(ADDRESS(ROW(),COLUMN()))=TRUNC(INDIRECT(ADDRESS(ROW(),COLUMN())))</formula>
    </cfRule>
  </conditionalFormatting>
  <conditionalFormatting sqref="BB72:BE72">
    <cfRule type="expression" dxfId="47" priority="58">
      <formula>INDIRECT(ADDRESS(ROW(),COLUMN()))=TRUNC(INDIRECT(ADDRESS(ROW(),COLUMN())))</formula>
    </cfRule>
  </conditionalFormatting>
  <conditionalFormatting sqref="BB74:BE74">
    <cfRule type="expression" dxfId="46" priority="57">
      <formula>INDIRECT(ADDRESS(ROW(),COLUMN()))=TRUNC(INDIRECT(ADDRESS(ROW(),COLUMN())))</formula>
    </cfRule>
  </conditionalFormatting>
  <conditionalFormatting sqref="BB76:BE76">
    <cfRule type="expression" dxfId="45" priority="50">
      <formula>INDIRECT(ADDRESS(ROW(),COLUMN()))=TRUNC(INDIRECT(ADDRESS(ROW(),COLUMN())))</formula>
    </cfRule>
  </conditionalFormatting>
  <conditionalFormatting sqref="M82:X86">
    <cfRule type="expression" dxfId="44" priority="49">
      <formula>INDIRECT(ADDRESS(ROW(),COLUMN()))=TRUNC(INDIRECT(ADDRESS(ROW(),COLUMN())))</formula>
    </cfRule>
  </conditionalFormatting>
  <conditionalFormatting sqref="AC86:AN86 AG82:AN85">
    <cfRule type="expression" dxfId="43" priority="48">
      <formula>INDIRECT(ADDRESS(ROW(),COLUMN()))=TRUNC(INDIRECT(ADDRESS(ROW(),COLUMN())))</formula>
    </cfRule>
  </conditionalFormatting>
  <conditionalFormatting sqref="K91:N91">
    <cfRule type="expression" dxfId="42" priority="47">
      <formula>INDIRECT(ADDRESS(ROW(),COLUMN()))=TRUNC(INDIRECT(ADDRESS(ROW(),COLUMN())))</formula>
    </cfRule>
  </conditionalFormatting>
  <conditionalFormatting sqref="AA91:AD91">
    <cfRule type="expression" dxfId="41" priority="46">
      <formula>INDIRECT(ADDRESS(ROW(),COLUMN()))=TRUNC(INDIRECT(ADDRESS(ROW(),COLUMN())))</formula>
    </cfRule>
  </conditionalFormatting>
  <conditionalFormatting sqref="AC82:AF85">
    <cfRule type="expression" dxfId="40" priority="45">
      <formula>INDIRECT(ADDRESS(ROW(),COLUMN()))=TRUNC(INDIRECT(ADDRESS(ROW(),COLUMN())))</formula>
    </cfRule>
  </conditionalFormatting>
  <conditionalFormatting sqref="W62:BA62">
    <cfRule type="expression" dxfId="39" priority="17">
      <formula>INDIRECT(ADDRESS(ROW(),COLUMN()))=TRUNC(INDIRECT(ADDRESS(ROW(),COLUMN())))</formula>
    </cfRule>
  </conditionalFormatting>
  <conditionalFormatting sqref="W20:BA20">
    <cfRule type="expression" dxfId="38" priority="38">
      <formula>INDIRECT(ADDRESS(ROW(),COLUMN()))=TRUNC(INDIRECT(ADDRESS(ROW(),COLUMN())))</formula>
    </cfRule>
  </conditionalFormatting>
  <conditionalFormatting sqref="W22:BA22">
    <cfRule type="expression" dxfId="37" priority="37">
      <formula>INDIRECT(ADDRESS(ROW(),COLUMN()))=TRUNC(INDIRECT(ADDRESS(ROW(),COLUMN())))</formula>
    </cfRule>
  </conditionalFormatting>
  <conditionalFormatting sqref="W24:BA24">
    <cfRule type="expression" dxfId="36" priority="36">
      <formula>INDIRECT(ADDRESS(ROW(),COLUMN()))=TRUNC(INDIRECT(ADDRESS(ROW(),COLUMN())))</formula>
    </cfRule>
  </conditionalFormatting>
  <conditionalFormatting sqref="W26:BA26">
    <cfRule type="expression" dxfId="35" priority="35">
      <formula>INDIRECT(ADDRESS(ROW(),COLUMN()))=TRUNC(INDIRECT(ADDRESS(ROW(),COLUMN())))</formula>
    </cfRule>
  </conditionalFormatting>
  <conditionalFormatting sqref="W28:BA28">
    <cfRule type="expression" dxfId="34" priority="34">
      <formula>INDIRECT(ADDRESS(ROW(),COLUMN()))=TRUNC(INDIRECT(ADDRESS(ROW(),COLUMN())))</formula>
    </cfRule>
  </conditionalFormatting>
  <conditionalFormatting sqref="W30:BA30">
    <cfRule type="expression" dxfId="33" priority="33">
      <formula>INDIRECT(ADDRESS(ROW(),COLUMN()))=TRUNC(INDIRECT(ADDRESS(ROW(),COLUMN())))</formula>
    </cfRule>
  </conditionalFormatting>
  <conditionalFormatting sqref="W32:BA32">
    <cfRule type="expression" dxfId="32" priority="32">
      <formula>INDIRECT(ADDRESS(ROW(),COLUMN()))=TRUNC(INDIRECT(ADDRESS(ROW(),COLUMN())))</formula>
    </cfRule>
  </conditionalFormatting>
  <conditionalFormatting sqref="W34:BA34">
    <cfRule type="expression" dxfId="31" priority="31">
      <formula>INDIRECT(ADDRESS(ROW(),COLUMN()))=TRUNC(INDIRECT(ADDRESS(ROW(),COLUMN())))</formula>
    </cfRule>
  </conditionalFormatting>
  <conditionalFormatting sqref="W36:BA36">
    <cfRule type="expression" dxfId="30" priority="30">
      <formula>INDIRECT(ADDRESS(ROW(),COLUMN()))=TRUNC(INDIRECT(ADDRESS(ROW(),COLUMN())))</formula>
    </cfRule>
  </conditionalFormatting>
  <conditionalFormatting sqref="W38:BA38">
    <cfRule type="expression" dxfId="29" priority="29">
      <formula>INDIRECT(ADDRESS(ROW(),COLUMN()))=TRUNC(INDIRECT(ADDRESS(ROW(),COLUMN())))</formula>
    </cfRule>
  </conditionalFormatting>
  <conditionalFormatting sqref="W40:BA40">
    <cfRule type="expression" dxfId="28" priority="28">
      <formula>INDIRECT(ADDRESS(ROW(),COLUMN()))=TRUNC(INDIRECT(ADDRESS(ROW(),COLUMN())))</formula>
    </cfRule>
  </conditionalFormatting>
  <conditionalFormatting sqref="W42:BA42">
    <cfRule type="expression" dxfId="27" priority="27">
      <formula>INDIRECT(ADDRESS(ROW(),COLUMN()))=TRUNC(INDIRECT(ADDRESS(ROW(),COLUMN())))</formula>
    </cfRule>
  </conditionalFormatting>
  <conditionalFormatting sqref="W44:BA44">
    <cfRule type="expression" dxfId="26" priority="26">
      <formula>INDIRECT(ADDRESS(ROW(),COLUMN()))=TRUNC(INDIRECT(ADDRESS(ROW(),COLUMN())))</formula>
    </cfRule>
  </conditionalFormatting>
  <conditionalFormatting sqref="W46:BA46">
    <cfRule type="expression" dxfId="25" priority="25">
      <formula>INDIRECT(ADDRESS(ROW(),COLUMN()))=TRUNC(INDIRECT(ADDRESS(ROW(),COLUMN())))</formula>
    </cfRule>
  </conditionalFormatting>
  <conditionalFormatting sqref="W48:BA48">
    <cfRule type="expression" dxfId="24" priority="24">
      <formula>INDIRECT(ADDRESS(ROW(),COLUMN()))=TRUNC(INDIRECT(ADDRESS(ROW(),COLUMN())))</formula>
    </cfRule>
  </conditionalFormatting>
  <conditionalFormatting sqref="W50:BA50">
    <cfRule type="expression" dxfId="23" priority="23">
      <formula>INDIRECT(ADDRESS(ROW(),COLUMN()))=TRUNC(INDIRECT(ADDRESS(ROW(),COLUMN())))</formula>
    </cfRule>
  </conditionalFormatting>
  <conditionalFormatting sqref="W52:BA52">
    <cfRule type="expression" dxfId="22" priority="22">
      <formula>INDIRECT(ADDRESS(ROW(),COLUMN()))=TRUNC(INDIRECT(ADDRESS(ROW(),COLUMN())))</formula>
    </cfRule>
  </conditionalFormatting>
  <conditionalFormatting sqref="W54:BA54">
    <cfRule type="expression" dxfId="21" priority="21">
      <formula>INDIRECT(ADDRESS(ROW(),COLUMN()))=TRUNC(INDIRECT(ADDRESS(ROW(),COLUMN())))</formula>
    </cfRule>
  </conditionalFormatting>
  <conditionalFormatting sqref="W56:BA56">
    <cfRule type="expression" dxfId="20" priority="20">
      <formula>INDIRECT(ADDRESS(ROW(),COLUMN()))=TRUNC(INDIRECT(ADDRESS(ROW(),COLUMN())))</formula>
    </cfRule>
  </conditionalFormatting>
  <conditionalFormatting sqref="W58:BA58">
    <cfRule type="expression" dxfId="19" priority="19">
      <formula>INDIRECT(ADDRESS(ROW(),COLUMN()))=TRUNC(INDIRECT(ADDRESS(ROW(),COLUMN())))</formula>
    </cfRule>
  </conditionalFormatting>
  <conditionalFormatting sqref="W60:BA60">
    <cfRule type="expression" dxfId="18" priority="18">
      <formula>INDIRECT(ADDRESS(ROW(),COLUMN()))=TRUNC(INDIRECT(ADDRESS(ROW(),COLUMN())))</formula>
    </cfRule>
  </conditionalFormatting>
  <conditionalFormatting sqref="W64:BA64">
    <cfRule type="expression" dxfId="17" priority="16">
      <formula>INDIRECT(ADDRESS(ROW(),COLUMN()))=TRUNC(INDIRECT(ADDRESS(ROW(),COLUMN())))</formula>
    </cfRule>
  </conditionalFormatting>
  <conditionalFormatting sqref="W66:BA66">
    <cfRule type="expression" dxfId="16" priority="15">
      <formula>INDIRECT(ADDRESS(ROW(),COLUMN()))=TRUNC(INDIRECT(ADDRESS(ROW(),COLUMN())))</formula>
    </cfRule>
  </conditionalFormatting>
  <conditionalFormatting sqref="W68:BA68">
    <cfRule type="expression" dxfId="15" priority="14">
      <formula>INDIRECT(ADDRESS(ROW(),COLUMN()))=TRUNC(INDIRECT(ADDRESS(ROW(),COLUMN())))</formula>
    </cfRule>
  </conditionalFormatting>
  <conditionalFormatting sqref="W70:BA70">
    <cfRule type="expression" dxfId="14" priority="13">
      <formula>INDIRECT(ADDRESS(ROW(),COLUMN()))=TRUNC(INDIRECT(ADDRESS(ROW(),COLUMN())))</formula>
    </cfRule>
  </conditionalFormatting>
  <conditionalFormatting sqref="W72:BA72">
    <cfRule type="expression" dxfId="13" priority="12">
      <formula>INDIRECT(ADDRESS(ROW(),COLUMN()))=TRUNC(INDIRECT(ADDRESS(ROW(),COLUMN())))</formula>
    </cfRule>
  </conditionalFormatting>
  <conditionalFormatting sqref="W74:BA74">
    <cfRule type="expression" dxfId="12" priority="11">
      <formula>INDIRECT(ADDRESS(ROW(),COLUMN()))=TRUNC(INDIRECT(ADDRESS(ROW(),COLUMN())))</formula>
    </cfRule>
  </conditionalFormatting>
  <conditionalFormatting sqref="W76:BA76">
    <cfRule type="expression" dxfId="11" priority="10">
      <formula>INDIRECT(ADDRESS(ROW(),COLUMN()))=TRUNC(INDIRECT(ADDRESS(ROW(),COLUMN())))</formula>
    </cfRule>
  </conditionalFormatting>
  <conditionalFormatting sqref="W109:Z109 AO109:AP109">
    <cfRule type="expression" dxfId="10" priority="8">
      <formula>OR(#REF!=$B96,#REF!=$B96)</formula>
    </cfRule>
  </conditionalFormatting>
  <conditionalFormatting sqref="Z99 W99:X99 W108:Z108 AO108:AP108 AO99:AP99">
    <cfRule type="expression" dxfId="9" priority="9">
      <formula>OR(#REF!=$B97,#REF!=$B97)</formula>
    </cfRule>
  </conditionalFormatting>
  <conditionalFormatting sqref="AM109:AN109">
    <cfRule type="expression" dxfId="8" priority="6">
      <formula>OR(#REF!=$B96,#REF!=$B96)</formula>
    </cfRule>
  </conditionalFormatting>
  <conditionalFormatting sqref="AM99:AN99 AM108:AN108">
    <cfRule type="expression" dxfId="7" priority="7">
      <formula>OR(#REF!=$B97,#REF!=$B97)</formula>
    </cfRule>
  </conditionalFormatting>
  <conditionalFormatting sqref="M101:X105">
    <cfRule type="expression" dxfId="6" priority="5">
      <formula>INDIRECT(ADDRESS(ROW(),COLUMN()))=TRUNC(INDIRECT(ADDRESS(ROW(),COLUMN())))</formula>
    </cfRule>
  </conditionalFormatting>
  <conditionalFormatting sqref="AC105:AN105 AG101:AN104">
    <cfRule type="expression" dxfId="5" priority="4">
      <formula>INDIRECT(ADDRESS(ROW(),COLUMN()))=TRUNC(INDIRECT(ADDRESS(ROW(),COLUMN())))</formula>
    </cfRule>
  </conditionalFormatting>
  <conditionalFormatting sqref="K110:N110">
    <cfRule type="expression" dxfId="4" priority="3">
      <formula>INDIRECT(ADDRESS(ROW(),COLUMN()))=TRUNC(INDIRECT(ADDRESS(ROW(),COLUMN())))</formula>
    </cfRule>
  </conditionalFormatting>
  <conditionalFormatting sqref="AA110:AD110">
    <cfRule type="expression" dxfId="3" priority="2">
      <formula>INDIRECT(ADDRESS(ROW(),COLUMN()))=TRUNC(INDIRECT(ADDRESS(ROW(),COLUMN())))</formula>
    </cfRule>
  </conditionalFormatting>
  <conditionalFormatting sqref="AC101:AF104">
    <cfRule type="expression" dxfId="2" priority="1">
      <formula>INDIRECT(ADDRESS(ROW(),COLUMN()))=TRUNC(INDIRECT(ADDRESS(ROW(),COLUMN())))</formula>
    </cfRule>
  </conditionalFormatting>
  <conditionalFormatting sqref="AQ84:BA84">
    <cfRule type="expression" dxfId="1" priority="241">
      <formula>OR(#REF!=$B77,#REF!=$B77)</formula>
    </cfRule>
  </conditionalFormatting>
  <conditionalFormatting sqref="AQ83:BA83">
    <cfRule type="expression" dxfId="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35" sqref="N3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98" t="s">
        <v>34</v>
      </c>
      <c r="G4" s="398"/>
      <c r="H4" s="398"/>
      <c r="I4" s="398"/>
      <c r="J4" s="398"/>
      <c r="K4" s="398"/>
      <c r="L4" s="398"/>
      <c r="N4" s="398" t="s">
        <v>167</v>
      </c>
    </row>
    <row r="5" spans="2:14" x14ac:dyDescent="0.4">
      <c r="B5" s="74" t="s">
        <v>20</v>
      </c>
      <c r="C5" s="74" t="s">
        <v>4</v>
      </c>
      <c r="F5" s="74" t="s">
        <v>168</v>
      </c>
      <c r="G5" s="74"/>
      <c r="H5" s="74" t="s">
        <v>169</v>
      </c>
      <c r="J5" s="74" t="s">
        <v>35</v>
      </c>
      <c r="L5" s="74" t="s">
        <v>34</v>
      </c>
      <c r="N5" s="398"/>
    </row>
    <row r="6" spans="2:14" x14ac:dyDescent="0.4">
      <c r="B6" s="80">
        <v>1</v>
      </c>
      <c r="C6" s="81" t="s">
        <v>38</v>
      </c>
      <c r="D6" s="82" t="str">
        <f>C6</f>
        <v>a</v>
      </c>
      <c r="E6" s="80" t="s">
        <v>16</v>
      </c>
      <c r="F6" s="83"/>
      <c r="G6" s="80" t="s">
        <v>17</v>
      </c>
      <c r="H6" s="83"/>
      <c r="I6" s="84" t="s">
        <v>37</v>
      </c>
      <c r="J6" s="83">
        <v>0</v>
      </c>
      <c r="K6" s="85" t="s">
        <v>2</v>
      </c>
      <c r="L6" s="86" t="str">
        <f>IF(OR(F6="",H6=""),"",(H6+IF(F6&gt;H6,1,0)-F6-J6)*24)</f>
        <v/>
      </c>
      <c r="N6" s="87"/>
    </row>
    <row r="7" spans="2:14" x14ac:dyDescent="0.4">
      <c r="B7" s="80">
        <v>2</v>
      </c>
      <c r="C7" s="81" t="s">
        <v>39</v>
      </c>
      <c r="D7" s="82" t="str">
        <f t="shared" ref="D7:D38" si="0">C7</f>
        <v>b</v>
      </c>
      <c r="E7" s="80" t="s">
        <v>16</v>
      </c>
      <c r="F7" s="83"/>
      <c r="G7" s="80" t="s">
        <v>17</v>
      </c>
      <c r="H7" s="83"/>
      <c r="I7" s="84" t="s">
        <v>37</v>
      </c>
      <c r="J7" s="83">
        <v>0</v>
      </c>
      <c r="K7" s="85" t="s">
        <v>2</v>
      </c>
      <c r="L7" s="86" t="str">
        <f>IF(OR(F7="",H7=""),"",(H7+IF(F7&gt;H7,1,0)-F7-J7)*24)</f>
        <v/>
      </c>
      <c r="N7" s="87"/>
    </row>
    <row r="8" spans="2:14" x14ac:dyDescent="0.4">
      <c r="B8" s="80">
        <v>3</v>
      </c>
      <c r="C8" s="81" t="s">
        <v>40</v>
      </c>
      <c r="D8" s="82" t="str">
        <f t="shared" si="0"/>
        <v>c</v>
      </c>
      <c r="E8" s="80" t="s">
        <v>16</v>
      </c>
      <c r="F8" s="83"/>
      <c r="G8" s="80" t="s">
        <v>17</v>
      </c>
      <c r="H8" s="83"/>
      <c r="I8" s="84" t="s">
        <v>37</v>
      </c>
      <c r="J8" s="83">
        <v>0</v>
      </c>
      <c r="K8" s="85" t="s">
        <v>2</v>
      </c>
      <c r="L8" s="86" t="str">
        <f>IF(OR(F8="",H8=""),"",(H8+IF(F8&gt;H8,1,0)-F8-J8)*24)</f>
        <v/>
      </c>
      <c r="N8" s="87"/>
    </row>
    <row r="9" spans="2:14" x14ac:dyDescent="0.4">
      <c r="B9" s="80">
        <v>4</v>
      </c>
      <c r="C9" s="81" t="s">
        <v>41</v>
      </c>
      <c r="D9" s="82" t="str">
        <f t="shared" si="0"/>
        <v>d</v>
      </c>
      <c r="E9" s="80" t="s">
        <v>16</v>
      </c>
      <c r="F9" s="83"/>
      <c r="G9" s="80" t="s">
        <v>17</v>
      </c>
      <c r="H9" s="83"/>
      <c r="I9" s="84" t="s">
        <v>37</v>
      </c>
      <c r="J9" s="83">
        <v>0</v>
      </c>
      <c r="K9" s="85" t="s">
        <v>2</v>
      </c>
      <c r="L9" s="86" t="str">
        <f>IF(OR(F9="",H9=""),"",(H9+IF(F9&gt;H9,1,0)-F9-J9)*24)</f>
        <v/>
      </c>
      <c r="N9" s="87"/>
    </row>
    <row r="10" spans="2:14" x14ac:dyDescent="0.4">
      <c r="B10" s="80">
        <v>5</v>
      </c>
      <c r="C10" s="81" t="s">
        <v>42</v>
      </c>
      <c r="D10" s="82" t="str">
        <f t="shared" si="0"/>
        <v>e</v>
      </c>
      <c r="E10" s="80" t="s">
        <v>16</v>
      </c>
      <c r="F10" s="83"/>
      <c r="G10" s="80" t="s">
        <v>17</v>
      </c>
      <c r="H10" s="83"/>
      <c r="I10" s="84" t="s">
        <v>37</v>
      </c>
      <c r="J10" s="83">
        <v>0</v>
      </c>
      <c r="K10" s="85" t="s">
        <v>2</v>
      </c>
      <c r="L10" s="86" t="str">
        <f t="shared" ref="L10:L22" si="1">IF(OR(F10="",H10=""),"",(H10+IF(F10&gt;H10,1,0)-F10-J10)*24)</f>
        <v/>
      </c>
      <c r="N10" s="87"/>
    </row>
    <row r="11" spans="2:14" x14ac:dyDescent="0.4">
      <c r="B11" s="80">
        <v>6</v>
      </c>
      <c r="C11" s="81" t="s">
        <v>43</v>
      </c>
      <c r="D11" s="82" t="str">
        <f t="shared" si="0"/>
        <v>f</v>
      </c>
      <c r="E11" s="80" t="s">
        <v>16</v>
      </c>
      <c r="F11" s="83"/>
      <c r="G11" s="80" t="s">
        <v>17</v>
      </c>
      <c r="H11" s="83"/>
      <c r="I11" s="84" t="s">
        <v>37</v>
      </c>
      <c r="J11" s="83">
        <v>0</v>
      </c>
      <c r="K11" s="85" t="s">
        <v>2</v>
      </c>
      <c r="L11" s="86" t="str">
        <f>IF(OR(F11="",H11=""),"",(H11+IF(F11&gt;H11,1,0)-F11-J11)*24)</f>
        <v/>
      </c>
      <c r="N11" s="87"/>
    </row>
    <row r="12" spans="2:14" x14ac:dyDescent="0.4">
      <c r="B12" s="80">
        <v>7</v>
      </c>
      <c r="C12" s="81" t="s">
        <v>44</v>
      </c>
      <c r="D12" s="82" t="str">
        <f t="shared" si="0"/>
        <v>g</v>
      </c>
      <c r="E12" s="80" t="s">
        <v>16</v>
      </c>
      <c r="F12" s="83"/>
      <c r="G12" s="80" t="s">
        <v>17</v>
      </c>
      <c r="H12" s="83"/>
      <c r="I12" s="84" t="s">
        <v>37</v>
      </c>
      <c r="J12" s="83">
        <v>0</v>
      </c>
      <c r="K12" s="85" t="s">
        <v>2</v>
      </c>
      <c r="L12" s="86" t="str">
        <f t="shared" si="1"/>
        <v/>
      </c>
      <c r="N12" s="87"/>
    </row>
    <row r="13" spans="2:14" x14ac:dyDescent="0.4">
      <c r="B13" s="80">
        <v>8</v>
      </c>
      <c r="C13" s="81" t="s">
        <v>45</v>
      </c>
      <c r="D13" s="82" t="str">
        <f t="shared" si="0"/>
        <v>h</v>
      </c>
      <c r="E13" s="80" t="s">
        <v>16</v>
      </c>
      <c r="F13" s="83"/>
      <c r="G13" s="80" t="s">
        <v>17</v>
      </c>
      <c r="H13" s="83"/>
      <c r="I13" s="84" t="s">
        <v>37</v>
      </c>
      <c r="J13" s="83">
        <v>0</v>
      </c>
      <c r="K13" s="85" t="s">
        <v>2</v>
      </c>
      <c r="L13" s="86" t="str">
        <f t="shared" si="1"/>
        <v/>
      </c>
      <c r="N13" s="87"/>
    </row>
    <row r="14" spans="2:14" x14ac:dyDescent="0.4">
      <c r="B14" s="80">
        <v>9</v>
      </c>
      <c r="C14" s="81" t="s">
        <v>46</v>
      </c>
      <c r="D14" s="82" t="str">
        <f t="shared" si="0"/>
        <v>i</v>
      </c>
      <c r="E14" s="80" t="s">
        <v>16</v>
      </c>
      <c r="F14" s="83"/>
      <c r="G14" s="80" t="s">
        <v>17</v>
      </c>
      <c r="H14" s="83"/>
      <c r="I14" s="84" t="s">
        <v>37</v>
      </c>
      <c r="J14" s="83">
        <v>0</v>
      </c>
      <c r="K14" s="85" t="s">
        <v>2</v>
      </c>
      <c r="L14" s="86" t="str">
        <f t="shared" si="1"/>
        <v/>
      </c>
      <c r="N14" s="87"/>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c r="G39" s="80" t="s">
        <v>17</v>
      </c>
      <c r="H39" s="83"/>
      <c r="I39" s="84" t="s">
        <v>37</v>
      </c>
      <c r="J39" s="83">
        <v>0</v>
      </c>
      <c r="K39" s="85" t="s">
        <v>2</v>
      </c>
      <c r="L39" s="86" t="str">
        <f t="shared" ref="L39:L40" si="2">IF(OR(F39="",H39=""),"",(H39+IF(F39&gt;H39,1,0)-F39-J39)*24)</f>
        <v/>
      </c>
      <c r="N39" s="87"/>
    </row>
    <row r="40" spans="2:14" x14ac:dyDescent="0.4">
      <c r="B40" s="80"/>
      <c r="C40" s="90" t="s">
        <v>36</v>
      </c>
      <c r="D40" s="82"/>
      <c r="E40" s="80" t="s">
        <v>16</v>
      </c>
      <c r="F40" s="83"/>
      <c r="G40" s="80" t="s">
        <v>17</v>
      </c>
      <c r="H40" s="83"/>
      <c r="I40" s="84" t="s">
        <v>37</v>
      </c>
      <c r="J40" s="83">
        <v>0</v>
      </c>
      <c r="K40" s="85" t="s">
        <v>2</v>
      </c>
      <c r="L40" s="86" t="str">
        <f t="shared" si="2"/>
        <v/>
      </c>
      <c r="N40" s="87"/>
    </row>
    <row r="41" spans="2:14" x14ac:dyDescent="0.4">
      <c r="B41" s="80"/>
      <c r="C41" s="91" t="s">
        <v>36</v>
      </c>
      <c r="D41" s="82" t="str">
        <f>C39</f>
        <v>ag</v>
      </c>
      <c r="E41" s="80" t="s">
        <v>16</v>
      </c>
      <c r="F41" s="83" t="s">
        <v>36</v>
      </c>
      <c r="G41" s="80" t="s">
        <v>17</v>
      </c>
      <c r="H41" s="83" t="s">
        <v>36</v>
      </c>
      <c r="I41" s="84" t="s">
        <v>37</v>
      </c>
      <c r="J41" s="83" t="s">
        <v>36</v>
      </c>
      <c r="K41" s="85" t="s">
        <v>2</v>
      </c>
      <c r="L41" s="86" t="str">
        <f>IF(OR(L39="",L40=""),"",L39+L40)</f>
        <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N39" sqref="N39:N47"/>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98" t="s">
        <v>34</v>
      </c>
      <c r="G4" s="398"/>
      <c r="H4" s="398"/>
      <c r="I4" s="398"/>
      <c r="J4" s="398"/>
      <c r="K4" s="398"/>
      <c r="L4" s="398"/>
      <c r="N4" s="398" t="s">
        <v>167</v>
      </c>
    </row>
    <row r="5" spans="2:14" x14ac:dyDescent="0.4">
      <c r="B5" s="74" t="s">
        <v>20</v>
      </c>
      <c r="C5" s="74" t="s">
        <v>4</v>
      </c>
      <c r="F5" s="74" t="s">
        <v>168</v>
      </c>
      <c r="G5" s="74"/>
      <c r="H5" s="74" t="s">
        <v>169</v>
      </c>
      <c r="J5" s="74" t="s">
        <v>35</v>
      </c>
      <c r="L5" s="74" t="s">
        <v>34</v>
      </c>
      <c r="N5" s="39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399" t="s">
        <v>162</v>
      </c>
      <c r="G4" s="399"/>
      <c r="H4" s="399"/>
      <c r="I4" s="399"/>
      <c r="J4" s="399"/>
      <c r="K4" s="399"/>
    </row>
    <row r="5" spans="2:11" s="50" customFormat="1" ht="20.25" customHeight="1" x14ac:dyDescent="0.4">
      <c r="B5" s="71"/>
      <c r="C5" s="43" t="s">
        <v>163</v>
      </c>
      <c r="D5" s="43"/>
      <c r="F5" s="399"/>
      <c r="G5" s="399"/>
      <c r="H5" s="399"/>
      <c r="I5" s="399"/>
      <c r="J5" s="399"/>
      <c r="K5" s="399"/>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271</v>
      </c>
      <c r="C16" s="44"/>
      <c r="D16" s="43"/>
    </row>
    <row r="17" spans="2:4" s="45" customFormat="1" ht="20.25" customHeight="1" x14ac:dyDescent="0.4">
      <c r="B17" s="43" t="s">
        <v>272</v>
      </c>
      <c r="C17" s="44"/>
      <c r="D17" s="43"/>
    </row>
    <row r="18" spans="2:4" s="45" customFormat="1" ht="20.25" customHeight="1" x14ac:dyDescent="0.4">
      <c r="B18" s="43"/>
      <c r="C18" s="44"/>
      <c r="D18" s="43"/>
    </row>
    <row r="19" spans="2:4" s="45" customFormat="1" ht="17.25" customHeight="1" x14ac:dyDescent="0.4">
      <c r="B19" s="43" t="s">
        <v>273</v>
      </c>
      <c r="C19" s="43"/>
      <c r="D19" s="43"/>
    </row>
    <row r="20" spans="2:4" s="45" customFormat="1" ht="17.25" customHeight="1" x14ac:dyDescent="0.4">
      <c r="B20" s="43" t="s">
        <v>295</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203</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233</v>
      </c>
    </row>
    <row r="34" spans="2:25" s="45" customFormat="1" ht="17.25" customHeight="1" x14ac:dyDescent="0.4">
      <c r="B34" s="43"/>
      <c r="C34" s="22">
        <v>12</v>
      </c>
      <c r="D34" s="49" t="s">
        <v>204</v>
      </c>
    </row>
    <row r="35" spans="2:25" s="45" customFormat="1" ht="17.25" customHeight="1" x14ac:dyDescent="0.4">
      <c r="B35" s="43"/>
      <c r="C35" s="22">
        <v>13</v>
      </c>
      <c r="D35" s="49" t="s">
        <v>205</v>
      </c>
    </row>
    <row r="36" spans="2:25" s="45" customFormat="1" ht="17.25" customHeight="1" x14ac:dyDescent="0.4">
      <c r="B36" s="43"/>
      <c r="C36" s="22">
        <v>14</v>
      </c>
      <c r="D36" s="49" t="s">
        <v>206</v>
      </c>
    </row>
    <row r="37" spans="2:25" s="45" customFormat="1" ht="17.25" customHeight="1" x14ac:dyDescent="0.4">
      <c r="B37" s="43"/>
      <c r="C37" s="46"/>
      <c r="D37" s="48"/>
    </row>
    <row r="38" spans="2:25" s="45" customFormat="1" ht="17.25" customHeight="1" x14ac:dyDescent="0.4">
      <c r="B38" s="43" t="s">
        <v>274</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275</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276</v>
      </c>
      <c r="C55" s="43"/>
    </row>
    <row r="56" spans="2:51" s="45" customFormat="1" ht="17.25" customHeight="1" x14ac:dyDescent="0.4">
      <c r="B56" s="43"/>
      <c r="C56" s="43"/>
    </row>
    <row r="57" spans="2:51" s="45" customFormat="1" ht="17.25" customHeight="1" x14ac:dyDescent="0.4">
      <c r="B57" s="43" t="s">
        <v>277</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278</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279</v>
      </c>
      <c r="C63" s="43"/>
      <c r="D63" s="43"/>
    </row>
    <row r="64" spans="2:51" s="45" customFormat="1" ht="17.25" customHeight="1" x14ac:dyDescent="0.4">
      <c r="B64" s="43"/>
      <c r="C64" s="43"/>
      <c r="D64" s="43"/>
    </row>
    <row r="65" spans="2:54" s="45" customFormat="1" ht="17.25" customHeight="1" x14ac:dyDescent="0.4">
      <c r="B65" s="50" t="s">
        <v>280</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281</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296</v>
      </c>
    </row>
    <row r="75" spans="2:54" ht="18.75" customHeight="1" x14ac:dyDescent="0.4">
      <c r="B75" s="198" t="s">
        <v>297</v>
      </c>
    </row>
    <row r="76" spans="2:54" ht="18.75" customHeight="1" x14ac:dyDescent="0.4">
      <c r="B76" s="198" t="s">
        <v>298</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399" t="s">
        <v>162</v>
      </c>
      <c r="G4" s="399"/>
      <c r="H4" s="399"/>
      <c r="I4" s="399"/>
      <c r="J4" s="399"/>
      <c r="K4" s="399"/>
    </row>
    <row r="5" spans="2:11" s="50" customFormat="1" ht="20.25" customHeight="1" x14ac:dyDescent="0.4">
      <c r="B5" s="71"/>
      <c r="C5" s="43" t="s">
        <v>163</v>
      </c>
      <c r="D5" s="43"/>
      <c r="F5" s="399"/>
      <c r="G5" s="399"/>
      <c r="H5" s="399"/>
      <c r="I5" s="399"/>
      <c r="J5" s="399"/>
      <c r="K5" s="399"/>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271</v>
      </c>
      <c r="C16" s="44"/>
      <c r="D16" s="43"/>
    </row>
    <row r="17" spans="2:4" s="45" customFormat="1" ht="20.25" customHeight="1" x14ac:dyDescent="0.4">
      <c r="B17" s="43" t="s">
        <v>272</v>
      </c>
      <c r="C17" s="44"/>
      <c r="D17" s="43"/>
    </row>
    <row r="18" spans="2:4" s="45" customFormat="1" ht="20.25" customHeight="1" x14ac:dyDescent="0.4">
      <c r="B18" s="43"/>
      <c r="C18" s="44"/>
      <c r="D18" s="43"/>
    </row>
    <row r="19" spans="2:4" s="45" customFormat="1" ht="20.25" customHeight="1" x14ac:dyDescent="0.4">
      <c r="B19" s="43" t="s">
        <v>282</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283</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284</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203</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233</v>
      </c>
    </row>
    <row r="43" spans="2:6" s="45" customFormat="1" ht="17.25" customHeight="1" x14ac:dyDescent="0.4">
      <c r="B43" s="43"/>
      <c r="C43" s="22">
        <v>12</v>
      </c>
      <c r="D43" s="49" t="s">
        <v>204</v>
      </c>
    </row>
    <row r="44" spans="2:6" s="45" customFormat="1" ht="17.25" customHeight="1" x14ac:dyDescent="0.4">
      <c r="B44" s="43"/>
      <c r="C44" s="22">
        <v>13</v>
      </c>
      <c r="D44" s="49" t="s">
        <v>205</v>
      </c>
    </row>
    <row r="45" spans="2:6" s="45" customFormat="1" ht="17.25" customHeight="1" x14ac:dyDescent="0.4">
      <c r="B45" s="43"/>
      <c r="C45" s="22">
        <v>14</v>
      </c>
      <c r="D45" s="49" t="s">
        <v>206</v>
      </c>
    </row>
    <row r="46" spans="2:6" s="45" customFormat="1" ht="17.25" customHeight="1" x14ac:dyDescent="0.4">
      <c r="B46" s="43"/>
      <c r="C46" s="46"/>
      <c r="D46" s="48"/>
    </row>
    <row r="47" spans="2:6" s="45" customFormat="1" ht="17.25" customHeight="1" x14ac:dyDescent="0.4">
      <c r="B47" s="43" t="s">
        <v>285</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286</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287</v>
      </c>
      <c r="C65" s="43"/>
    </row>
    <row r="66" spans="2:54" s="45" customFormat="1" ht="17.25" customHeight="1" x14ac:dyDescent="0.4">
      <c r="B66" s="43"/>
      <c r="C66" s="43"/>
    </row>
    <row r="67" spans="2:54" s="45" customFormat="1" ht="17.25" customHeight="1" x14ac:dyDescent="0.4">
      <c r="B67" s="43" t="s">
        <v>288</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289</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290</v>
      </c>
      <c r="C73" s="43"/>
      <c r="D73" s="43"/>
    </row>
    <row r="74" spans="2:54" s="45" customFormat="1" ht="17.25" customHeight="1" x14ac:dyDescent="0.4">
      <c r="B74" s="43"/>
      <c r="C74" s="43"/>
      <c r="D74" s="43"/>
    </row>
    <row r="75" spans="2:54" s="45" customFormat="1" ht="17.25" customHeight="1" x14ac:dyDescent="0.4">
      <c r="B75" s="50" t="s">
        <v>291</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292</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296</v>
      </c>
    </row>
    <row r="85" spans="2:2" ht="18.75" customHeight="1" x14ac:dyDescent="0.4">
      <c r="B85" s="198" t="s">
        <v>297</v>
      </c>
    </row>
    <row r="86" spans="2:2" ht="18.75" customHeight="1" x14ac:dyDescent="0.4">
      <c r="B86" s="198" t="s">
        <v>298</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28" workbookViewId="0">
      <selection activeCell="D49" sqref="D4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231</v>
      </c>
      <c r="D4" s="21"/>
    </row>
    <row r="5" spans="2:4" x14ac:dyDescent="0.4">
      <c r="B5" s="67">
        <v>2</v>
      </c>
      <c r="C5" s="68" t="s">
        <v>232</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203</v>
      </c>
      <c r="F21" s="24" t="s">
        <v>104</v>
      </c>
      <c r="G21" s="24" t="s">
        <v>102</v>
      </c>
      <c r="H21" s="58" t="s">
        <v>103</v>
      </c>
      <c r="I21" s="58" t="s">
        <v>108</v>
      </c>
      <c r="J21" s="58" t="s">
        <v>109</v>
      </c>
      <c r="K21" s="58" t="s">
        <v>110</v>
      </c>
      <c r="L21" s="210" t="s">
        <v>71</v>
      </c>
      <c r="M21" s="215" t="s">
        <v>233</v>
      </c>
      <c r="N21" s="215" t="s">
        <v>204</v>
      </c>
      <c r="O21" s="215" t="s">
        <v>205</v>
      </c>
      <c r="P21" s="215" t="s">
        <v>206</v>
      </c>
      <c r="Q21" s="219" t="s">
        <v>105</v>
      </c>
    </row>
    <row r="22" spans="2:17" ht="19.5" x14ac:dyDescent="0.4">
      <c r="B22" s="400" t="s">
        <v>73</v>
      </c>
      <c r="C22" s="211" t="s">
        <v>101</v>
      </c>
      <c r="D22" s="212" t="s">
        <v>101</v>
      </c>
      <c r="E22" s="212" t="s">
        <v>203</v>
      </c>
      <c r="F22" s="212" t="s">
        <v>104</v>
      </c>
      <c r="G22" s="212" t="s">
        <v>106</v>
      </c>
      <c r="H22" s="213" t="s">
        <v>19</v>
      </c>
      <c r="I22" s="213" t="s">
        <v>108</v>
      </c>
      <c r="J22" s="213" t="s">
        <v>109</v>
      </c>
      <c r="K22" s="216" t="s">
        <v>110</v>
      </c>
      <c r="L22" s="217" t="s">
        <v>71</v>
      </c>
      <c r="M22" s="218" t="s">
        <v>233</v>
      </c>
      <c r="N22" s="26" t="s">
        <v>105</v>
      </c>
      <c r="O22" s="26" t="s">
        <v>105</v>
      </c>
      <c r="P22" s="26" t="s">
        <v>105</v>
      </c>
      <c r="Q22" s="220" t="s">
        <v>105</v>
      </c>
    </row>
    <row r="23" spans="2:17" ht="19.5" x14ac:dyDescent="0.4">
      <c r="B23" s="401"/>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1"/>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1"/>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1"/>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1"/>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1"/>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1"/>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1"/>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2"/>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207</v>
      </c>
    </row>
    <row r="42" spans="3:3" x14ac:dyDescent="0.4">
      <c r="C42" s="20" t="s">
        <v>234</v>
      </c>
    </row>
    <row r="43" spans="3:3" x14ac:dyDescent="0.4">
      <c r="C43" s="20" t="s">
        <v>235</v>
      </c>
    </row>
    <row r="44" spans="3:3" x14ac:dyDescent="0.4">
      <c r="C44" s="20" t="s">
        <v>236</v>
      </c>
    </row>
    <row r="45" spans="3:3" x14ac:dyDescent="0.4">
      <c r="C45" s="20" t="s">
        <v>208</v>
      </c>
    </row>
    <row r="46" spans="3:3" x14ac:dyDescent="0.4">
      <c r="C46" s="20" t="s">
        <v>209</v>
      </c>
    </row>
    <row r="47" spans="3:3" x14ac:dyDescent="0.4">
      <c r="C47" s="20" t="s">
        <v>210</v>
      </c>
    </row>
    <row r="48" spans="3:3" x14ac:dyDescent="0.4">
      <c r="C48" s="20" t="s">
        <v>237</v>
      </c>
    </row>
    <row r="49" spans="3:3" x14ac:dyDescent="0.4">
      <c r="C49" s="20" t="s">
        <v>238</v>
      </c>
    </row>
    <row r="50" spans="3:3" x14ac:dyDescent="0.4">
      <c r="C50" s="20" t="s">
        <v>211</v>
      </c>
    </row>
    <row r="51" spans="3:3" x14ac:dyDescent="0.4">
      <c r="C51" s="20" t="s">
        <v>212</v>
      </c>
    </row>
    <row r="52" spans="3:3" x14ac:dyDescent="0.4">
      <c r="C52" s="20" t="s">
        <v>213</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（従来型）</vt:lpstr>
      <vt:lpstr>（ユニット型）</vt:lpstr>
      <vt:lpstr>【記載例】（従来型）</vt:lpstr>
      <vt:lpstr>シフト記号表（従来型・ユニット型共通）</vt:lpstr>
      <vt:lpstr>【記載例】シフト記号表（勤務時間帯）</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志津＿亜由未（介護運営係）</cp:lastModifiedBy>
  <cp:lastPrinted>2022-10-18T05:49:26Z</cp:lastPrinted>
  <dcterms:created xsi:type="dcterms:W3CDTF">2020-01-28T01:12:50Z</dcterms:created>
  <dcterms:modified xsi:type="dcterms:W3CDTF">2022-11-04T02:10:38Z</dcterms:modified>
</cp:coreProperties>
</file>