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0" activeTab="0"/>
  </bookViews>
  <sheets>
    <sheet name="別紙４（議員）" sheetId="1" r:id="rId1"/>
  </sheets>
  <definedNames>
    <definedName name="_xlnm.Print_Area" localSheetId="0">'別紙４（議員）'!$A$1:$T$152</definedName>
    <definedName name="_xlnm.Print_Titles" localSheetId="0">'別紙４（議員）'!$1:$9</definedName>
  </definedNames>
  <calcPr fullCalcOnLoad="1"/>
</workbook>
</file>

<file path=xl/sharedStrings.xml><?xml version="1.0" encoding="utf-8"?>
<sst xmlns="http://schemas.openxmlformats.org/spreadsheetml/2006/main" count="233" uniqueCount="160">
  <si>
    <t>市町村名</t>
  </si>
  <si>
    <t>計</t>
  </si>
  <si>
    <t>市　計</t>
  </si>
  <si>
    <t>町村計</t>
  </si>
  <si>
    <t>合　計</t>
  </si>
  <si>
    <t>女</t>
  </si>
  <si>
    <t>男</t>
  </si>
  <si>
    <t>差 引（Ａ－Ｂ）</t>
  </si>
  <si>
    <t>前  回（Ｂ）</t>
  </si>
  <si>
    <t>今  回（Ａ）</t>
  </si>
  <si>
    <t>投　　票　　率　（％）</t>
  </si>
  <si>
    <t>棄　権　者　数</t>
  </si>
  <si>
    <t>投　票　者　数</t>
  </si>
  <si>
    <t>選挙当日の有権者数</t>
  </si>
  <si>
    <t>　</t>
  </si>
  <si>
    <t>投 　票 　結 　果</t>
  </si>
  <si>
    <t>（　市町村議会議員  )</t>
  </si>
  <si>
    <t>別紙４</t>
  </si>
  <si>
    <t>函館市</t>
  </si>
  <si>
    <t>小樽市</t>
  </si>
  <si>
    <t>旭川市</t>
  </si>
  <si>
    <t>室蘭市</t>
  </si>
  <si>
    <t>釧路市</t>
  </si>
  <si>
    <t>帯広市</t>
  </si>
  <si>
    <t>夕張市</t>
  </si>
  <si>
    <t>岩見沢市</t>
  </si>
  <si>
    <t>網走市</t>
  </si>
  <si>
    <t>留萌市</t>
  </si>
  <si>
    <t>苫小牧市</t>
  </si>
  <si>
    <t>稚内市</t>
  </si>
  <si>
    <t>芦別市</t>
  </si>
  <si>
    <t>江別市</t>
  </si>
  <si>
    <t>赤平市</t>
  </si>
  <si>
    <t>名寄市</t>
  </si>
  <si>
    <t>三笠市</t>
  </si>
  <si>
    <t>滝川市</t>
  </si>
  <si>
    <t>砂川市</t>
  </si>
  <si>
    <t>歌志内市</t>
  </si>
  <si>
    <t>登別市</t>
  </si>
  <si>
    <t>恵庭市</t>
  </si>
  <si>
    <t>北広島市</t>
  </si>
  <si>
    <t>北斗市</t>
  </si>
  <si>
    <t>南幌町</t>
  </si>
  <si>
    <t>奈井江町</t>
  </si>
  <si>
    <t>由仁町</t>
  </si>
  <si>
    <t>栗山町</t>
  </si>
  <si>
    <t>月形町</t>
  </si>
  <si>
    <t>浦臼町</t>
  </si>
  <si>
    <t>新十津川町</t>
  </si>
  <si>
    <t>雨竜町</t>
  </si>
  <si>
    <t>沼田町</t>
  </si>
  <si>
    <t>空知総合振興局</t>
  </si>
  <si>
    <t>当別町</t>
  </si>
  <si>
    <t>新篠津村</t>
  </si>
  <si>
    <t>石狩振興局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</si>
  <si>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</si>
  <si>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</si>
  <si>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</si>
  <si>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</si>
  <si>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</si>
  <si>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</si>
  <si>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</si>
  <si>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岩内町</t>
  </si>
  <si>
    <t>泊村</t>
  </si>
  <si>
    <t>神恵内村</t>
  </si>
  <si>
    <t>古平町</t>
  </si>
  <si>
    <t>赤井川村</t>
  </si>
  <si>
    <t>後志総合振興局</t>
  </si>
  <si>
    <t>壮瞥町</t>
  </si>
  <si>
    <t>厚真町</t>
  </si>
  <si>
    <t>洞爺湖町</t>
  </si>
  <si>
    <t>胆振総合振興局</t>
  </si>
  <si>
    <t>平取町</t>
  </si>
  <si>
    <t>新冠町</t>
  </si>
  <si>
    <t>浦河町</t>
  </si>
  <si>
    <t>様似町</t>
  </si>
  <si>
    <t>えりも町</t>
  </si>
  <si>
    <t>日高振興局</t>
  </si>
  <si>
    <t>木古内町</t>
  </si>
  <si>
    <t>七飯町</t>
  </si>
  <si>
    <t>森町</t>
  </si>
  <si>
    <t>長万部町</t>
  </si>
  <si>
    <t>渡島総合振興局</t>
  </si>
  <si>
    <t>上ノ国町</t>
  </si>
  <si>
    <t>厚沢部町</t>
  </si>
  <si>
    <t>乙部町</t>
  </si>
  <si>
    <t>奥尻町</t>
  </si>
  <si>
    <t>今金町</t>
  </si>
  <si>
    <t>せたな町</t>
  </si>
  <si>
    <t>檜山振興局</t>
  </si>
  <si>
    <t>鷹栖町</t>
  </si>
  <si>
    <t>東神楽町</t>
  </si>
  <si>
    <t>当麻町</t>
  </si>
  <si>
    <t>比布町</t>
  </si>
  <si>
    <t>愛別町</t>
  </si>
  <si>
    <t>美瑛町</t>
  </si>
  <si>
    <t>南富良野町</t>
  </si>
  <si>
    <t>占冠村</t>
  </si>
  <si>
    <t>和寒町</t>
  </si>
  <si>
    <t>下川町</t>
  </si>
  <si>
    <t>美深町</t>
  </si>
  <si>
    <t>音威子府村</t>
  </si>
  <si>
    <t>中川町</t>
  </si>
  <si>
    <t>幌加内町</t>
  </si>
  <si>
    <t>上川総合振興局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</si>
  <si>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</si>
  <si>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</si>
  <si>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</si>
  <si>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</si>
  <si>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</si>
  <si>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</si>
  <si>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</si>
  <si>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留萌振興局</t>
  </si>
  <si>
    <t>猿払村</t>
  </si>
  <si>
    <t>浜頓別町</t>
  </si>
  <si>
    <t>中頓別町</t>
  </si>
  <si>
    <t>豊富町</t>
  </si>
  <si>
    <t>幌延町</t>
  </si>
  <si>
    <t>宗谷総合振興局</t>
  </si>
  <si>
    <t>美幌町</t>
  </si>
  <si>
    <t>斜里町</t>
  </si>
  <si>
    <t>清里町</t>
  </si>
  <si>
    <t>小清水町</t>
  </si>
  <si>
    <t>訓子府町</t>
  </si>
  <si>
    <t>置戸町</t>
  </si>
  <si>
    <t>滝上町</t>
  </si>
  <si>
    <t>興部町</t>
  </si>
  <si>
    <t>西興部村</t>
  </si>
  <si>
    <t>ｵﾎｰﾂｸ総合振興局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</si>
  <si>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</si>
  <si>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</si>
  <si>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</si>
  <si>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</si>
  <si>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</si>
  <si>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</si>
  <si>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</si>
  <si>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</si>
  <si>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</si>
  <si>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幕別町</t>
  </si>
  <si>
    <t>池田町</t>
  </si>
  <si>
    <t>豊頃町</t>
  </si>
  <si>
    <t>足寄町</t>
  </si>
  <si>
    <t>陸別町</t>
  </si>
  <si>
    <t>浦幌町</t>
  </si>
  <si>
    <t>十勝総合振興局</t>
  </si>
  <si>
    <t>厚岸町</t>
  </si>
  <si>
    <t>浜中町</t>
  </si>
  <si>
    <t>標茶町</t>
  </si>
  <si>
    <t>鶴居村</t>
  </si>
  <si>
    <t>白糠町</t>
  </si>
  <si>
    <t>釧路総合振興局</t>
  </si>
  <si>
    <t>別海町</t>
  </si>
  <si>
    <t>標津町</t>
  </si>
  <si>
    <t>羅臼町</t>
  </si>
  <si>
    <t>根室振興局</t>
  </si>
  <si>
    <t>皆増</t>
  </si>
  <si>
    <t>富良野市</t>
  </si>
  <si>
    <t>皆増</t>
  </si>
  <si>
    <t>雄武町</t>
  </si>
  <si>
    <t>伊達市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</si>
</sst>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0.00_ "/>
    <numFmt numFmtId="183" formatCode="0.00_);[Red]\(0.00\)"/>
    <numFmt numFmtId="184" formatCode="#,##0.0_);[Red]\(#,##0.0\)"/>
    <numFmt numFmtId="185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177" fontId="2" fillId="0" borderId="0" xfId="61" applyNumberFormat="1" applyFont="1" applyAlignment="1" applyProtection="1">
      <alignment horizontal="center"/>
      <protection locked="0"/>
    </xf>
    <xf numFmtId="177" fontId="2" fillId="0" borderId="0" xfId="61" applyNumberFormat="1" applyFont="1" applyAlignment="1" applyProtection="1">
      <alignment horizontal="left"/>
      <protection locked="0"/>
    </xf>
    <xf numFmtId="177" fontId="2" fillId="0" borderId="0" xfId="61" applyNumberFormat="1" applyFont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177" fontId="2" fillId="0" borderId="0" xfId="61" applyNumberFormat="1" applyFont="1" applyBorder="1" applyAlignment="1" applyProtection="1">
      <alignment horizontal="center" vertical="center"/>
      <protection locked="0"/>
    </xf>
    <xf numFmtId="177" fontId="2" fillId="0" borderId="0" xfId="61" applyNumberFormat="1" applyFont="1" applyBorder="1" applyAlignment="1" applyProtection="1">
      <alignment horizontal="left" vertical="center"/>
      <protection locked="0"/>
    </xf>
    <xf numFmtId="182" fontId="2" fillId="33" borderId="10" xfId="61" applyNumberFormat="1" applyFont="1" applyFill="1" applyBorder="1" applyAlignment="1" applyProtection="1">
      <alignment horizontal="right" vertical="center"/>
      <protection/>
    </xf>
    <xf numFmtId="182" fontId="2" fillId="33" borderId="11" xfId="61" applyNumberFormat="1" applyFont="1" applyFill="1" applyBorder="1" applyAlignment="1" applyProtection="1">
      <alignment horizontal="right" vertical="center"/>
      <protection/>
    </xf>
    <xf numFmtId="183" fontId="2" fillId="33" borderId="11" xfId="61" applyNumberFormat="1" applyFont="1" applyFill="1" applyBorder="1" applyAlignment="1" applyProtection="1">
      <alignment horizontal="right" vertical="center"/>
      <protection/>
    </xf>
    <xf numFmtId="177" fontId="2" fillId="33" borderId="11" xfId="61" applyNumberFormat="1" applyFont="1" applyFill="1" applyBorder="1" applyAlignment="1" applyProtection="1">
      <alignment horizontal="right" vertical="center"/>
      <protection/>
    </xf>
    <xf numFmtId="177" fontId="2" fillId="33" borderId="12" xfId="61" applyNumberFormat="1" applyFont="1" applyFill="1" applyBorder="1" applyAlignment="1" applyProtection="1">
      <alignment horizontal="center" vertical="center"/>
      <protection locked="0"/>
    </xf>
    <xf numFmtId="182" fontId="2" fillId="33" borderId="13" xfId="61" applyNumberFormat="1" applyFont="1" applyFill="1" applyBorder="1" applyAlignment="1" applyProtection="1">
      <alignment horizontal="right" vertical="center"/>
      <protection/>
    </xf>
    <xf numFmtId="182" fontId="2" fillId="33" borderId="14" xfId="61" applyNumberFormat="1" applyFont="1" applyFill="1" applyBorder="1" applyAlignment="1" applyProtection="1">
      <alignment horizontal="right" vertical="center"/>
      <protection/>
    </xf>
    <xf numFmtId="183" fontId="2" fillId="33" borderId="14" xfId="61" applyNumberFormat="1" applyFont="1" applyFill="1" applyBorder="1" applyAlignment="1" applyProtection="1">
      <alignment horizontal="right" vertical="center"/>
      <protection/>
    </xf>
    <xf numFmtId="177" fontId="2" fillId="0" borderId="15" xfId="61" applyNumberFormat="1" applyFont="1" applyBorder="1" applyAlignment="1" applyProtection="1">
      <alignment horizontal="center" vertical="center"/>
      <protection locked="0"/>
    </xf>
    <xf numFmtId="182" fontId="2" fillId="33" borderId="16" xfId="61" applyNumberFormat="1" applyFont="1" applyFill="1" applyBorder="1" applyAlignment="1" applyProtection="1">
      <alignment horizontal="right" vertical="center"/>
      <protection/>
    </xf>
    <xf numFmtId="182" fontId="2" fillId="33" borderId="17" xfId="61" applyNumberFormat="1" applyFont="1" applyFill="1" applyBorder="1" applyAlignment="1" applyProtection="1">
      <alignment horizontal="right" vertical="center"/>
      <protection/>
    </xf>
    <xf numFmtId="177" fontId="2" fillId="0" borderId="18" xfId="61" applyNumberFormat="1" applyFont="1" applyBorder="1" applyAlignment="1" applyProtection="1">
      <alignment horizontal="center" vertical="center"/>
      <protection locked="0"/>
    </xf>
    <xf numFmtId="0" fontId="2" fillId="33" borderId="19" xfId="61" applyFont="1" applyFill="1" applyBorder="1" applyAlignment="1" applyProtection="1">
      <alignment horizontal="center" vertical="center"/>
      <protection locked="0"/>
    </xf>
    <xf numFmtId="0" fontId="2" fillId="33" borderId="20" xfId="61" applyFont="1" applyFill="1" applyBorder="1" applyAlignment="1" applyProtection="1">
      <alignment horizontal="center" vertical="center"/>
      <protection locked="0"/>
    </xf>
    <xf numFmtId="177" fontId="2" fillId="33" borderId="20" xfId="61" applyNumberFormat="1" applyFont="1" applyFill="1" applyBorder="1" applyAlignment="1" applyProtection="1">
      <alignment horizontal="center" vertical="center"/>
      <protection locked="0"/>
    </xf>
    <xf numFmtId="0" fontId="2" fillId="0" borderId="20" xfId="61" applyFont="1" applyBorder="1" applyAlignment="1" applyProtection="1">
      <alignment horizontal="center" vertical="center"/>
      <protection locked="0"/>
    </xf>
    <xf numFmtId="177" fontId="2" fillId="0" borderId="20" xfId="61" applyNumberFormat="1" applyFont="1" applyBorder="1" applyAlignment="1" applyProtection="1">
      <alignment horizontal="center" vertical="center"/>
      <protection locked="0"/>
    </xf>
    <xf numFmtId="177" fontId="2" fillId="0" borderId="0" xfId="61" applyNumberFormat="1" applyFont="1" applyAlignment="1" applyProtection="1">
      <alignment horizontal="left" vertical="center"/>
      <protection locked="0"/>
    </xf>
    <xf numFmtId="177" fontId="2" fillId="0" borderId="0" xfId="61" applyNumberFormat="1" applyFont="1" applyBorder="1" applyAlignment="1" applyProtection="1">
      <alignment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0" fillId="0" borderId="0" xfId="61" applyAlignment="1" applyProtection="1">
      <alignment vertical="center"/>
      <protection locked="0"/>
    </xf>
    <xf numFmtId="177" fontId="2" fillId="0" borderId="18" xfId="60" applyNumberFormat="1" applyFont="1" applyBorder="1" applyAlignment="1" applyProtection="1">
      <alignment horizontal="center" vertical="center"/>
      <protection locked="0"/>
    </xf>
    <xf numFmtId="177" fontId="2" fillId="0" borderId="15" xfId="60" applyNumberFormat="1" applyFont="1" applyBorder="1" applyAlignment="1" applyProtection="1">
      <alignment horizontal="center" vertical="center"/>
      <protection locked="0"/>
    </xf>
    <xf numFmtId="183" fontId="2" fillId="33" borderId="14" xfId="60" applyNumberFormat="1" applyFont="1" applyFill="1" applyBorder="1" applyAlignment="1" applyProtection="1">
      <alignment horizontal="right" vertical="center"/>
      <protection/>
    </xf>
    <xf numFmtId="183" fontId="2" fillId="0" borderId="14" xfId="60" applyNumberFormat="1" applyFont="1" applyBorder="1" applyAlignment="1" applyProtection="1">
      <alignment horizontal="right" vertical="center"/>
      <protection locked="0"/>
    </xf>
    <xf numFmtId="182" fontId="2" fillId="33" borderId="14" xfId="60" applyNumberFormat="1" applyFont="1" applyFill="1" applyBorder="1" applyAlignment="1" applyProtection="1">
      <alignment horizontal="right" vertical="center"/>
      <protection/>
    </xf>
    <xf numFmtId="182" fontId="2" fillId="33" borderId="13" xfId="60" applyNumberFormat="1" applyFont="1" applyFill="1" applyBorder="1" applyAlignment="1" applyProtection="1">
      <alignment horizontal="right" vertical="center"/>
      <protection/>
    </xf>
    <xf numFmtId="177" fontId="2" fillId="0" borderId="21" xfId="60" applyNumberFormat="1" applyFont="1" applyBorder="1" applyAlignment="1" applyProtection="1">
      <alignment horizontal="center" vertical="center"/>
      <protection locked="0"/>
    </xf>
    <xf numFmtId="177" fontId="4" fillId="34" borderId="21" xfId="60" applyNumberFormat="1" applyFont="1" applyFill="1" applyBorder="1" applyAlignment="1" applyProtection="1">
      <alignment horizontal="center" vertical="center" shrinkToFit="1"/>
      <protection locked="0"/>
    </xf>
    <xf numFmtId="177" fontId="2" fillId="34" borderId="14" xfId="60" applyNumberFormat="1" applyFont="1" applyFill="1" applyBorder="1" applyAlignment="1" applyProtection="1">
      <alignment horizontal="right" vertical="center"/>
      <protection locked="0"/>
    </xf>
    <xf numFmtId="177" fontId="2" fillId="34" borderId="22" xfId="60" applyNumberFormat="1" applyFont="1" applyFill="1" applyBorder="1" applyAlignment="1" applyProtection="1">
      <alignment horizontal="right" vertical="center"/>
      <protection/>
    </xf>
    <xf numFmtId="177" fontId="2" fillId="34" borderId="14" xfId="60" applyNumberFormat="1" applyFont="1" applyFill="1" applyBorder="1" applyAlignment="1" applyProtection="1">
      <alignment horizontal="right" vertical="center"/>
      <protection/>
    </xf>
    <xf numFmtId="183" fontId="2" fillId="34" borderId="22" xfId="60" applyNumberFormat="1" applyFont="1" applyFill="1" applyBorder="1" applyAlignment="1" applyProtection="1">
      <alignment horizontal="right" vertical="center"/>
      <protection/>
    </xf>
    <xf numFmtId="183" fontId="2" fillId="34" borderId="22" xfId="60" applyNumberFormat="1" applyFont="1" applyFill="1" applyBorder="1" applyAlignment="1" applyProtection="1">
      <alignment horizontal="right" vertical="center"/>
      <protection locked="0"/>
    </xf>
    <xf numFmtId="182" fontId="2" fillId="34" borderId="22" xfId="60" applyNumberFormat="1" applyFont="1" applyFill="1" applyBorder="1" applyAlignment="1" applyProtection="1">
      <alignment horizontal="right" vertical="center"/>
      <protection/>
    </xf>
    <xf numFmtId="182" fontId="2" fillId="34" borderId="23" xfId="60" applyNumberFormat="1" applyFont="1" applyFill="1" applyBorder="1" applyAlignment="1" applyProtection="1">
      <alignment horizontal="right" vertical="center"/>
      <protection/>
    </xf>
    <xf numFmtId="183" fontId="2" fillId="33" borderId="22" xfId="60" applyNumberFormat="1" applyFont="1" applyFill="1" applyBorder="1" applyAlignment="1" applyProtection="1">
      <alignment horizontal="right" vertical="center"/>
      <protection/>
    </xf>
    <xf numFmtId="182" fontId="2" fillId="33" borderId="22" xfId="60" applyNumberFormat="1" applyFont="1" applyFill="1" applyBorder="1" applyAlignment="1" applyProtection="1">
      <alignment horizontal="right" vertical="center"/>
      <protection/>
    </xf>
    <xf numFmtId="182" fontId="2" fillId="33" borderId="23" xfId="60" applyNumberFormat="1" applyFont="1" applyFill="1" applyBorder="1" applyAlignment="1" applyProtection="1">
      <alignment horizontal="right" vertical="center"/>
      <protection/>
    </xf>
    <xf numFmtId="177" fontId="4" fillId="34" borderId="15" xfId="60" applyNumberFormat="1" applyFont="1" applyFill="1" applyBorder="1" applyAlignment="1" applyProtection="1">
      <alignment horizontal="center" vertical="center" shrinkToFit="1"/>
      <protection locked="0"/>
    </xf>
    <xf numFmtId="183" fontId="2" fillId="34" borderId="14" xfId="60" applyNumberFormat="1" applyFont="1" applyFill="1" applyBorder="1" applyAlignment="1" applyProtection="1">
      <alignment horizontal="right" vertical="center"/>
      <protection/>
    </xf>
    <xf numFmtId="183" fontId="2" fillId="34" borderId="14" xfId="60" applyNumberFormat="1" applyFont="1" applyFill="1" applyBorder="1" applyAlignment="1" applyProtection="1">
      <alignment horizontal="right" vertical="center"/>
      <protection locked="0"/>
    </xf>
    <xf numFmtId="182" fontId="2" fillId="34" borderId="14" xfId="60" applyNumberFormat="1" applyFont="1" applyFill="1" applyBorder="1" applyAlignment="1" applyProtection="1">
      <alignment horizontal="right" vertical="center"/>
      <protection/>
    </xf>
    <xf numFmtId="182" fontId="2" fillId="34" borderId="13" xfId="60" applyNumberFormat="1" applyFont="1" applyFill="1" applyBorder="1" applyAlignment="1" applyProtection="1">
      <alignment horizontal="right" vertical="center"/>
      <protection/>
    </xf>
    <xf numFmtId="185" fontId="2" fillId="0" borderId="0" xfId="61" applyNumberFormat="1" applyFont="1" applyAlignment="1" applyProtection="1">
      <alignment horizontal="center" vertical="center"/>
      <protection locked="0"/>
    </xf>
    <xf numFmtId="177" fontId="2" fillId="33" borderId="11" xfId="60" applyNumberFormat="1" applyFont="1" applyFill="1" applyBorder="1" applyAlignment="1" applyProtection="1">
      <alignment horizontal="right" vertical="center"/>
      <protection/>
    </xf>
    <xf numFmtId="177" fontId="2" fillId="33" borderId="20" xfId="60" applyNumberFormat="1" applyFont="1" applyFill="1" applyBorder="1" applyAlignment="1" applyProtection="1">
      <alignment horizontal="right" vertical="center"/>
      <protection/>
    </xf>
    <xf numFmtId="183" fontId="2" fillId="33" borderId="20" xfId="60" applyNumberFormat="1" applyFont="1" applyFill="1" applyBorder="1" applyAlignment="1" applyProtection="1">
      <alignment horizontal="right" vertical="center"/>
      <protection/>
    </xf>
    <xf numFmtId="182" fontId="2" fillId="33" borderId="24" xfId="60" applyNumberFormat="1" applyFont="1" applyFill="1" applyBorder="1" applyAlignment="1" applyProtection="1">
      <alignment horizontal="right" vertical="center"/>
      <protection/>
    </xf>
    <xf numFmtId="182" fontId="2" fillId="33" borderId="25" xfId="60" applyNumberFormat="1" applyFont="1" applyFill="1" applyBorder="1" applyAlignment="1" applyProtection="1">
      <alignment horizontal="right" vertical="center"/>
      <protection/>
    </xf>
    <xf numFmtId="177" fontId="2" fillId="0" borderId="26" xfId="61" applyNumberFormat="1" applyFont="1" applyBorder="1" applyAlignment="1" applyProtection="1">
      <alignment horizontal="right" vertical="center"/>
      <protection locked="0"/>
    </xf>
    <xf numFmtId="177" fontId="2" fillId="33" borderId="26" xfId="61" applyNumberFormat="1" applyFont="1" applyFill="1" applyBorder="1" applyAlignment="1" applyProtection="1">
      <alignment horizontal="right" vertical="center"/>
      <protection/>
    </xf>
    <xf numFmtId="177" fontId="2" fillId="0" borderId="26" xfId="61" applyNumberFormat="1" applyFont="1" applyBorder="1" applyAlignment="1" applyProtection="1">
      <alignment horizontal="right" vertical="center"/>
      <protection/>
    </xf>
    <xf numFmtId="183" fontId="2" fillId="33" borderId="26" xfId="61" applyNumberFormat="1" applyFont="1" applyFill="1" applyBorder="1" applyAlignment="1" applyProtection="1">
      <alignment horizontal="right" vertical="center"/>
      <protection/>
    </xf>
    <xf numFmtId="183" fontId="2" fillId="0" borderId="26" xfId="61" applyNumberFormat="1" applyFont="1" applyBorder="1" applyAlignment="1" applyProtection="1">
      <alignment horizontal="right" vertical="center"/>
      <protection locked="0"/>
    </xf>
    <xf numFmtId="182" fontId="2" fillId="33" borderId="26" xfId="61" applyNumberFormat="1" applyFont="1" applyFill="1" applyBorder="1" applyAlignment="1" applyProtection="1">
      <alignment horizontal="right" vertical="center"/>
      <protection/>
    </xf>
    <xf numFmtId="182" fontId="2" fillId="33" borderId="27" xfId="61" applyNumberFormat="1" applyFont="1" applyFill="1" applyBorder="1" applyAlignment="1" applyProtection="1">
      <alignment horizontal="right" vertical="center"/>
      <protection/>
    </xf>
    <xf numFmtId="177" fontId="2" fillId="0" borderId="26" xfId="60" applyNumberFormat="1" applyFont="1" applyBorder="1" applyAlignment="1" applyProtection="1">
      <alignment horizontal="right" vertical="center"/>
      <protection locked="0"/>
    </xf>
    <xf numFmtId="177" fontId="2" fillId="33" borderId="26" xfId="60" applyNumberFormat="1" applyFont="1" applyFill="1" applyBorder="1" applyAlignment="1" applyProtection="1">
      <alignment horizontal="right" vertical="center"/>
      <protection/>
    </xf>
    <xf numFmtId="177" fontId="2" fillId="0" borderId="26" xfId="60" applyNumberFormat="1" applyFont="1" applyBorder="1" applyAlignment="1" applyProtection="1">
      <alignment horizontal="right" vertical="center"/>
      <protection/>
    </xf>
    <xf numFmtId="183" fontId="2" fillId="33" borderId="26" xfId="60" applyNumberFormat="1" applyFont="1" applyFill="1" applyBorder="1" applyAlignment="1" applyProtection="1">
      <alignment horizontal="right" vertical="center"/>
      <protection/>
    </xf>
    <xf numFmtId="183" fontId="2" fillId="0" borderId="26" xfId="60" applyNumberFormat="1" applyFont="1" applyBorder="1" applyAlignment="1" applyProtection="1">
      <alignment horizontal="right" vertical="center"/>
      <protection locked="0"/>
    </xf>
    <xf numFmtId="182" fontId="2" fillId="33" borderId="26" xfId="60" applyNumberFormat="1" applyFont="1" applyFill="1" applyBorder="1" applyAlignment="1" applyProtection="1">
      <alignment horizontal="right" vertical="center"/>
      <protection/>
    </xf>
    <xf numFmtId="182" fontId="2" fillId="33" borderId="27" xfId="60" applyNumberFormat="1" applyFont="1" applyFill="1" applyBorder="1" applyAlignment="1" applyProtection="1">
      <alignment horizontal="right" vertical="center"/>
      <protection/>
    </xf>
    <xf numFmtId="177" fontId="2" fillId="33" borderId="28" xfId="60" applyNumberFormat="1" applyFont="1" applyFill="1" applyBorder="1" applyAlignment="1" applyProtection="1">
      <alignment horizontal="right" vertical="center"/>
      <protection/>
    </xf>
    <xf numFmtId="183" fontId="2" fillId="33" borderId="28" xfId="60" applyNumberFormat="1" applyFont="1" applyFill="1" applyBorder="1" applyAlignment="1" applyProtection="1">
      <alignment horizontal="right" vertical="center"/>
      <protection/>
    </xf>
    <xf numFmtId="183" fontId="2" fillId="0" borderId="28" xfId="60" applyNumberFormat="1" applyFont="1" applyBorder="1" applyAlignment="1" applyProtection="1">
      <alignment horizontal="right" vertical="center"/>
      <protection locked="0"/>
    </xf>
    <xf numFmtId="182" fontId="2" fillId="33" borderId="28" xfId="60" applyNumberFormat="1" applyFont="1" applyFill="1" applyBorder="1" applyAlignment="1" applyProtection="1">
      <alignment horizontal="right" vertical="center"/>
      <protection/>
    </xf>
    <xf numFmtId="182" fontId="2" fillId="33" borderId="29" xfId="60" applyNumberFormat="1" applyFont="1" applyFill="1" applyBorder="1" applyAlignment="1" applyProtection="1">
      <alignment horizontal="right" vertical="center"/>
      <protection/>
    </xf>
    <xf numFmtId="177" fontId="2" fillId="0" borderId="17" xfId="0" applyNumberFormat="1" applyFont="1" applyBorder="1" applyAlignment="1" applyProtection="1">
      <alignment horizontal="right" vertical="center"/>
      <protection locked="0"/>
    </xf>
    <xf numFmtId="177" fontId="2" fillId="33" borderId="17" xfId="0" applyNumberFormat="1" applyFont="1" applyFill="1" applyBorder="1" applyAlignment="1" applyProtection="1">
      <alignment horizontal="right" vertical="center"/>
      <protection/>
    </xf>
    <xf numFmtId="177" fontId="2" fillId="0" borderId="17" xfId="0" applyNumberFormat="1" applyFont="1" applyBorder="1" applyAlignment="1" applyProtection="1">
      <alignment horizontal="right" vertical="center"/>
      <protection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177" fontId="2" fillId="33" borderId="14" xfId="0" applyNumberFormat="1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Border="1" applyAlignment="1" applyProtection="1">
      <alignment horizontal="right" vertical="center"/>
      <protection/>
    </xf>
    <xf numFmtId="177" fontId="2" fillId="34" borderId="22" xfId="60" applyNumberFormat="1" applyFont="1" applyFill="1" applyBorder="1" applyAlignment="1" applyProtection="1">
      <alignment horizontal="right" vertical="center"/>
      <protection locked="0"/>
    </xf>
    <xf numFmtId="183" fontId="2" fillId="34" borderId="11" xfId="61" applyNumberFormat="1" applyFont="1" applyFill="1" applyBorder="1" applyAlignment="1" applyProtection="1">
      <alignment horizontal="right" vertical="center"/>
      <protection locked="0"/>
    </xf>
    <xf numFmtId="183" fontId="2" fillId="33" borderId="17" xfId="0" applyNumberFormat="1" applyFont="1" applyFill="1" applyBorder="1" applyAlignment="1" applyProtection="1">
      <alignment horizontal="right" vertical="center"/>
      <protection/>
    </xf>
    <xf numFmtId="183" fontId="2" fillId="33" borderId="14" xfId="0" applyNumberFormat="1" applyFont="1" applyFill="1" applyBorder="1" applyAlignment="1" applyProtection="1">
      <alignment horizontal="right" vertical="center"/>
      <protection/>
    </xf>
    <xf numFmtId="183" fontId="2" fillId="0" borderId="17" xfId="0" applyNumberFormat="1" applyFont="1" applyBorder="1" applyAlignment="1" applyProtection="1">
      <alignment horizontal="right" vertical="center"/>
      <protection locked="0"/>
    </xf>
    <xf numFmtId="183" fontId="2" fillId="0" borderId="14" xfId="0" applyNumberFormat="1" applyFont="1" applyBorder="1" applyAlignment="1" applyProtection="1">
      <alignment horizontal="right" vertical="center"/>
      <protection locked="0"/>
    </xf>
    <xf numFmtId="177" fontId="2" fillId="0" borderId="15" xfId="0" applyNumberFormat="1" applyFont="1" applyBorder="1" applyAlignment="1" applyProtection="1">
      <alignment horizontal="center" vertical="center"/>
      <protection locked="0"/>
    </xf>
    <xf numFmtId="182" fontId="2" fillId="33" borderId="14" xfId="0" applyNumberFormat="1" applyFont="1" applyFill="1" applyBorder="1" applyAlignment="1" applyProtection="1">
      <alignment horizontal="right" vertical="center"/>
      <protection/>
    </xf>
    <xf numFmtId="182" fontId="2" fillId="33" borderId="13" xfId="0" applyNumberFormat="1" applyFont="1" applyFill="1" applyBorder="1" applyAlignment="1" applyProtection="1">
      <alignment horizontal="right" vertical="center"/>
      <protection/>
    </xf>
    <xf numFmtId="182" fontId="2" fillId="33" borderId="17" xfId="60" applyNumberFormat="1" applyFont="1" applyFill="1" applyBorder="1" applyAlignment="1" applyProtection="1">
      <alignment horizontal="right" vertical="center"/>
      <protection/>
    </xf>
    <xf numFmtId="182" fontId="2" fillId="33" borderId="16" xfId="60" applyNumberFormat="1" applyFont="1" applyFill="1" applyBorder="1" applyAlignment="1" applyProtection="1">
      <alignment horizontal="right" vertical="center"/>
      <protection/>
    </xf>
    <xf numFmtId="177" fontId="2" fillId="0" borderId="18" xfId="0" applyNumberFormat="1" applyFont="1" applyBorder="1" applyAlignment="1" applyProtection="1">
      <alignment horizontal="center" vertical="center"/>
      <protection locked="0"/>
    </xf>
    <xf numFmtId="177" fontId="2" fillId="33" borderId="11" xfId="61" applyNumberFormat="1" applyFont="1" applyFill="1" applyBorder="1" applyAlignment="1" applyProtection="1">
      <alignment horizontal="right" vertical="center" shrinkToFit="1"/>
      <protection/>
    </xf>
    <xf numFmtId="0" fontId="0" fillId="0" borderId="0" xfId="61" applyBorder="1" applyAlignment="1" applyProtection="1">
      <alignment/>
      <protection locked="0"/>
    </xf>
    <xf numFmtId="177" fontId="3" fillId="0" borderId="0" xfId="61" applyNumberFormat="1" applyFont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/>
      <protection locked="0"/>
    </xf>
    <xf numFmtId="177" fontId="2" fillId="0" borderId="0" xfId="61" applyNumberFormat="1" applyFont="1" applyBorder="1" applyAlignment="1" applyProtection="1">
      <alignment/>
      <protection locked="0"/>
    </xf>
    <xf numFmtId="177" fontId="2" fillId="0" borderId="30" xfId="61" applyNumberFormat="1" applyFont="1" applyBorder="1" applyAlignment="1" applyProtection="1">
      <alignment horizontal="center" vertical="center"/>
      <protection locked="0"/>
    </xf>
    <xf numFmtId="177" fontId="2" fillId="0" borderId="31" xfId="61" applyNumberFormat="1" applyFont="1" applyBorder="1" applyAlignment="1" applyProtection="1">
      <alignment horizontal="center" vertical="center"/>
      <protection locked="0"/>
    </xf>
    <xf numFmtId="0" fontId="0" fillId="0" borderId="12" xfId="61" applyBorder="1" applyAlignment="1" applyProtection="1">
      <alignment horizontal="center" vertical="center"/>
      <protection locked="0"/>
    </xf>
    <xf numFmtId="177" fontId="2" fillId="0" borderId="32" xfId="61" applyNumberFormat="1" applyFont="1" applyBorder="1" applyAlignment="1" applyProtection="1">
      <alignment horizontal="center" vertical="center"/>
      <protection locked="0"/>
    </xf>
    <xf numFmtId="0" fontId="0" fillId="0" borderId="33" xfId="61" applyBorder="1" applyAlignment="1" applyProtection="1">
      <alignment horizontal="center" vertical="center"/>
      <protection locked="0"/>
    </xf>
    <xf numFmtId="0" fontId="0" fillId="0" borderId="34" xfId="61" applyBorder="1" applyAlignment="1" applyProtection="1">
      <alignment horizontal="center" vertical="center"/>
      <protection locked="0"/>
    </xf>
    <xf numFmtId="0" fontId="0" fillId="0" borderId="35" xfId="61" applyBorder="1" applyAlignment="1" applyProtection="1">
      <alignment horizontal="center" vertical="center"/>
      <protection locked="0"/>
    </xf>
    <xf numFmtId="0" fontId="0" fillId="0" borderId="36" xfId="61" applyBorder="1" applyAlignment="1" applyProtection="1">
      <alignment horizontal="center" vertical="center"/>
      <protection locked="0"/>
    </xf>
    <xf numFmtId="0" fontId="0" fillId="0" borderId="37" xfId="61" applyBorder="1" applyAlignment="1" applyProtection="1">
      <alignment horizontal="center" vertical="center"/>
      <protection locked="0"/>
    </xf>
    <xf numFmtId="177" fontId="2" fillId="0" borderId="38" xfId="61" applyNumberFormat="1" applyFont="1" applyBorder="1" applyAlignment="1" applyProtection="1">
      <alignment horizontal="center" vertical="center"/>
      <protection locked="0"/>
    </xf>
    <xf numFmtId="0" fontId="0" fillId="0" borderId="39" xfId="61" applyBorder="1" applyAlignment="1" applyProtection="1">
      <alignment horizontal="center" vertical="center"/>
      <protection locked="0"/>
    </xf>
    <xf numFmtId="0" fontId="0" fillId="0" borderId="40" xfId="61" applyBorder="1" applyAlignment="1" applyProtection="1">
      <alignment horizontal="center" vertical="center"/>
      <protection locked="0"/>
    </xf>
    <xf numFmtId="177" fontId="2" fillId="33" borderId="41" xfId="61" applyNumberFormat="1" applyFont="1" applyFill="1" applyBorder="1" applyAlignment="1" applyProtection="1">
      <alignment horizontal="center" vertical="center"/>
      <protection locked="0"/>
    </xf>
    <xf numFmtId="0" fontId="0" fillId="33" borderId="42" xfId="61" applyFill="1" applyBorder="1" applyAlignment="1" applyProtection="1">
      <alignment horizontal="center" vertical="center"/>
      <protection locked="0"/>
    </xf>
    <xf numFmtId="0" fontId="0" fillId="33" borderId="43" xfId="61" applyFill="1" applyBorder="1" applyAlignment="1" applyProtection="1">
      <alignment horizontal="center" vertical="center"/>
      <protection locked="0"/>
    </xf>
    <xf numFmtId="177" fontId="2" fillId="0" borderId="41" xfId="61" applyNumberFormat="1" applyFont="1" applyBorder="1" applyAlignment="1" applyProtection="1">
      <alignment horizontal="center" vertical="center"/>
      <protection locked="0"/>
    </xf>
    <xf numFmtId="0" fontId="0" fillId="0" borderId="42" xfId="61" applyBorder="1" applyAlignment="1" applyProtection="1">
      <alignment horizontal="center" vertical="center"/>
      <protection locked="0"/>
    </xf>
    <xf numFmtId="0" fontId="0" fillId="0" borderId="43" xfId="61" applyBorder="1" applyAlignment="1" applyProtection="1">
      <alignment horizontal="center" vertical="center"/>
      <protection locked="0"/>
    </xf>
    <xf numFmtId="0" fontId="0" fillId="33" borderId="44" xfId="61" applyFill="1" applyBorder="1" applyAlignment="1" applyProtection="1">
      <alignment horizontal="center" vertical="center"/>
      <protection locked="0"/>
    </xf>
    <xf numFmtId="177" fontId="2" fillId="34" borderId="26" xfId="60" applyNumberFormat="1" applyFont="1" applyFill="1" applyBorder="1" applyAlignment="1" applyProtection="1">
      <alignment horizontal="right" vertical="center"/>
      <protection locked="0"/>
    </xf>
    <xf numFmtId="177" fontId="2" fillId="34" borderId="26" xfId="60" applyNumberFormat="1" applyFont="1" applyFill="1" applyBorder="1" applyAlignment="1" applyProtection="1">
      <alignment horizontal="right" vertical="center"/>
      <protection/>
    </xf>
    <xf numFmtId="183" fontId="2" fillId="34" borderId="26" xfId="60" applyNumberFormat="1" applyFont="1" applyFill="1" applyBorder="1" applyAlignment="1" applyProtection="1">
      <alignment horizontal="right" vertical="center"/>
      <protection/>
    </xf>
    <xf numFmtId="183" fontId="2" fillId="34" borderId="26" xfId="60" applyNumberFormat="1" applyFont="1" applyFill="1" applyBorder="1" applyAlignment="1" applyProtection="1">
      <alignment horizontal="right" vertical="center"/>
      <protection locked="0"/>
    </xf>
    <xf numFmtId="182" fontId="2" fillId="34" borderId="26" xfId="60" applyNumberFormat="1" applyFont="1" applyFill="1" applyBorder="1" applyAlignment="1" applyProtection="1">
      <alignment horizontal="right" vertical="center"/>
      <protection/>
    </xf>
    <xf numFmtId="182" fontId="2" fillId="34" borderId="27" xfId="6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showZeros="0" tabSelected="1" view="pageBreakPreview" zoomScale="80" zoomScaleSheetLayoutView="80" zoomScalePageLayoutView="0" workbookViewId="0" topLeftCell="A1">
      <pane xSplit="2" ySplit="9" topLeftCell="C97" activePane="bottomRight" state="frozen"/>
      <selection pane="topLeft" activeCell="I29" sqref="I29:K29"/>
      <selection pane="topRight" activeCell="I29" sqref="I29:K29"/>
      <selection pane="bottomLeft" activeCell="I29" sqref="I29:K29"/>
      <selection pane="bottomRight" activeCell="P42" sqref="P42"/>
    </sheetView>
  </sheetViews>
  <sheetFormatPr defaultColWidth="9.00390625" defaultRowHeight="13.5"/>
  <cols>
    <col min="1" max="1" width="2.125" style="1" customWidth="1"/>
    <col min="2" max="2" width="11.875" style="1" customWidth="1"/>
    <col min="3" max="20" width="9.625" style="1" customWidth="1"/>
    <col min="21" max="16384" width="9.00390625" style="1" customWidth="1"/>
  </cols>
  <sheetData>
    <row r="1" spans="2:20" ht="19.5" customHeight="1">
      <c r="B1" s="2"/>
      <c r="T1" s="1" t="s">
        <v>17</v>
      </c>
    </row>
    <row r="2" spans="3:20" ht="23.25" customHeight="1">
      <c r="C2" s="27"/>
      <c r="D2" s="27"/>
      <c r="E2" s="27"/>
      <c r="G2" s="27"/>
      <c r="I2" s="27"/>
      <c r="J2" s="27"/>
      <c r="K2" s="27"/>
      <c r="L2" s="27"/>
      <c r="M2" s="27"/>
      <c r="N2" s="27"/>
      <c r="O2" s="27"/>
      <c r="P2" s="27"/>
      <c r="Q2" s="27"/>
      <c r="R2" s="95"/>
      <c r="S2" s="95"/>
      <c r="T2" s="95"/>
    </row>
    <row r="3" spans="2:20" ht="23.25" customHeight="1">
      <c r="B3" s="24"/>
      <c r="C3" s="26"/>
      <c r="D3" s="26"/>
      <c r="E3" s="26"/>
      <c r="F3" s="26"/>
      <c r="G3" s="26"/>
      <c r="H3" s="96" t="s">
        <v>15</v>
      </c>
      <c r="I3" s="96"/>
      <c r="J3" s="96"/>
      <c r="K3" s="96"/>
      <c r="L3" s="96"/>
      <c r="M3" s="96"/>
      <c r="N3" s="26"/>
      <c r="O3" s="26"/>
      <c r="P3" s="26"/>
      <c r="Q3" s="26"/>
      <c r="R3" s="97"/>
      <c r="S3" s="97"/>
      <c r="T3" s="97"/>
    </row>
    <row r="4" spans="2:20" ht="23.25" customHeight="1">
      <c r="B4" s="24"/>
      <c r="C4" s="24"/>
      <c r="D4" s="24"/>
      <c r="E4" s="3"/>
      <c r="F4" s="3"/>
      <c r="G4" s="3"/>
      <c r="H4" s="3"/>
      <c r="I4" s="3"/>
      <c r="P4" s="25"/>
      <c r="Q4" s="25"/>
      <c r="R4" s="98"/>
      <c r="S4" s="98"/>
      <c r="T4" s="98"/>
    </row>
    <row r="5" spans="2:20" ht="23.25" customHeight="1">
      <c r="B5" s="24" t="s">
        <v>16</v>
      </c>
      <c r="C5" s="24"/>
      <c r="D5" s="24"/>
      <c r="E5" s="3"/>
      <c r="F5" s="3"/>
      <c r="G5" s="3"/>
      <c r="H5" s="3"/>
      <c r="I5" s="3"/>
      <c r="P5" s="25"/>
      <c r="Q5" s="25"/>
      <c r="R5" s="98"/>
      <c r="S5" s="98"/>
      <c r="T5" s="98"/>
    </row>
    <row r="6" spans="1:16" s="3" customFormat="1" ht="12" customHeight="1" thickBot="1">
      <c r="A6" s="3" t="s">
        <v>14</v>
      </c>
      <c r="C6" s="24"/>
      <c r="D6" s="24"/>
      <c r="O6" s="24"/>
      <c r="P6" s="24"/>
    </row>
    <row r="7" spans="2:20" s="3" customFormat="1" ht="16.5" customHeight="1">
      <c r="B7" s="99" t="s">
        <v>0</v>
      </c>
      <c r="C7" s="102" t="s">
        <v>13</v>
      </c>
      <c r="D7" s="103"/>
      <c r="E7" s="104"/>
      <c r="F7" s="102" t="s">
        <v>12</v>
      </c>
      <c r="G7" s="103"/>
      <c r="H7" s="104"/>
      <c r="I7" s="102" t="s">
        <v>11</v>
      </c>
      <c r="J7" s="103"/>
      <c r="K7" s="104"/>
      <c r="L7" s="108" t="s">
        <v>10</v>
      </c>
      <c r="M7" s="109"/>
      <c r="N7" s="109"/>
      <c r="O7" s="109"/>
      <c r="P7" s="109"/>
      <c r="Q7" s="109"/>
      <c r="R7" s="109"/>
      <c r="S7" s="109"/>
      <c r="T7" s="110"/>
    </row>
    <row r="8" spans="2:20" s="3" customFormat="1" ht="16.5" customHeight="1">
      <c r="B8" s="100"/>
      <c r="C8" s="105"/>
      <c r="D8" s="106"/>
      <c r="E8" s="107"/>
      <c r="F8" s="105"/>
      <c r="G8" s="106"/>
      <c r="H8" s="107"/>
      <c r="I8" s="105"/>
      <c r="J8" s="106"/>
      <c r="K8" s="107"/>
      <c r="L8" s="111" t="s">
        <v>9</v>
      </c>
      <c r="M8" s="112"/>
      <c r="N8" s="113"/>
      <c r="O8" s="114" t="s">
        <v>8</v>
      </c>
      <c r="P8" s="115"/>
      <c r="Q8" s="116"/>
      <c r="R8" s="111" t="s">
        <v>7</v>
      </c>
      <c r="S8" s="112"/>
      <c r="T8" s="117"/>
    </row>
    <row r="9" spans="2:20" s="3" customFormat="1" ht="16.5" customHeight="1" thickBot="1">
      <c r="B9" s="101"/>
      <c r="C9" s="23" t="s">
        <v>6</v>
      </c>
      <c r="D9" s="22" t="s">
        <v>5</v>
      </c>
      <c r="E9" s="20" t="s">
        <v>1</v>
      </c>
      <c r="F9" s="23" t="s">
        <v>6</v>
      </c>
      <c r="G9" s="22" t="s">
        <v>5</v>
      </c>
      <c r="H9" s="20" t="s">
        <v>1</v>
      </c>
      <c r="I9" s="23" t="s">
        <v>6</v>
      </c>
      <c r="J9" s="22" t="s">
        <v>5</v>
      </c>
      <c r="K9" s="20" t="s">
        <v>1</v>
      </c>
      <c r="L9" s="21" t="s">
        <v>6</v>
      </c>
      <c r="M9" s="20" t="s">
        <v>5</v>
      </c>
      <c r="N9" s="20" t="s">
        <v>1</v>
      </c>
      <c r="O9" s="23" t="s">
        <v>6</v>
      </c>
      <c r="P9" s="22" t="s">
        <v>5</v>
      </c>
      <c r="Q9" s="22" t="s">
        <v>1</v>
      </c>
      <c r="R9" s="21" t="s">
        <v>6</v>
      </c>
      <c r="S9" s="20" t="s">
        <v>5</v>
      </c>
      <c r="T9" s="19" t="s">
        <v>1</v>
      </c>
    </row>
    <row r="10" spans="2:20" s="3" customFormat="1" ht="19.5" customHeight="1">
      <c r="B10" s="18" t="s">
        <v>18</v>
      </c>
      <c r="C10" s="76">
        <v>93826</v>
      </c>
      <c r="D10" s="76">
        <v>116742</v>
      </c>
      <c r="E10" s="77">
        <f>SUM(C10:D10)</f>
        <v>210568</v>
      </c>
      <c r="F10" s="76">
        <v>52389</v>
      </c>
      <c r="G10" s="76">
        <v>69986</v>
      </c>
      <c r="H10" s="77">
        <f>SUM(F10:G10)</f>
        <v>122375</v>
      </c>
      <c r="I10" s="78">
        <f>+C10-F10</f>
        <v>41437</v>
      </c>
      <c r="J10" s="78">
        <f>+D10-G10</f>
        <v>46756</v>
      </c>
      <c r="K10" s="77">
        <f>SUM(I10:J10)</f>
        <v>88193</v>
      </c>
      <c r="L10" s="84">
        <f aca="true" t="shared" si="0" ref="L10:N11">IF(+C10=0,0,+F10/C10*100)</f>
        <v>55.83633534414768</v>
      </c>
      <c r="M10" s="84">
        <f t="shared" si="0"/>
        <v>59.94928988710148</v>
      </c>
      <c r="N10" s="84">
        <f t="shared" si="0"/>
        <v>58.11661790965389</v>
      </c>
      <c r="O10" s="86">
        <v>48.65</v>
      </c>
      <c r="P10" s="86">
        <v>49.82</v>
      </c>
      <c r="Q10" s="86">
        <v>49.3</v>
      </c>
      <c r="R10" s="17">
        <f aca="true" t="shared" si="1" ref="R10:R19">+L10-O10</f>
        <v>7.186335344147679</v>
      </c>
      <c r="S10" s="17">
        <f aca="true" t="shared" si="2" ref="S10:S19">+M10-P10</f>
        <v>10.129289887101478</v>
      </c>
      <c r="T10" s="16">
        <f aca="true" t="shared" si="3" ref="T10:T19">+N10-Q10</f>
        <v>8.816617909653893</v>
      </c>
    </row>
    <row r="11" spans="2:20" s="3" customFormat="1" ht="19.5" customHeight="1">
      <c r="B11" s="15" t="s">
        <v>19</v>
      </c>
      <c r="C11" s="76">
        <v>42196</v>
      </c>
      <c r="D11" s="76">
        <v>52897</v>
      </c>
      <c r="E11" s="77">
        <f>SUM(C11:D11)</f>
        <v>95093</v>
      </c>
      <c r="F11" s="76">
        <v>18918</v>
      </c>
      <c r="G11" s="76">
        <v>23524</v>
      </c>
      <c r="H11" s="77">
        <f>SUM(F11:G11)</f>
        <v>42442</v>
      </c>
      <c r="I11" s="78">
        <f>+C11-F11</f>
        <v>23278</v>
      </c>
      <c r="J11" s="78">
        <f>+D11-G11</f>
        <v>29373</v>
      </c>
      <c r="K11" s="77">
        <f>SUM(I11:J11)</f>
        <v>52651</v>
      </c>
      <c r="L11" s="84">
        <f t="shared" si="0"/>
        <v>44.8336335197649</v>
      </c>
      <c r="M11" s="84">
        <f t="shared" si="0"/>
        <v>44.47133107737679</v>
      </c>
      <c r="N11" s="84">
        <f t="shared" si="0"/>
        <v>44.632096999779165</v>
      </c>
      <c r="O11" s="86">
        <v>49.88</v>
      </c>
      <c r="P11" s="86">
        <v>49.41</v>
      </c>
      <c r="Q11" s="86">
        <v>49.62</v>
      </c>
      <c r="R11" s="13">
        <f t="shared" si="1"/>
        <v>-5.0463664802351005</v>
      </c>
      <c r="S11" s="13">
        <f t="shared" si="2"/>
        <v>-4.938668922623208</v>
      </c>
      <c r="T11" s="12">
        <f t="shared" si="3"/>
        <v>-4.987903000220832</v>
      </c>
    </row>
    <row r="12" spans="2:20" s="3" customFormat="1" ht="19.5" customHeight="1">
      <c r="B12" s="15" t="s">
        <v>20</v>
      </c>
      <c r="C12" s="76">
        <v>125995</v>
      </c>
      <c r="D12" s="76">
        <v>151124</v>
      </c>
      <c r="E12" s="77">
        <f>SUM(C12:D12)</f>
        <v>277119</v>
      </c>
      <c r="F12" s="76">
        <v>49942</v>
      </c>
      <c r="G12" s="76">
        <v>58461</v>
      </c>
      <c r="H12" s="77">
        <f>SUM(F12:G12)</f>
        <v>108403</v>
      </c>
      <c r="I12" s="78">
        <f>+C12-F12</f>
        <v>76053</v>
      </c>
      <c r="J12" s="78">
        <f aca="true" t="shared" si="4" ref="J12:J19">+D12-G12</f>
        <v>92663</v>
      </c>
      <c r="K12" s="77">
        <f>SUM(I12:J12)</f>
        <v>168716</v>
      </c>
      <c r="L12" s="84">
        <f aca="true" t="shared" si="5" ref="L12:L19">IF(+C12=0,0,+F12/C12*100)</f>
        <v>39.638080876225246</v>
      </c>
      <c r="M12" s="84">
        <f aca="true" t="shared" si="6" ref="M12:M19">IF(+D12=0,0,+G12/D12*100)</f>
        <v>38.684126942113764</v>
      </c>
      <c r="N12" s="84">
        <f aca="true" t="shared" si="7" ref="N12:N19">IF(+E12=0,0,+H12/E12*100)</f>
        <v>39.11785189756025</v>
      </c>
      <c r="O12" s="86">
        <v>42</v>
      </c>
      <c r="P12" s="86">
        <v>40.71</v>
      </c>
      <c r="Q12" s="86">
        <v>41.3</v>
      </c>
      <c r="R12" s="13">
        <f t="shared" si="1"/>
        <v>-2.3619191237747543</v>
      </c>
      <c r="S12" s="13">
        <f t="shared" si="2"/>
        <v>-2.025873057886237</v>
      </c>
      <c r="T12" s="12">
        <f t="shared" si="3"/>
        <v>-2.182148102439747</v>
      </c>
    </row>
    <row r="13" spans="2:20" s="3" customFormat="1" ht="19.5" customHeight="1">
      <c r="B13" s="15" t="s">
        <v>21</v>
      </c>
      <c r="C13" s="57"/>
      <c r="D13" s="57"/>
      <c r="E13" s="58">
        <f aca="true" t="shared" si="8" ref="E13:E19">SUM(C13:D13)</f>
        <v>0</v>
      </c>
      <c r="F13" s="57"/>
      <c r="G13" s="57"/>
      <c r="H13" s="58">
        <f aca="true" t="shared" si="9" ref="H13:H19">SUM(F13:G13)</f>
        <v>0</v>
      </c>
      <c r="I13" s="59">
        <f aca="true" t="shared" si="10" ref="I13:I19">+C13-F13</f>
        <v>0</v>
      </c>
      <c r="J13" s="59">
        <f t="shared" si="4"/>
        <v>0</v>
      </c>
      <c r="K13" s="58">
        <f aca="true" t="shared" si="11" ref="K13:K19">SUM(I13:J13)</f>
        <v>0</v>
      </c>
      <c r="L13" s="60">
        <f t="shared" si="5"/>
        <v>0</v>
      </c>
      <c r="M13" s="60">
        <f t="shared" si="6"/>
        <v>0</v>
      </c>
      <c r="N13" s="60">
        <f t="shared" si="7"/>
        <v>0</v>
      </c>
      <c r="O13" s="61"/>
      <c r="P13" s="61"/>
      <c r="Q13" s="61"/>
      <c r="R13" s="62"/>
      <c r="S13" s="62"/>
      <c r="T13" s="63"/>
    </row>
    <row r="14" spans="2:20" s="3" customFormat="1" ht="19.5" customHeight="1">
      <c r="B14" s="15" t="s">
        <v>22</v>
      </c>
      <c r="C14" s="76">
        <v>63345</v>
      </c>
      <c r="D14" s="76">
        <v>73499</v>
      </c>
      <c r="E14" s="77">
        <f t="shared" si="8"/>
        <v>136844</v>
      </c>
      <c r="F14" s="76">
        <v>25717</v>
      </c>
      <c r="G14" s="76">
        <v>30352</v>
      </c>
      <c r="H14" s="77">
        <f t="shared" si="9"/>
        <v>56069</v>
      </c>
      <c r="I14" s="78">
        <f t="shared" si="10"/>
        <v>37628</v>
      </c>
      <c r="J14" s="78">
        <f t="shared" si="4"/>
        <v>43147</v>
      </c>
      <c r="K14" s="77">
        <f t="shared" si="11"/>
        <v>80775</v>
      </c>
      <c r="L14" s="14">
        <f t="shared" si="5"/>
        <v>40.59831083747731</v>
      </c>
      <c r="M14" s="14">
        <f t="shared" si="6"/>
        <v>41.29579994285636</v>
      </c>
      <c r="N14" s="14">
        <f t="shared" si="7"/>
        <v>40.97293268247056</v>
      </c>
      <c r="O14" s="86">
        <v>44.11</v>
      </c>
      <c r="P14" s="86">
        <v>44.56</v>
      </c>
      <c r="Q14" s="86">
        <v>44.35</v>
      </c>
      <c r="R14" s="13">
        <f t="shared" si="1"/>
        <v>-3.5116891625226927</v>
      </c>
      <c r="S14" s="13">
        <f t="shared" si="2"/>
        <v>-3.26420005714364</v>
      </c>
      <c r="T14" s="12">
        <f t="shared" si="3"/>
        <v>-3.377067317529445</v>
      </c>
    </row>
    <row r="15" spans="2:20" s="3" customFormat="1" ht="19.5" customHeight="1">
      <c r="B15" s="15" t="s">
        <v>23</v>
      </c>
      <c r="C15" s="76">
        <v>64373</v>
      </c>
      <c r="D15" s="76">
        <v>72954</v>
      </c>
      <c r="E15" s="77">
        <f>SUM(C15:D15)</f>
        <v>137327</v>
      </c>
      <c r="F15" s="76">
        <v>28651</v>
      </c>
      <c r="G15" s="76">
        <v>33234</v>
      </c>
      <c r="H15" s="77">
        <f>SUM(F15:G15)</f>
        <v>61885</v>
      </c>
      <c r="I15" s="78">
        <f>+C15-F15</f>
        <v>35722</v>
      </c>
      <c r="J15" s="78">
        <f>+D15-G15</f>
        <v>39720</v>
      </c>
      <c r="K15" s="77">
        <f>SUM(I15:J15)</f>
        <v>75442</v>
      </c>
      <c r="L15" s="84">
        <f t="shared" si="5"/>
        <v>44.50779053329812</v>
      </c>
      <c r="M15" s="84">
        <f>IF(+D15=0,0,+G15/D15*100)</f>
        <v>45.55473311949996</v>
      </c>
      <c r="N15" s="84">
        <f>IF(+E15=0,0,+H15/E15*100)</f>
        <v>45.06397139673917</v>
      </c>
      <c r="O15" s="86">
        <v>48.89</v>
      </c>
      <c r="P15" s="86">
        <v>49.83</v>
      </c>
      <c r="Q15" s="86">
        <v>49.39</v>
      </c>
      <c r="R15" s="13">
        <f t="shared" si="1"/>
        <v>-4.38220946670188</v>
      </c>
      <c r="S15" s="13">
        <f t="shared" si="2"/>
        <v>-4.275266880500041</v>
      </c>
      <c r="T15" s="12">
        <f t="shared" si="3"/>
        <v>-4.326028603260831</v>
      </c>
    </row>
    <row r="16" spans="2:20" s="3" customFormat="1" ht="19.5" customHeight="1">
      <c r="B16" s="15" t="s">
        <v>24</v>
      </c>
      <c r="C16" s="57"/>
      <c r="D16" s="57"/>
      <c r="E16" s="58">
        <f t="shared" si="8"/>
        <v>0</v>
      </c>
      <c r="F16" s="57"/>
      <c r="G16" s="57"/>
      <c r="H16" s="58">
        <f t="shared" si="9"/>
        <v>0</v>
      </c>
      <c r="I16" s="59">
        <f t="shared" si="10"/>
        <v>0</v>
      </c>
      <c r="J16" s="59">
        <f t="shared" si="4"/>
        <v>0</v>
      </c>
      <c r="K16" s="58">
        <f t="shared" si="11"/>
        <v>0</v>
      </c>
      <c r="L16" s="60">
        <f t="shared" si="5"/>
        <v>0</v>
      </c>
      <c r="M16" s="60">
        <f t="shared" si="6"/>
        <v>0</v>
      </c>
      <c r="N16" s="60">
        <f t="shared" si="7"/>
        <v>0</v>
      </c>
      <c r="O16" s="61"/>
      <c r="P16" s="61"/>
      <c r="Q16" s="61"/>
      <c r="R16" s="62"/>
      <c r="S16" s="62"/>
      <c r="T16" s="63"/>
    </row>
    <row r="17" spans="2:20" s="3" customFormat="1" ht="19.5" customHeight="1">
      <c r="B17" s="15" t="s">
        <v>25</v>
      </c>
      <c r="C17" s="76">
        <v>30317</v>
      </c>
      <c r="D17" s="76">
        <v>35619</v>
      </c>
      <c r="E17" s="77">
        <f>SUM(C17:D17)</f>
        <v>65936</v>
      </c>
      <c r="F17" s="76">
        <v>14520</v>
      </c>
      <c r="G17" s="76">
        <v>17000</v>
      </c>
      <c r="H17" s="77">
        <f>SUM(F17:G17)</f>
        <v>31520</v>
      </c>
      <c r="I17" s="78">
        <f>+C17-F17</f>
        <v>15797</v>
      </c>
      <c r="J17" s="78">
        <f t="shared" si="4"/>
        <v>18619</v>
      </c>
      <c r="K17" s="77">
        <f>SUM(I17:J17)</f>
        <v>34416</v>
      </c>
      <c r="L17" s="84">
        <f t="shared" si="5"/>
        <v>47.89392090246397</v>
      </c>
      <c r="M17" s="84">
        <f>IF(+D17=0,0,+G17/D17*100)</f>
        <v>47.727336533872375</v>
      </c>
      <c r="N17" s="84">
        <f>IF(+E17=0,0,+H17/E17*100)</f>
        <v>47.80393108468818</v>
      </c>
      <c r="O17" s="86">
        <v>51.25</v>
      </c>
      <c r="P17" s="86">
        <v>51.14</v>
      </c>
      <c r="Q17" s="86">
        <v>51.19</v>
      </c>
      <c r="R17" s="13">
        <f t="shared" si="1"/>
        <v>-3.356079097536032</v>
      </c>
      <c r="S17" s="13">
        <f t="shared" si="2"/>
        <v>-3.4126634661276256</v>
      </c>
      <c r="T17" s="12">
        <f t="shared" si="3"/>
        <v>-3.3860689153118173</v>
      </c>
    </row>
    <row r="18" spans="2:20" s="3" customFormat="1" ht="19.5" customHeight="1">
      <c r="B18" s="15" t="s">
        <v>26</v>
      </c>
      <c r="C18" s="76">
        <v>13533</v>
      </c>
      <c r="D18" s="76">
        <v>14424</v>
      </c>
      <c r="E18" s="77">
        <f>SUM(C18:D18)</f>
        <v>27957</v>
      </c>
      <c r="F18" s="76">
        <v>7335</v>
      </c>
      <c r="G18" s="76">
        <v>8327</v>
      </c>
      <c r="H18" s="77">
        <f>SUM(F18:G18)</f>
        <v>15662</v>
      </c>
      <c r="I18" s="78">
        <v>6198</v>
      </c>
      <c r="J18" s="78">
        <v>6097</v>
      </c>
      <c r="K18" s="77">
        <f>SUM(I18:J18)</f>
        <v>12295</v>
      </c>
      <c r="L18" s="84">
        <f t="shared" si="5"/>
        <v>54.200842385280424</v>
      </c>
      <c r="M18" s="84">
        <f t="shared" si="6"/>
        <v>57.73017193566279</v>
      </c>
      <c r="N18" s="84">
        <f t="shared" si="7"/>
        <v>56.021747683943204</v>
      </c>
      <c r="O18" s="86">
        <v>60.23</v>
      </c>
      <c r="P18" s="86">
        <v>62.95</v>
      </c>
      <c r="Q18" s="86">
        <v>61.63</v>
      </c>
      <c r="R18" s="13">
        <f t="shared" si="1"/>
        <v>-6.029157614719573</v>
      </c>
      <c r="S18" s="13">
        <f t="shared" si="2"/>
        <v>-5.219828064337214</v>
      </c>
      <c r="T18" s="12">
        <f t="shared" si="3"/>
        <v>-5.608252316056799</v>
      </c>
    </row>
    <row r="19" spans="2:20" s="3" customFormat="1" ht="19.5" customHeight="1">
      <c r="B19" s="15" t="s">
        <v>27</v>
      </c>
      <c r="C19" s="76">
        <v>7799</v>
      </c>
      <c r="D19" s="76">
        <v>8585</v>
      </c>
      <c r="E19" s="77">
        <f t="shared" si="8"/>
        <v>16384</v>
      </c>
      <c r="F19" s="76">
        <v>4808</v>
      </c>
      <c r="G19" s="76">
        <v>5351</v>
      </c>
      <c r="H19" s="77">
        <f t="shared" si="9"/>
        <v>10159</v>
      </c>
      <c r="I19" s="78">
        <f t="shared" si="10"/>
        <v>2991</v>
      </c>
      <c r="J19" s="78">
        <f t="shared" si="4"/>
        <v>3234</v>
      </c>
      <c r="K19" s="77">
        <f t="shared" si="11"/>
        <v>6225</v>
      </c>
      <c r="L19" s="14">
        <f t="shared" si="5"/>
        <v>61.648929349916656</v>
      </c>
      <c r="M19" s="14">
        <f t="shared" si="6"/>
        <v>62.3296447291788</v>
      </c>
      <c r="N19" s="14">
        <f t="shared" si="7"/>
        <v>62.005615234375</v>
      </c>
      <c r="O19" s="86">
        <v>63.07</v>
      </c>
      <c r="P19" s="86">
        <v>63.29</v>
      </c>
      <c r="Q19" s="86">
        <v>63.18</v>
      </c>
      <c r="R19" s="13">
        <f t="shared" si="1"/>
        <v>-1.4210706500833439</v>
      </c>
      <c r="S19" s="13">
        <f t="shared" si="2"/>
        <v>-0.9603552708211964</v>
      </c>
      <c r="T19" s="12">
        <f t="shared" si="3"/>
        <v>-1.1743847656249997</v>
      </c>
    </row>
    <row r="20" spans="2:20" s="3" customFormat="1" ht="19.5" customHeight="1">
      <c r="B20" s="15" t="s">
        <v>28</v>
      </c>
      <c r="C20" s="76">
        <v>67793</v>
      </c>
      <c r="D20" s="76">
        <v>72572</v>
      </c>
      <c r="E20" s="77">
        <v>140365</v>
      </c>
      <c r="F20" s="76">
        <v>27485</v>
      </c>
      <c r="G20" s="76">
        <v>30822</v>
      </c>
      <c r="H20" s="77">
        <v>58307</v>
      </c>
      <c r="I20" s="78">
        <v>40308</v>
      </c>
      <c r="J20" s="78">
        <v>41750</v>
      </c>
      <c r="K20" s="77">
        <v>82058</v>
      </c>
      <c r="L20" s="84">
        <v>40.542533889929636</v>
      </c>
      <c r="M20" s="84">
        <v>42.47092542578405</v>
      </c>
      <c r="N20" s="84">
        <v>41.53955758201831</v>
      </c>
      <c r="O20" s="86">
        <v>45.1</v>
      </c>
      <c r="P20" s="86">
        <v>47.41</v>
      </c>
      <c r="Q20" s="86">
        <v>46.3</v>
      </c>
      <c r="R20" s="13">
        <f aca="true" t="shared" si="12" ref="R20:R26">+L20-O20</f>
        <v>-4.557466110070365</v>
      </c>
      <c r="S20" s="13">
        <f aca="true" t="shared" si="13" ref="S20:S26">+M20-P20</f>
        <v>-4.939074574215944</v>
      </c>
      <c r="T20" s="12">
        <f aca="true" t="shared" si="14" ref="T20:T26">+N20-Q20</f>
        <v>-4.760442417981686</v>
      </c>
    </row>
    <row r="21" spans="2:20" s="3" customFormat="1" ht="19.5" customHeight="1">
      <c r="B21" s="15" t="s">
        <v>29</v>
      </c>
      <c r="C21" s="76">
        <v>12963</v>
      </c>
      <c r="D21" s="76">
        <v>13501</v>
      </c>
      <c r="E21" s="77">
        <f aca="true" t="shared" si="15" ref="E21:E31">SUM(C21:D21)</f>
        <v>26464</v>
      </c>
      <c r="F21" s="76">
        <v>7576</v>
      </c>
      <c r="G21" s="76">
        <v>8230</v>
      </c>
      <c r="H21" s="77">
        <f aca="true" t="shared" si="16" ref="H21:H31">SUM(F21:G21)</f>
        <v>15806</v>
      </c>
      <c r="I21" s="78">
        <f aca="true" t="shared" si="17" ref="I21:I31">+C21-F21</f>
        <v>5387</v>
      </c>
      <c r="J21" s="78">
        <f aca="true" t="shared" si="18" ref="J21:J29">+D21-G21</f>
        <v>5271</v>
      </c>
      <c r="K21" s="77">
        <f aca="true" t="shared" si="19" ref="K21:K31">SUM(I21:J21)</f>
        <v>10658</v>
      </c>
      <c r="L21" s="84">
        <f aca="true" t="shared" si="20" ref="L21:N29">IF(+C21=0,0,+F21/C21*100)</f>
        <v>58.443261590681175</v>
      </c>
      <c r="M21" s="84">
        <f>IF(+D21=0,0,+G21/D21*100)</f>
        <v>60.95844752240575</v>
      </c>
      <c r="N21" s="84">
        <f>IF(+E21=0,0,+H21/E21*100)</f>
        <v>59.72642079806529</v>
      </c>
      <c r="O21" s="86">
        <v>63.62</v>
      </c>
      <c r="P21" s="86">
        <v>64.7</v>
      </c>
      <c r="Q21" s="86">
        <v>64.17</v>
      </c>
      <c r="R21" s="13">
        <f t="shared" si="12"/>
        <v>-5.176738409318823</v>
      </c>
      <c r="S21" s="13">
        <f t="shared" si="13"/>
        <v>-3.7415524775942544</v>
      </c>
      <c r="T21" s="12">
        <f t="shared" si="14"/>
        <v>-4.4435792019347105</v>
      </c>
    </row>
    <row r="22" spans="2:20" s="3" customFormat="1" ht="19.5" customHeight="1">
      <c r="B22" s="15" t="s">
        <v>30</v>
      </c>
      <c r="C22" s="79">
        <v>4848</v>
      </c>
      <c r="D22" s="79">
        <v>5855</v>
      </c>
      <c r="E22" s="80">
        <f t="shared" si="15"/>
        <v>10703</v>
      </c>
      <c r="F22" s="79">
        <v>3148</v>
      </c>
      <c r="G22" s="79">
        <v>3861</v>
      </c>
      <c r="H22" s="80">
        <f t="shared" si="16"/>
        <v>7009</v>
      </c>
      <c r="I22" s="81">
        <f t="shared" si="17"/>
        <v>1700</v>
      </c>
      <c r="J22" s="81">
        <v>1994</v>
      </c>
      <c r="K22" s="80">
        <f t="shared" si="19"/>
        <v>3694</v>
      </c>
      <c r="L22" s="85">
        <f t="shared" si="20"/>
        <v>64.93399339933993</v>
      </c>
      <c r="M22" s="85">
        <f>IF(+D22=0,0,+G22/D22*100)</f>
        <v>65.94363791631085</v>
      </c>
      <c r="N22" s="85">
        <f t="shared" si="20"/>
        <v>65.48631224890218</v>
      </c>
      <c r="O22" s="87">
        <v>67.86</v>
      </c>
      <c r="P22" s="87">
        <v>67.44</v>
      </c>
      <c r="Q22" s="87">
        <v>67.63</v>
      </c>
      <c r="R22" s="13">
        <f t="shared" si="12"/>
        <v>-2.926006600660074</v>
      </c>
      <c r="S22" s="13">
        <f t="shared" si="13"/>
        <v>-1.4963620836891494</v>
      </c>
      <c r="T22" s="12">
        <f t="shared" si="14"/>
        <v>-2.143687751097815</v>
      </c>
    </row>
    <row r="23" spans="2:20" s="3" customFormat="1" ht="19.5" customHeight="1">
      <c r="B23" s="15" t="s">
        <v>31</v>
      </c>
      <c r="C23" s="76">
        <v>46648</v>
      </c>
      <c r="D23" s="76">
        <v>53204</v>
      </c>
      <c r="E23" s="77">
        <f t="shared" si="15"/>
        <v>99852</v>
      </c>
      <c r="F23" s="76">
        <v>23391</v>
      </c>
      <c r="G23" s="76">
        <v>27025</v>
      </c>
      <c r="H23" s="77">
        <f t="shared" si="16"/>
        <v>50416</v>
      </c>
      <c r="I23" s="78">
        <f t="shared" si="17"/>
        <v>23257</v>
      </c>
      <c r="J23" s="78">
        <f>+D23-G23</f>
        <v>26179</v>
      </c>
      <c r="K23" s="77">
        <f t="shared" si="19"/>
        <v>49436</v>
      </c>
      <c r="L23" s="84">
        <f>IF(+C23=0,0,+F23/C23*100)</f>
        <v>50.14362888012348</v>
      </c>
      <c r="M23" s="84">
        <f>IF(+D23=0,0,+G23/D23*100)</f>
        <v>50.79505300353356</v>
      </c>
      <c r="N23" s="84">
        <f>IF(+E23=0,0,+H23/E23*100)</f>
        <v>50.49072627488683</v>
      </c>
      <c r="O23" s="86">
        <v>51.35</v>
      </c>
      <c r="P23" s="86">
        <v>52.85</v>
      </c>
      <c r="Q23" s="86">
        <v>52.15</v>
      </c>
      <c r="R23" s="13">
        <f t="shared" si="12"/>
        <v>-1.206371119876522</v>
      </c>
      <c r="S23" s="13">
        <f t="shared" si="13"/>
        <v>-2.054946996466441</v>
      </c>
      <c r="T23" s="12">
        <f t="shared" si="14"/>
        <v>-1.6592737251131666</v>
      </c>
    </row>
    <row r="24" spans="2:20" s="3" customFormat="1" ht="19.5" customHeight="1">
      <c r="B24" s="15" t="s">
        <v>32</v>
      </c>
      <c r="C24" s="79">
        <v>3620</v>
      </c>
      <c r="D24" s="79">
        <v>4403</v>
      </c>
      <c r="E24" s="80">
        <f t="shared" si="15"/>
        <v>8023</v>
      </c>
      <c r="F24" s="79">
        <v>2497</v>
      </c>
      <c r="G24" s="79">
        <v>3204</v>
      </c>
      <c r="H24" s="80">
        <f t="shared" si="16"/>
        <v>5701</v>
      </c>
      <c r="I24" s="81">
        <f t="shared" si="17"/>
        <v>1123</v>
      </c>
      <c r="J24" s="81">
        <f>+D24-G24</f>
        <v>1199</v>
      </c>
      <c r="K24" s="80">
        <f t="shared" si="19"/>
        <v>2322</v>
      </c>
      <c r="L24" s="85">
        <f>IF(+C24=0,0,+F24/C24*100)</f>
        <v>68.97790055248619</v>
      </c>
      <c r="M24" s="85">
        <f>IF(+D24=0,0,+G24/D24*100)</f>
        <v>72.76856688621395</v>
      </c>
      <c r="N24" s="85">
        <f>IF(+E24=0,0,+H24/E24*100)</f>
        <v>71.05820765299762</v>
      </c>
      <c r="O24" s="87">
        <v>71.74</v>
      </c>
      <c r="P24" s="87">
        <v>75.02</v>
      </c>
      <c r="Q24" s="87">
        <v>73.55</v>
      </c>
      <c r="R24" s="13">
        <f t="shared" si="12"/>
        <v>-2.7620994475138048</v>
      </c>
      <c r="S24" s="13">
        <f t="shared" si="13"/>
        <v>-2.2514331137860495</v>
      </c>
      <c r="T24" s="12">
        <f t="shared" si="14"/>
        <v>-2.4917923470023737</v>
      </c>
    </row>
    <row r="25" spans="2:20" s="3" customFormat="1" ht="19.5" customHeight="1">
      <c r="B25" s="15" t="s">
        <v>33</v>
      </c>
      <c r="C25" s="57"/>
      <c r="D25" s="57"/>
      <c r="E25" s="58">
        <f t="shared" si="15"/>
        <v>0</v>
      </c>
      <c r="F25" s="57"/>
      <c r="G25" s="57"/>
      <c r="H25" s="58">
        <f t="shared" si="16"/>
        <v>0</v>
      </c>
      <c r="I25" s="59">
        <f t="shared" si="17"/>
        <v>0</v>
      </c>
      <c r="J25" s="59">
        <f t="shared" si="18"/>
        <v>0</v>
      </c>
      <c r="K25" s="58">
        <f t="shared" si="19"/>
        <v>0</v>
      </c>
      <c r="L25" s="60">
        <f t="shared" si="20"/>
        <v>0</v>
      </c>
      <c r="M25" s="60">
        <f>IF(+D25=0,0,+G25/D25*100)</f>
        <v>0</v>
      </c>
      <c r="N25" s="60">
        <f>IF(+E25=0,0,+H25/E25*100)</f>
        <v>0</v>
      </c>
      <c r="O25" s="61"/>
      <c r="P25" s="61"/>
      <c r="Q25" s="61"/>
      <c r="R25" s="62"/>
      <c r="S25" s="62"/>
      <c r="T25" s="63"/>
    </row>
    <row r="26" spans="2:20" s="3" customFormat="1" ht="19.5" customHeight="1">
      <c r="B26" s="15" t="s">
        <v>34</v>
      </c>
      <c r="C26" s="79">
        <v>3042</v>
      </c>
      <c r="D26" s="79">
        <v>3656</v>
      </c>
      <c r="E26" s="80">
        <f t="shared" si="15"/>
        <v>6698</v>
      </c>
      <c r="F26" s="79">
        <v>1889</v>
      </c>
      <c r="G26" s="79">
        <v>2319</v>
      </c>
      <c r="H26" s="80">
        <f t="shared" si="16"/>
        <v>4208</v>
      </c>
      <c r="I26" s="81">
        <f t="shared" si="17"/>
        <v>1153</v>
      </c>
      <c r="J26" s="81">
        <f t="shared" si="18"/>
        <v>1337</v>
      </c>
      <c r="K26" s="80">
        <f t="shared" si="19"/>
        <v>2490</v>
      </c>
      <c r="L26" s="85">
        <f t="shared" si="20"/>
        <v>62.09730440499671</v>
      </c>
      <c r="M26" s="85">
        <f t="shared" si="20"/>
        <v>63.42997811816192</v>
      </c>
      <c r="N26" s="85">
        <f t="shared" si="20"/>
        <v>62.824723798148696</v>
      </c>
      <c r="O26" s="87">
        <v>61.8</v>
      </c>
      <c r="P26" s="87">
        <v>63.18</v>
      </c>
      <c r="Q26" s="87">
        <v>62.56</v>
      </c>
      <c r="R26" s="13">
        <f t="shared" si="12"/>
        <v>0.29730440499671573</v>
      </c>
      <c r="S26" s="13">
        <f t="shared" si="13"/>
        <v>0.24997811816191984</v>
      </c>
      <c r="T26" s="12">
        <f t="shared" si="14"/>
        <v>0.26472379814869385</v>
      </c>
    </row>
    <row r="27" spans="2:20" s="3" customFormat="1" ht="19.5" customHeight="1">
      <c r="B27" s="15" t="s">
        <v>35</v>
      </c>
      <c r="C27" s="79">
        <v>15054</v>
      </c>
      <c r="D27" s="79">
        <v>17396</v>
      </c>
      <c r="E27" s="80">
        <f t="shared" si="15"/>
        <v>32450</v>
      </c>
      <c r="F27" s="79">
        <v>7454</v>
      </c>
      <c r="G27" s="79">
        <v>8773</v>
      </c>
      <c r="H27" s="80">
        <f t="shared" si="16"/>
        <v>16227</v>
      </c>
      <c r="I27" s="81">
        <f t="shared" si="17"/>
        <v>7600</v>
      </c>
      <c r="J27" s="81">
        <f t="shared" si="18"/>
        <v>8623</v>
      </c>
      <c r="K27" s="80">
        <f t="shared" si="19"/>
        <v>16223</v>
      </c>
      <c r="L27" s="85">
        <f t="shared" si="20"/>
        <v>49.515079048757805</v>
      </c>
      <c r="M27" s="85">
        <f t="shared" si="20"/>
        <v>50.43113359392963</v>
      </c>
      <c r="N27" s="85">
        <f t="shared" si="20"/>
        <v>50.00616332819723</v>
      </c>
      <c r="O27" s="87">
        <v>52.67</v>
      </c>
      <c r="P27" s="87">
        <v>53.49</v>
      </c>
      <c r="Q27" s="87">
        <v>53.11</v>
      </c>
      <c r="R27" s="13">
        <f aca="true" t="shared" si="21" ref="R27:R37">+L27-O27</f>
        <v>-3.1549209512421967</v>
      </c>
      <c r="S27" s="13">
        <f aca="true" t="shared" si="22" ref="S27:S37">+M27-P27</f>
        <v>-3.058866406070372</v>
      </c>
      <c r="T27" s="12">
        <f aca="true" t="shared" si="23" ref="T27:T37">+N27-Q27</f>
        <v>-3.1038366718027675</v>
      </c>
    </row>
    <row r="28" spans="2:20" s="3" customFormat="1" ht="19.5" customHeight="1">
      <c r="B28" s="15" t="s">
        <v>36</v>
      </c>
      <c r="C28" s="79">
        <v>6291</v>
      </c>
      <c r="D28" s="79">
        <v>7510</v>
      </c>
      <c r="E28" s="80">
        <f t="shared" si="15"/>
        <v>13801</v>
      </c>
      <c r="F28" s="79">
        <v>3677</v>
      </c>
      <c r="G28" s="79">
        <v>4457</v>
      </c>
      <c r="H28" s="80">
        <f t="shared" si="16"/>
        <v>8134</v>
      </c>
      <c r="I28" s="81">
        <f t="shared" si="17"/>
        <v>2614</v>
      </c>
      <c r="J28" s="81">
        <f t="shared" si="18"/>
        <v>3053</v>
      </c>
      <c r="K28" s="80">
        <f t="shared" si="19"/>
        <v>5667</v>
      </c>
      <c r="L28" s="85">
        <f t="shared" si="20"/>
        <v>58.4485773326975</v>
      </c>
      <c r="M28" s="85">
        <f t="shared" si="20"/>
        <v>59.34753661784288</v>
      </c>
      <c r="N28" s="85">
        <f t="shared" si="20"/>
        <v>58.937758133468584</v>
      </c>
      <c r="O28" s="87">
        <v>62.77</v>
      </c>
      <c r="P28" s="87">
        <v>64.58</v>
      </c>
      <c r="Q28" s="87">
        <v>63.75</v>
      </c>
      <c r="R28" s="13">
        <f t="shared" si="21"/>
        <v>-4.3214226673025</v>
      </c>
      <c r="S28" s="13">
        <f t="shared" si="22"/>
        <v>-5.232463382157121</v>
      </c>
      <c r="T28" s="12">
        <f t="shared" si="23"/>
        <v>-4.812241866531416</v>
      </c>
    </row>
    <row r="29" spans="2:20" s="3" customFormat="1" ht="19.5" customHeight="1">
      <c r="B29" s="15" t="s">
        <v>37</v>
      </c>
      <c r="C29" s="79">
        <v>1197</v>
      </c>
      <c r="D29" s="79">
        <v>1346</v>
      </c>
      <c r="E29" s="80">
        <f t="shared" si="15"/>
        <v>2543</v>
      </c>
      <c r="F29" s="79">
        <v>852</v>
      </c>
      <c r="G29" s="79">
        <v>1032</v>
      </c>
      <c r="H29" s="80">
        <f t="shared" si="16"/>
        <v>1884</v>
      </c>
      <c r="I29" s="81">
        <f t="shared" si="17"/>
        <v>345</v>
      </c>
      <c r="J29" s="81">
        <f t="shared" si="18"/>
        <v>314</v>
      </c>
      <c r="K29" s="80">
        <f t="shared" si="19"/>
        <v>659</v>
      </c>
      <c r="L29" s="85">
        <f t="shared" si="20"/>
        <v>71.17794486215539</v>
      </c>
      <c r="M29" s="85">
        <f t="shared" si="20"/>
        <v>76.67161961367015</v>
      </c>
      <c r="N29" s="85">
        <f t="shared" si="20"/>
        <v>74.08572552103814</v>
      </c>
      <c r="O29" s="87"/>
      <c r="P29" s="87"/>
      <c r="Q29" s="87"/>
      <c r="R29" s="13" t="s">
        <v>155</v>
      </c>
      <c r="S29" s="13" t="s">
        <v>155</v>
      </c>
      <c r="T29" s="12" t="s">
        <v>155</v>
      </c>
    </row>
    <row r="30" spans="2:20" s="3" customFormat="1" ht="19.5" customHeight="1">
      <c r="B30" s="88" t="s">
        <v>156</v>
      </c>
      <c r="C30" s="79">
        <v>7910</v>
      </c>
      <c r="D30" s="79">
        <v>9019</v>
      </c>
      <c r="E30" s="80">
        <f t="shared" si="15"/>
        <v>16929</v>
      </c>
      <c r="F30" s="79">
        <v>4529</v>
      </c>
      <c r="G30" s="79">
        <v>5069</v>
      </c>
      <c r="H30" s="80">
        <f t="shared" si="16"/>
        <v>9598</v>
      </c>
      <c r="I30" s="81">
        <f t="shared" si="17"/>
        <v>3381</v>
      </c>
      <c r="J30" s="81">
        <f>+D30-G30</f>
        <v>3950</v>
      </c>
      <c r="K30" s="80">
        <f t="shared" si="19"/>
        <v>7331</v>
      </c>
      <c r="L30" s="85">
        <f>IF(+C30=0,0,+F30/C30*100)</f>
        <v>57.25663716814159</v>
      </c>
      <c r="M30" s="85">
        <f aca="true" t="shared" si="24" ref="M30:M36">IF(+D30=0,0,+G30/D30*100)</f>
        <v>56.20357024060317</v>
      </c>
      <c r="N30" s="85">
        <f aca="true" t="shared" si="25" ref="N30:N36">IF(+E30=0,0,+H30/E30*100)</f>
        <v>56.69561108157599</v>
      </c>
      <c r="O30" s="87">
        <v>62.97</v>
      </c>
      <c r="P30" s="87">
        <v>63.08</v>
      </c>
      <c r="Q30" s="87">
        <v>63.03</v>
      </c>
      <c r="R30" s="13">
        <f t="shared" si="21"/>
        <v>-5.7133628318584115</v>
      </c>
      <c r="S30" s="13">
        <f t="shared" si="22"/>
        <v>-6.876429759396828</v>
      </c>
      <c r="T30" s="12">
        <f t="shared" si="23"/>
        <v>-6.334388918424011</v>
      </c>
    </row>
    <row r="31" spans="2:20" s="3" customFormat="1" ht="19.5" customHeight="1">
      <c r="B31" s="15" t="s">
        <v>38</v>
      </c>
      <c r="C31" s="57"/>
      <c r="D31" s="57"/>
      <c r="E31" s="58">
        <f t="shared" si="15"/>
        <v>0</v>
      </c>
      <c r="F31" s="57"/>
      <c r="G31" s="57"/>
      <c r="H31" s="58">
        <f t="shared" si="16"/>
        <v>0</v>
      </c>
      <c r="I31" s="59">
        <f t="shared" si="17"/>
        <v>0</v>
      </c>
      <c r="J31" s="59">
        <f>+D31-G31</f>
        <v>0</v>
      </c>
      <c r="K31" s="58">
        <f t="shared" si="19"/>
        <v>0</v>
      </c>
      <c r="L31" s="60">
        <f>IF(+C31=0,0,+F31/C31*100)</f>
        <v>0</v>
      </c>
      <c r="M31" s="60">
        <f t="shared" si="24"/>
        <v>0</v>
      </c>
      <c r="N31" s="60">
        <f t="shared" si="25"/>
        <v>0</v>
      </c>
      <c r="O31" s="61"/>
      <c r="P31" s="61"/>
      <c r="Q31" s="61"/>
      <c r="R31" s="62"/>
      <c r="S31" s="62"/>
      <c r="T31" s="63"/>
    </row>
    <row r="32" spans="2:20" s="3" customFormat="1" ht="19.5" customHeight="1">
      <c r="B32" s="15" t="s">
        <v>39</v>
      </c>
      <c r="C32" s="79">
        <v>27805</v>
      </c>
      <c r="D32" s="79">
        <v>30097</v>
      </c>
      <c r="E32" s="80">
        <v>57902</v>
      </c>
      <c r="F32" s="79">
        <v>13380</v>
      </c>
      <c r="G32" s="79">
        <v>14518</v>
      </c>
      <c r="H32" s="80">
        <v>27898</v>
      </c>
      <c r="I32" s="81">
        <v>14425</v>
      </c>
      <c r="J32" s="81">
        <v>15579</v>
      </c>
      <c r="K32" s="80">
        <v>30004</v>
      </c>
      <c r="L32" s="85">
        <v>48.12084157525625</v>
      </c>
      <c r="M32" s="85">
        <v>48.237365850416985</v>
      </c>
      <c r="N32" s="85">
        <v>48.18140996856758</v>
      </c>
      <c r="O32" s="87">
        <v>54.6</v>
      </c>
      <c r="P32" s="87">
        <v>55.42</v>
      </c>
      <c r="Q32" s="87">
        <v>55.02</v>
      </c>
      <c r="R32" s="13">
        <f t="shared" si="21"/>
        <v>-6.479158424743751</v>
      </c>
      <c r="S32" s="13">
        <f t="shared" si="22"/>
        <v>-7.182634149583016</v>
      </c>
      <c r="T32" s="12">
        <f t="shared" si="23"/>
        <v>-6.838590031432425</v>
      </c>
    </row>
    <row r="33" spans="2:20" s="3" customFormat="1" ht="19.5" customHeight="1">
      <c r="B33" s="93" t="s">
        <v>159</v>
      </c>
      <c r="C33" s="76">
        <v>12662</v>
      </c>
      <c r="D33" s="76">
        <v>14948</v>
      </c>
      <c r="E33" s="77">
        <f>SUM(C33:D33)</f>
        <v>27610</v>
      </c>
      <c r="F33" s="76">
        <v>7741</v>
      </c>
      <c r="G33" s="76">
        <v>9185</v>
      </c>
      <c r="H33" s="77">
        <f>SUM(F33:G33)</f>
        <v>16926</v>
      </c>
      <c r="I33" s="78">
        <f aca="true" t="shared" si="26" ref="I33:J35">+C33-F33</f>
        <v>4921</v>
      </c>
      <c r="J33" s="78">
        <f t="shared" si="26"/>
        <v>5763</v>
      </c>
      <c r="K33" s="77">
        <f>SUM(I33:J33)</f>
        <v>10684</v>
      </c>
      <c r="L33" s="84">
        <f aca="true" t="shared" si="27" ref="L33:N34">IF(+C33=0,0,+F33/C33*100)</f>
        <v>61.13568156689306</v>
      </c>
      <c r="M33" s="84">
        <f t="shared" si="27"/>
        <v>61.44634733743645</v>
      </c>
      <c r="N33" s="84">
        <f t="shared" si="27"/>
        <v>61.303875407461064</v>
      </c>
      <c r="O33" s="86">
        <v>57.8</v>
      </c>
      <c r="P33" s="86">
        <v>58.92</v>
      </c>
      <c r="Q33" s="86">
        <v>58.41</v>
      </c>
      <c r="R33" s="13">
        <f t="shared" si="21"/>
        <v>3.335681566893065</v>
      </c>
      <c r="S33" s="13">
        <f t="shared" si="22"/>
        <v>2.526347337436448</v>
      </c>
      <c r="T33" s="12">
        <f t="shared" si="23"/>
        <v>2.893875407461067</v>
      </c>
    </row>
    <row r="34" spans="2:20" s="3" customFormat="1" ht="19.5" customHeight="1">
      <c r="B34" s="15" t="s">
        <v>40</v>
      </c>
      <c r="C34" s="76">
        <v>22792</v>
      </c>
      <c r="D34" s="76">
        <v>25548</v>
      </c>
      <c r="E34" s="77">
        <f>SUM(C34:D34)</f>
        <v>48340</v>
      </c>
      <c r="F34" s="76">
        <v>10557</v>
      </c>
      <c r="G34" s="76">
        <v>12100</v>
      </c>
      <c r="H34" s="77">
        <f>SUM(F34:G34)</f>
        <v>22657</v>
      </c>
      <c r="I34" s="78">
        <f t="shared" si="26"/>
        <v>12235</v>
      </c>
      <c r="J34" s="78">
        <f t="shared" si="26"/>
        <v>13448</v>
      </c>
      <c r="K34" s="77">
        <f>SUM(I34:J34)</f>
        <v>25683</v>
      </c>
      <c r="L34" s="84">
        <f t="shared" si="27"/>
        <v>46.31888381888382</v>
      </c>
      <c r="M34" s="84">
        <f t="shared" si="27"/>
        <v>47.36182871457648</v>
      </c>
      <c r="N34" s="84">
        <f t="shared" si="27"/>
        <v>46.87008688456765</v>
      </c>
      <c r="O34" s="86">
        <v>50.18</v>
      </c>
      <c r="P34" s="86">
        <v>51.56</v>
      </c>
      <c r="Q34" s="86">
        <v>50.91</v>
      </c>
      <c r="R34" s="13">
        <f t="shared" si="21"/>
        <v>-3.8611161811161807</v>
      </c>
      <c r="S34" s="13">
        <f t="shared" si="22"/>
        <v>-4.19817128542352</v>
      </c>
      <c r="T34" s="12">
        <f t="shared" si="23"/>
        <v>-4.039913115432348</v>
      </c>
    </row>
    <row r="35" spans="2:20" s="3" customFormat="1" ht="19.5" customHeight="1">
      <c r="B35" s="15" t="s">
        <v>41</v>
      </c>
      <c r="C35" s="57"/>
      <c r="D35" s="57"/>
      <c r="E35" s="58">
        <f>SUM(C35:D35)</f>
        <v>0</v>
      </c>
      <c r="F35" s="57"/>
      <c r="G35" s="57"/>
      <c r="H35" s="58">
        <f>SUM(F35:G35)</f>
        <v>0</v>
      </c>
      <c r="I35" s="59">
        <f t="shared" si="26"/>
        <v>0</v>
      </c>
      <c r="J35" s="59">
        <f t="shared" si="26"/>
        <v>0</v>
      </c>
      <c r="K35" s="58">
        <f>SUM(I35:J35)</f>
        <v>0</v>
      </c>
      <c r="L35" s="60">
        <f aca="true" t="shared" si="28" ref="L35:N55">IF(+C35=0,0,+F35/C35*100)</f>
        <v>0</v>
      </c>
      <c r="M35" s="60">
        <f t="shared" si="24"/>
        <v>0</v>
      </c>
      <c r="N35" s="60">
        <f t="shared" si="25"/>
        <v>0</v>
      </c>
      <c r="O35" s="61"/>
      <c r="P35" s="61"/>
      <c r="Q35" s="61"/>
      <c r="R35" s="62"/>
      <c r="S35" s="62"/>
      <c r="T35" s="63"/>
    </row>
    <row r="36" spans="2:20" s="3" customFormat="1" ht="19.5" customHeight="1" thickBot="1">
      <c r="B36" s="11" t="s">
        <v>2</v>
      </c>
      <c r="C36" s="10">
        <f aca="true" t="shared" si="29" ref="C36:K36">SUM(C10:C35)</f>
        <v>674009</v>
      </c>
      <c r="D36" s="10">
        <f t="shared" si="29"/>
        <v>784899</v>
      </c>
      <c r="E36" s="94">
        <f t="shared" si="29"/>
        <v>1458908</v>
      </c>
      <c r="F36" s="10">
        <f t="shared" si="29"/>
        <v>316456</v>
      </c>
      <c r="G36" s="10">
        <f t="shared" si="29"/>
        <v>376830</v>
      </c>
      <c r="H36" s="10">
        <f t="shared" si="29"/>
        <v>693286</v>
      </c>
      <c r="I36" s="10">
        <f t="shared" si="29"/>
        <v>357553</v>
      </c>
      <c r="J36" s="10">
        <f t="shared" si="29"/>
        <v>408069</v>
      </c>
      <c r="K36" s="10">
        <f t="shared" si="29"/>
        <v>765622</v>
      </c>
      <c r="L36" s="9">
        <f t="shared" si="28"/>
        <v>46.95130183721582</v>
      </c>
      <c r="M36" s="9">
        <f t="shared" si="24"/>
        <v>48.009998738691216</v>
      </c>
      <c r="N36" s="9">
        <f t="shared" si="25"/>
        <v>47.520885484211476</v>
      </c>
      <c r="O36" s="83"/>
      <c r="P36" s="83"/>
      <c r="Q36" s="83"/>
      <c r="R36" s="8"/>
      <c r="S36" s="8"/>
      <c r="T36" s="7"/>
    </row>
    <row r="37" spans="2:23" s="3" customFormat="1" ht="19.5" customHeight="1">
      <c r="B37" s="28" t="s">
        <v>42</v>
      </c>
      <c r="C37" s="76">
        <v>3073</v>
      </c>
      <c r="D37" s="76">
        <v>3393</v>
      </c>
      <c r="E37" s="77">
        <f>SUM(C37:D37)</f>
        <v>6466</v>
      </c>
      <c r="F37" s="76">
        <v>1728</v>
      </c>
      <c r="G37" s="76">
        <v>1944</v>
      </c>
      <c r="H37" s="77">
        <f>SUM(F37:G37)</f>
        <v>3672</v>
      </c>
      <c r="I37" s="78">
        <f aca="true" t="shared" si="30" ref="I37:J40">+C37-F37</f>
        <v>1345</v>
      </c>
      <c r="J37" s="78">
        <f t="shared" si="30"/>
        <v>1449</v>
      </c>
      <c r="K37" s="77">
        <f>SUM(I37:J37)</f>
        <v>2794</v>
      </c>
      <c r="L37" s="84">
        <f t="shared" si="28"/>
        <v>56.23169541164985</v>
      </c>
      <c r="M37" s="84">
        <f t="shared" si="28"/>
        <v>57.294429708222815</v>
      </c>
      <c r="N37" s="84">
        <f t="shared" si="28"/>
        <v>56.78935972780699</v>
      </c>
      <c r="O37" s="86">
        <v>60.84</v>
      </c>
      <c r="P37" s="86">
        <v>61.71</v>
      </c>
      <c r="Q37" s="86">
        <v>61.3</v>
      </c>
      <c r="R37" s="55">
        <f t="shared" si="21"/>
        <v>-4.608304588350151</v>
      </c>
      <c r="S37" s="55">
        <f t="shared" si="22"/>
        <v>-4.415570291777186</v>
      </c>
      <c r="T37" s="56">
        <f t="shared" si="23"/>
        <v>-4.510640272193008</v>
      </c>
      <c r="U37" s="51"/>
      <c r="V37" s="51"/>
      <c r="W37" s="51"/>
    </row>
    <row r="38" spans="2:23" s="3" customFormat="1" ht="19.5" customHeight="1">
      <c r="B38" s="29" t="s">
        <v>43</v>
      </c>
      <c r="C38" s="79">
        <v>2023</v>
      </c>
      <c r="D38" s="79">
        <v>2310</v>
      </c>
      <c r="E38" s="80">
        <f>SUM(C38:D38)</f>
        <v>4333</v>
      </c>
      <c r="F38" s="79">
        <v>1368</v>
      </c>
      <c r="G38" s="79">
        <v>1621</v>
      </c>
      <c r="H38" s="80">
        <f>SUM(F38:G38)</f>
        <v>2989</v>
      </c>
      <c r="I38" s="81">
        <f t="shared" si="30"/>
        <v>655</v>
      </c>
      <c r="J38" s="81">
        <f t="shared" si="30"/>
        <v>689</v>
      </c>
      <c r="K38" s="80">
        <f>SUM(I38:J38)</f>
        <v>1344</v>
      </c>
      <c r="L38" s="85">
        <f t="shared" si="28"/>
        <v>67.622343054869</v>
      </c>
      <c r="M38" s="85">
        <f t="shared" si="28"/>
        <v>70.17316017316017</v>
      </c>
      <c r="N38" s="85">
        <f t="shared" si="28"/>
        <v>68.98222940226171</v>
      </c>
      <c r="O38" s="87">
        <v>71.45</v>
      </c>
      <c r="P38" s="87">
        <v>73.72</v>
      </c>
      <c r="Q38" s="87">
        <v>72.67</v>
      </c>
      <c r="R38" s="32">
        <f aca="true" t="shared" si="31" ref="R38:T39">+L38-O38</f>
        <v>-3.8276569451309967</v>
      </c>
      <c r="S38" s="32">
        <f t="shared" si="31"/>
        <v>-3.546839826839829</v>
      </c>
      <c r="T38" s="33">
        <f t="shared" si="31"/>
        <v>-3.687770597738293</v>
      </c>
      <c r="U38" s="51"/>
      <c r="V38" s="51"/>
      <c r="W38" s="51"/>
    </row>
    <row r="39" spans="2:23" s="3" customFormat="1" ht="19.5" customHeight="1">
      <c r="B39" s="29" t="s">
        <v>44</v>
      </c>
      <c r="C39" s="79">
        <v>1965</v>
      </c>
      <c r="D39" s="79">
        <v>2184</v>
      </c>
      <c r="E39" s="80">
        <f>SUM(C39:D39)</f>
        <v>4149</v>
      </c>
      <c r="F39" s="79">
        <v>1509</v>
      </c>
      <c r="G39" s="79">
        <v>1672</v>
      </c>
      <c r="H39" s="80">
        <f>SUM(F39:G39)</f>
        <v>3181</v>
      </c>
      <c r="I39" s="81">
        <f t="shared" si="30"/>
        <v>456</v>
      </c>
      <c r="J39" s="81">
        <f t="shared" si="30"/>
        <v>512</v>
      </c>
      <c r="K39" s="80">
        <f>SUM(I39:J39)</f>
        <v>968</v>
      </c>
      <c r="L39" s="85">
        <f t="shared" si="28"/>
        <v>76.79389312977099</v>
      </c>
      <c r="M39" s="85">
        <f t="shared" si="28"/>
        <v>76.55677655677655</v>
      </c>
      <c r="N39" s="85">
        <f t="shared" si="28"/>
        <v>76.66907688599662</v>
      </c>
      <c r="O39" s="87">
        <v>81.05</v>
      </c>
      <c r="P39" s="87">
        <v>81.12</v>
      </c>
      <c r="Q39" s="87">
        <v>81.09</v>
      </c>
      <c r="R39" s="32">
        <f t="shared" si="31"/>
        <v>-4.256106870229004</v>
      </c>
      <c r="S39" s="32">
        <f t="shared" si="31"/>
        <v>-4.56322344322345</v>
      </c>
      <c r="T39" s="33">
        <f t="shared" si="31"/>
        <v>-4.4209231140033864</v>
      </c>
      <c r="U39" s="51"/>
      <c r="V39" s="51"/>
      <c r="W39" s="51"/>
    </row>
    <row r="40" spans="2:23" s="3" customFormat="1" ht="19.5" customHeight="1">
      <c r="B40" s="29" t="s">
        <v>45</v>
      </c>
      <c r="C40" s="79">
        <v>4450</v>
      </c>
      <c r="D40" s="79">
        <v>5124</v>
      </c>
      <c r="E40" s="80">
        <f>SUM(C40:D40)</f>
        <v>9574</v>
      </c>
      <c r="F40" s="79">
        <v>2830</v>
      </c>
      <c r="G40" s="79">
        <v>3265</v>
      </c>
      <c r="H40" s="80">
        <f>SUM(F40:G40)</f>
        <v>6095</v>
      </c>
      <c r="I40" s="81">
        <f t="shared" si="30"/>
        <v>1620</v>
      </c>
      <c r="J40" s="81">
        <f t="shared" si="30"/>
        <v>1859</v>
      </c>
      <c r="K40" s="80">
        <f>SUM(I40:J40)</f>
        <v>3479</v>
      </c>
      <c r="L40" s="85">
        <f t="shared" si="28"/>
        <v>63.59550561797753</v>
      </c>
      <c r="M40" s="85">
        <f t="shared" si="28"/>
        <v>63.71975019516003</v>
      </c>
      <c r="N40" s="85">
        <f t="shared" si="28"/>
        <v>63.66200125339461</v>
      </c>
      <c r="O40" s="87"/>
      <c r="P40" s="87"/>
      <c r="Q40" s="87"/>
      <c r="R40" s="32" t="s">
        <v>155</v>
      </c>
      <c r="S40" s="32" t="s">
        <v>155</v>
      </c>
      <c r="T40" s="33" t="s">
        <v>155</v>
      </c>
      <c r="U40" s="51"/>
      <c r="V40" s="51"/>
      <c r="W40" s="51"/>
    </row>
    <row r="41" spans="2:23" s="3" customFormat="1" ht="19.5" customHeight="1">
      <c r="B41" s="29" t="s">
        <v>46</v>
      </c>
      <c r="C41" s="64"/>
      <c r="D41" s="64"/>
      <c r="E41" s="65">
        <f aca="true" t="shared" si="32" ref="E41:E81">SUM(C41:D41)</f>
        <v>0</v>
      </c>
      <c r="F41" s="64"/>
      <c r="G41" s="64"/>
      <c r="H41" s="65">
        <f aca="true" t="shared" si="33" ref="H41:H81">SUM(F41:G41)</f>
        <v>0</v>
      </c>
      <c r="I41" s="66">
        <f aca="true" t="shared" si="34" ref="I41:J50">+C41-F41</f>
        <v>0</v>
      </c>
      <c r="J41" s="66">
        <f t="shared" si="34"/>
        <v>0</v>
      </c>
      <c r="K41" s="65">
        <f aca="true" t="shared" si="35" ref="K41:K81">SUM(I41:J41)</f>
        <v>0</v>
      </c>
      <c r="L41" s="67">
        <f t="shared" si="28"/>
        <v>0</v>
      </c>
      <c r="M41" s="67">
        <f aca="true" t="shared" si="36" ref="M41:M68">IF(+D41=0,0,+G41/D41*100)</f>
        <v>0</v>
      </c>
      <c r="N41" s="67">
        <f aca="true" t="shared" si="37" ref="N41:N68">IF(+E41=0,0,+H41/E41*100)</f>
        <v>0</v>
      </c>
      <c r="O41" s="68"/>
      <c r="P41" s="68"/>
      <c r="Q41" s="68"/>
      <c r="R41" s="69"/>
      <c r="S41" s="69"/>
      <c r="T41" s="70"/>
      <c r="U41" s="51"/>
      <c r="V41" s="51"/>
      <c r="W41" s="51"/>
    </row>
    <row r="42" spans="2:23" s="3" customFormat="1" ht="19.5" customHeight="1">
      <c r="B42" s="29" t="s">
        <v>47</v>
      </c>
      <c r="C42" s="79">
        <v>677</v>
      </c>
      <c r="D42" s="79">
        <v>732</v>
      </c>
      <c r="E42" s="80">
        <f>SUM(C42:D42)</f>
        <v>1409</v>
      </c>
      <c r="F42" s="79">
        <v>537</v>
      </c>
      <c r="G42" s="79">
        <v>566</v>
      </c>
      <c r="H42" s="80">
        <f>SUM(F42:G42)</f>
        <v>1103</v>
      </c>
      <c r="I42" s="81">
        <f t="shared" si="34"/>
        <v>140</v>
      </c>
      <c r="J42" s="81">
        <f t="shared" si="34"/>
        <v>166</v>
      </c>
      <c r="K42" s="80">
        <f>SUM(I42:J42)</f>
        <v>306</v>
      </c>
      <c r="L42" s="85">
        <f t="shared" si="28"/>
        <v>79.3205317577548</v>
      </c>
      <c r="M42" s="85">
        <f t="shared" si="28"/>
        <v>77.3224043715847</v>
      </c>
      <c r="N42" s="85">
        <f t="shared" si="28"/>
        <v>78.28246983676365</v>
      </c>
      <c r="O42" s="87"/>
      <c r="P42" s="87"/>
      <c r="Q42" s="87"/>
      <c r="R42" s="32" t="s">
        <v>155</v>
      </c>
      <c r="S42" s="32" t="s">
        <v>155</v>
      </c>
      <c r="T42" s="33" t="s">
        <v>155</v>
      </c>
      <c r="U42" s="51"/>
      <c r="V42" s="51"/>
      <c r="W42" s="51"/>
    </row>
    <row r="43" spans="2:23" s="3" customFormat="1" ht="19.5" customHeight="1">
      <c r="B43" s="29" t="s">
        <v>48</v>
      </c>
      <c r="C43" s="79">
        <v>2467</v>
      </c>
      <c r="D43" s="79">
        <v>2905</v>
      </c>
      <c r="E43" s="80">
        <f>SUM(C43:D43)</f>
        <v>5372</v>
      </c>
      <c r="F43" s="79">
        <v>1631</v>
      </c>
      <c r="G43" s="79">
        <v>1873</v>
      </c>
      <c r="H43" s="80">
        <f>SUM(F43:G43)</f>
        <v>3504</v>
      </c>
      <c r="I43" s="81">
        <f t="shared" si="34"/>
        <v>836</v>
      </c>
      <c r="J43" s="81">
        <f t="shared" si="34"/>
        <v>1032</v>
      </c>
      <c r="K43" s="80">
        <f>SUM(I43:J43)</f>
        <v>1868</v>
      </c>
      <c r="L43" s="85">
        <f t="shared" si="28"/>
        <v>66.11268747466559</v>
      </c>
      <c r="M43" s="85">
        <f t="shared" si="28"/>
        <v>64.4750430292599</v>
      </c>
      <c r="N43" s="85">
        <f t="shared" si="28"/>
        <v>65.2271034996277</v>
      </c>
      <c r="O43" s="87"/>
      <c r="P43" s="87"/>
      <c r="Q43" s="87"/>
      <c r="R43" s="32" t="s">
        <v>155</v>
      </c>
      <c r="S43" s="32" t="s">
        <v>155</v>
      </c>
      <c r="T43" s="33" t="s">
        <v>155</v>
      </c>
      <c r="U43" s="51"/>
      <c r="V43" s="51"/>
      <c r="W43" s="51"/>
    </row>
    <row r="44" spans="2:23" s="3" customFormat="1" ht="19.5" customHeight="1">
      <c r="B44" s="29" t="s">
        <v>49</v>
      </c>
      <c r="C44" s="64"/>
      <c r="D44" s="64"/>
      <c r="E44" s="65">
        <f t="shared" si="32"/>
        <v>0</v>
      </c>
      <c r="F44" s="64"/>
      <c r="G44" s="64"/>
      <c r="H44" s="65">
        <f t="shared" si="33"/>
        <v>0</v>
      </c>
      <c r="I44" s="66">
        <f t="shared" si="34"/>
        <v>0</v>
      </c>
      <c r="J44" s="66">
        <f t="shared" si="34"/>
        <v>0</v>
      </c>
      <c r="K44" s="65">
        <f t="shared" si="35"/>
        <v>0</v>
      </c>
      <c r="L44" s="67">
        <f t="shared" si="28"/>
        <v>0</v>
      </c>
      <c r="M44" s="67">
        <f t="shared" si="36"/>
        <v>0</v>
      </c>
      <c r="N44" s="67">
        <f t="shared" si="37"/>
        <v>0</v>
      </c>
      <c r="O44" s="68"/>
      <c r="P44" s="68"/>
      <c r="Q44" s="68"/>
      <c r="R44" s="69"/>
      <c r="S44" s="69"/>
      <c r="T44" s="70"/>
      <c r="U44" s="51"/>
      <c r="V44" s="51"/>
      <c r="W44" s="51"/>
    </row>
    <row r="45" spans="2:23" s="3" customFormat="1" ht="19.5" customHeight="1">
      <c r="B45" s="34" t="s">
        <v>50</v>
      </c>
      <c r="C45" s="64"/>
      <c r="D45" s="64"/>
      <c r="E45" s="65">
        <f t="shared" si="32"/>
        <v>0</v>
      </c>
      <c r="F45" s="64"/>
      <c r="G45" s="64"/>
      <c r="H45" s="65">
        <f t="shared" si="33"/>
        <v>0</v>
      </c>
      <c r="I45" s="66">
        <f t="shared" si="34"/>
        <v>0</v>
      </c>
      <c r="J45" s="66">
        <f t="shared" si="34"/>
        <v>0</v>
      </c>
      <c r="K45" s="65">
        <f t="shared" si="35"/>
        <v>0</v>
      </c>
      <c r="L45" s="67">
        <f t="shared" si="28"/>
        <v>0</v>
      </c>
      <c r="M45" s="67">
        <f t="shared" si="36"/>
        <v>0</v>
      </c>
      <c r="N45" s="67">
        <f t="shared" si="37"/>
        <v>0</v>
      </c>
      <c r="O45" s="68">
        <v>0</v>
      </c>
      <c r="P45" s="68">
        <v>0</v>
      </c>
      <c r="Q45" s="68">
        <v>0</v>
      </c>
      <c r="R45" s="69">
        <f>+L45-O45</f>
        <v>0</v>
      </c>
      <c r="S45" s="69">
        <f>+M45-P45</f>
        <v>0</v>
      </c>
      <c r="T45" s="70">
        <f>+N45-Q45</f>
        <v>0</v>
      </c>
      <c r="U45" s="51"/>
      <c r="V45" s="51"/>
      <c r="W45" s="51"/>
    </row>
    <row r="46" spans="2:23" s="3" customFormat="1" ht="19.5" customHeight="1">
      <c r="B46" s="46" t="s">
        <v>51</v>
      </c>
      <c r="C46" s="36">
        <f>SUM(C37:C45)</f>
        <v>14655</v>
      </c>
      <c r="D46" s="36">
        <f>SUM(D37:D45)</f>
        <v>16648</v>
      </c>
      <c r="E46" s="38">
        <f t="shared" si="32"/>
        <v>31303</v>
      </c>
      <c r="F46" s="36">
        <f>SUM(F37:F45)</f>
        <v>9603</v>
      </c>
      <c r="G46" s="36">
        <f>SUM(G37:G45)</f>
        <v>10941</v>
      </c>
      <c r="H46" s="38">
        <f t="shared" si="33"/>
        <v>20544</v>
      </c>
      <c r="I46" s="38">
        <f t="shared" si="34"/>
        <v>5052</v>
      </c>
      <c r="J46" s="38">
        <f t="shared" si="34"/>
        <v>5707</v>
      </c>
      <c r="K46" s="38">
        <f t="shared" si="35"/>
        <v>10759</v>
      </c>
      <c r="L46" s="47">
        <f t="shared" si="28"/>
        <v>65.52712384851587</v>
      </c>
      <c r="M46" s="47">
        <f t="shared" si="36"/>
        <v>65.71960595867371</v>
      </c>
      <c r="N46" s="47">
        <f t="shared" si="37"/>
        <v>65.62949238092196</v>
      </c>
      <c r="O46" s="48"/>
      <c r="P46" s="48"/>
      <c r="Q46" s="48"/>
      <c r="R46" s="49"/>
      <c r="S46" s="49"/>
      <c r="T46" s="50"/>
      <c r="U46" s="51"/>
      <c r="V46" s="51"/>
      <c r="W46" s="51"/>
    </row>
    <row r="47" spans="2:23" s="3" customFormat="1" ht="19.5" customHeight="1">
      <c r="B47" s="29" t="s">
        <v>52</v>
      </c>
      <c r="C47" s="64"/>
      <c r="D47" s="64"/>
      <c r="E47" s="65">
        <f t="shared" si="32"/>
        <v>0</v>
      </c>
      <c r="F47" s="64"/>
      <c r="G47" s="64"/>
      <c r="H47" s="65">
        <f t="shared" si="33"/>
        <v>0</v>
      </c>
      <c r="I47" s="66">
        <f>+C47-F47</f>
        <v>0</v>
      </c>
      <c r="J47" s="66">
        <f>+D47-G47</f>
        <v>0</v>
      </c>
      <c r="K47" s="65">
        <f t="shared" si="35"/>
        <v>0</v>
      </c>
      <c r="L47" s="67">
        <f t="shared" si="28"/>
        <v>0</v>
      </c>
      <c r="M47" s="67">
        <f t="shared" si="36"/>
        <v>0</v>
      </c>
      <c r="N47" s="67">
        <f t="shared" si="37"/>
        <v>0</v>
      </c>
      <c r="O47" s="68"/>
      <c r="P47" s="68"/>
      <c r="Q47" s="68"/>
      <c r="R47" s="69"/>
      <c r="S47" s="69"/>
      <c r="T47" s="70"/>
      <c r="U47" s="51"/>
      <c r="V47" s="51"/>
      <c r="W47" s="51"/>
    </row>
    <row r="48" spans="2:23" s="3" customFormat="1" ht="19.5" customHeight="1">
      <c r="B48" s="29" t="s">
        <v>53</v>
      </c>
      <c r="C48" s="64"/>
      <c r="D48" s="64"/>
      <c r="E48" s="65">
        <f t="shared" si="32"/>
        <v>0</v>
      </c>
      <c r="F48" s="64"/>
      <c r="G48" s="64"/>
      <c r="H48" s="65">
        <f t="shared" si="33"/>
        <v>0</v>
      </c>
      <c r="I48" s="66">
        <f>+C48-F48</f>
        <v>0</v>
      </c>
      <c r="J48" s="66">
        <f>+D48-G48</f>
        <v>0</v>
      </c>
      <c r="K48" s="65">
        <f t="shared" si="35"/>
        <v>0</v>
      </c>
      <c r="L48" s="67">
        <f t="shared" si="28"/>
        <v>0</v>
      </c>
      <c r="M48" s="67">
        <f t="shared" si="36"/>
        <v>0</v>
      </c>
      <c r="N48" s="67">
        <f t="shared" si="37"/>
        <v>0</v>
      </c>
      <c r="O48" s="68"/>
      <c r="P48" s="68"/>
      <c r="Q48" s="68"/>
      <c r="R48" s="69"/>
      <c r="S48" s="69"/>
      <c r="T48" s="70"/>
      <c r="U48" s="51"/>
      <c r="V48" s="51"/>
      <c r="W48" s="51"/>
    </row>
    <row r="49" spans="2:23" s="3" customFormat="1" ht="19.5" customHeight="1">
      <c r="B49" s="35" t="s">
        <v>54</v>
      </c>
      <c r="C49" s="118">
        <f>SUM(C47:C48)</f>
        <v>0</v>
      </c>
      <c r="D49" s="118">
        <f>SUM(D47:D48)</f>
        <v>0</v>
      </c>
      <c r="E49" s="119">
        <f t="shared" si="32"/>
        <v>0</v>
      </c>
      <c r="F49" s="118">
        <f>SUM(F47:F48)</f>
        <v>0</v>
      </c>
      <c r="G49" s="118">
        <f>SUM(G47:G48)</f>
        <v>0</v>
      </c>
      <c r="H49" s="119">
        <f t="shared" si="33"/>
        <v>0</v>
      </c>
      <c r="I49" s="119">
        <f t="shared" si="34"/>
        <v>0</v>
      </c>
      <c r="J49" s="119">
        <f t="shared" si="34"/>
        <v>0</v>
      </c>
      <c r="K49" s="119">
        <f t="shared" si="35"/>
        <v>0</v>
      </c>
      <c r="L49" s="120">
        <f t="shared" si="28"/>
        <v>0</v>
      </c>
      <c r="M49" s="120">
        <f t="shared" si="36"/>
        <v>0</v>
      </c>
      <c r="N49" s="120">
        <f t="shared" si="37"/>
        <v>0</v>
      </c>
      <c r="O49" s="121"/>
      <c r="P49" s="121"/>
      <c r="Q49" s="121"/>
      <c r="R49" s="122"/>
      <c r="S49" s="122"/>
      <c r="T49" s="123"/>
      <c r="U49" s="51"/>
      <c r="V49" s="51"/>
      <c r="W49" s="51"/>
    </row>
    <row r="50" spans="2:23" s="3" customFormat="1" ht="19.5" customHeight="1">
      <c r="B50" s="29" t="s">
        <v>55</v>
      </c>
      <c r="C50" s="79">
        <v>1798</v>
      </c>
      <c r="D50" s="79">
        <v>1970</v>
      </c>
      <c r="E50" s="80">
        <f>SUM(C50:D50)</f>
        <v>3768</v>
      </c>
      <c r="F50" s="79">
        <v>1389</v>
      </c>
      <c r="G50" s="79">
        <v>1566</v>
      </c>
      <c r="H50" s="80">
        <f>SUM(F50:G50)</f>
        <v>2955</v>
      </c>
      <c r="I50" s="81">
        <f t="shared" si="34"/>
        <v>409</v>
      </c>
      <c r="J50" s="81">
        <f t="shared" si="34"/>
        <v>404</v>
      </c>
      <c r="K50" s="80">
        <f>SUM(I50:J50)</f>
        <v>813</v>
      </c>
      <c r="L50" s="85">
        <f t="shared" si="28"/>
        <v>77.25250278086763</v>
      </c>
      <c r="M50" s="85">
        <f>IF(+D50=0,0,+G50/D50*100)</f>
        <v>79.49238578680203</v>
      </c>
      <c r="N50" s="85">
        <f>IF(+E50=0,0,+H50/E50*100)</f>
        <v>78.42356687898089</v>
      </c>
      <c r="O50" s="87">
        <v>81.69</v>
      </c>
      <c r="P50" s="87">
        <v>81.52</v>
      </c>
      <c r="Q50" s="87">
        <v>81.6</v>
      </c>
      <c r="R50" s="32">
        <f>+L50-O50</f>
        <v>-4.437497219132368</v>
      </c>
      <c r="S50" s="32">
        <f>+M50-P50</f>
        <v>-2.027614213197964</v>
      </c>
      <c r="T50" s="33">
        <f>+N50-Q50</f>
        <v>-3.1764331210191017</v>
      </c>
      <c r="U50" s="51"/>
      <c r="V50" s="51"/>
      <c r="W50" s="51"/>
    </row>
    <row r="51" spans="2:23" s="3" customFormat="1" ht="19.5" customHeight="1">
      <c r="B51" s="29" t="s">
        <v>56</v>
      </c>
      <c r="C51" s="64"/>
      <c r="D51" s="64"/>
      <c r="E51" s="65">
        <f t="shared" si="32"/>
        <v>0</v>
      </c>
      <c r="F51" s="64"/>
      <c r="G51" s="64"/>
      <c r="H51" s="65">
        <f t="shared" si="33"/>
        <v>0</v>
      </c>
      <c r="I51" s="66">
        <f aca="true" t="shared" si="38" ref="I51:J53">+C51-F51</f>
        <v>0</v>
      </c>
      <c r="J51" s="66">
        <f t="shared" si="38"/>
        <v>0</v>
      </c>
      <c r="K51" s="65">
        <f t="shared" si="35"/>
        <v>0</v>
      </c>
      <c r="L51" s="67">
        <f t="shared" si="28"/>
        <v>0</v>
      </c>
      <c r="M51" s="67">
        <f t="shared" si="36"/>
        <v>0</v>
      </c>
      <c r="N51" s="67">
        <f t="shared" si="37"/>
        <v>0</v>
      </c>
      <c r="O51" s="68"/>
      <c r="P51" s="68"/>
      <c r="Q51" s="68"/>
      <c r="R51" s="69"/>
      <c r="S51" s="69"/>
      <c r="T51" s="70"/>
      <c r="U51" s="51"/>
      <c r="V51" s="51"/>
      <c r="W51" s="51"/>
    </row>
    <row r="52" spans="2:23" s="3" customFormat="1" ht="19.5" customHeight="1">
      <c r="B52" s="29" t="s">
        <v>57</v>
      </c>
      <c r="C52" s="79">
        <v>783</v>
      </c>
      <c r="D52" s="79">
        <v>827</v>
      </c>
      <c r="E52" s="80">
        <f>SUM(C52:D52)</f>
        <v>1610</v>
      </c>
      <c r="F52" s="79">
        <v>639</v>
      </c>
      <c r="G52" s="79">
        <v>671</v>
      </c>
      <c r="H52" s="80">
        <f>SUM(F52:G52)</f>
        <v>1310</v>
      </c>
      <c r="I52" s="81">
        <f t="shared" si="38"/>
        <v>144</v>
      </c>
      <c r="J52" s="81">
        <f t="shared" si="38"/>
        <v>156</v>
      </c>
      <c r="K52" s="80">
        <f>SUM(I52:J52)</f>
        <v>300</v>
      </c>
      <c r="L52" s="85">
        <f t="shared" si="28"/>
        <v>81.60919540229885</v>
      </c>
      <c r="M52" s="85">
        <f>IF(+D52=0,0,+G52/D52*100)</f>
        <v>81.136638452237</v>
      </c>
      <c r="N52" s="85">
        <f>IF(+E52=0,0,+H52/E52*100)</f>
        <v>81.36645962732919</v>
      </c>
      <c r="O52" s="87">
        <v>0</v>
      </c>
      <c r="P52" s="87"/>
      <c r="Q52" s="87"/>
      <c r="R52" s="32" t="s">
        <v>155</v>
      </c>
      <c r="S52" s="32" t="s">
        <v>155</v>
      </c>
      <c r="T52" s="33" t="s">
        <v>155</v>
      </c>
      <c r="U52" s="51"/>
      <c r="V52" s="51"/>
      <c r="W52" s="51"/>
    </row>
    <row r="53" spans="2:23" s="3" customFormat="1" ht="19.5" customHeight="1">
      <c r="B53" s="29" t="s">
        <v>58</v>
      </c>
      <c r="C53" s="79">
        <v>721</v>
      </c>
      <c r="D53" s="79">
        <v>689</v>
      </c>
      <c r="E53" s="80">
        <f>SUM(C53:D53)</f>
        <v>1410</v>
      </c>
      <c r="F53" s="79">
        <v>512</v>
      </c>
      <c r="G53" s="79">
        <v>488</v>
      </c>
      <c r="H53" s="80">
        <f>SUM(F53:G53)</f>
        <v>1000</v>
      </c>
      <c r="I53" s="81">
        <f t="shared" si="38"/>
        <v>209</v>
      </c>
      <c r="J53" s="81">
        <f t="shared" si="38"/>
        <v>201</v>
      </c>
      <c r="K53" s="80">
        <f>SUM(I53:J53)</f>
        <v>410</v>
      </c>
      <c r="L53" s="85">
        <f t="shared" si="28"/>
        <v>71.0124826629681</v>
      </c>
      <c r="M53" s="85">
        <f>IF(+D53=0,0,+G53/D53*100)</f>
        <v>70.82728592162555</v>
      </c>
      <c r="N53" s="85">
        <f>IF(+E53=0,0,+H53/E53*100)</f>
        <v>70.92198581560284</v>
      </c>
      <c r="O53" s="87">
        <v>82.26</v>
      </c>
      <c r="P53" s="87">
        <v>84.08</v>
      </c>
      <c r="Q53" s="87">
        <v>83.15</v>
      </c>
      <c r="R53" s="32">
        <f>+L53-O53</f>
        <v>-11.247517337031908</v>
      </c>
      <c r="S53" s="32">
        <f>+M53-P53</f>
        <v>-13.252714078374453</v>
      </c>
      <c r="T53" s="33">
        <f>+N53-Q53</f>
        <v>-12.228014184397168</v>
      </c>
      <c r="U53" s="51"/>
      <c r="V53" s="51"/>
      <c r="W53" s="51"/>
    </row>
    <row r="54" spans="2:23" s="3" customFormat="1" ht="19.5" customHeight="1">
      <c r="B54" s="29" t="s">
        <v>59</v>
      </c>
      <c r="C54" s="64"/>
      <c r="D54" s="64"/>
      <c r="E54" s="65">
        <f t="shared" si="32"/>
        <v>0</v>
      </c>
      <c r="F54" s="64"/>
      <c r="G54" s="64"/>
      <c r="H54" s="65">
        <f t="shared" si="33"/>
        <v>0</v>
      </c>
      <c r="I54" s="66">
        <f aca="true" t="shared" si="39" ref="I54:I59">+C54-F54</f>
        <v>0</v>
      </c>
      <c r="J54" s="66">
        <f aca="true" t="shared" si="40" ref="I54:J140">+D54-G54</f>
        <v>0</v>
      </c>
      <c r="K54" s="65">
        <f t="shared" si="35"/>
        <v>0</v>
      </c>
      <c r="L54" s="67">
        <f t="shared" si="28"/>
        <v>0</v>
      </c>
      <c r="M54" s="67">
        <f t="shared" si="36"/>
        <v>0</v>
      </c>
      <c r="N54" s="67">
        <f t="shared" si="37"/>
        <v>0</v>
      </c>
      <c r="O54" s="68"/>
      <c r="P54" s="68"/>
      <c r="Q54" s="68"/>
      <c r="R54" s="69"/>
      <c r="S54" s="69"/>
      <c r="T54" s="70"/>
      <c r="U54" s="51"/>
      <c r="V54" s="51"/>
      <c r="W54" s="51"/>
    </row>
    <row r="55" spans="2:23" s="3" customFormat="1" ht="19.5" customHeight="1">
      <c r="B55" s="34" t="s">
        <v>60</v>
      </c>
      <c r="C55" s="64"/>
      <c r="D55" s="64"/>
      <c r="E55" s="65">
        <f t="shared" si="32"/>
        <v>0</v>
      </c>
      <c r="F55" s="64"/>
      <c r="G55" s="64"/>
      <c r="H55" s="65">
        <f t="shared" si="33"/>
        <v>0</v>
      </c>
      <c r="I55" s="66">
        <f t="shared" si="39"/>
        <v>0</v>
      </c>
      <c r="J55" s="66">
        <f t="shared" si="40"/>
        <v>0</v>
      </c>
      <c r="K55" s="65">
        <f t="shared" si="35"/>
        <v>0</v>
      </c>
      <c r="L55" s="67">
        <f t="shared" si="28"/>
        <v>0</v>
      </c>
      <c r="M55" s="67">
        <f t="shared" si="36"/>
        <v>0</v>
      </c>
      <c r="N55" s="67">
        <f t="shared" si="37"/>
        <v>0</v>
      </c>
      <c r="O55" s="68"/>
      <c r="P55" s="68"/>
      <c r="Q55" s="68"/>
      <c r="R55" s="69"/>
      <c r="S55" s="69"/>
      <c r="T55" s="70"/>
      <c r="U55" s="51"/>
      <c r="V55" s="51"/>
      <c r="W55" s="51"/>
    </row>
    <row r="56" spans="2:23" s="3" customFormat="1" ht="19.5" customHeight="1">
      <c r="B56" s="29" t="s">
        <v>61</v>
      </c>
      <c r="C56" s="79">
        <v>5621</v>
      </c>
      <c r="D56" s="79">
        <v>5634</v>
      </c>
      <c r="E56" s="80">
        <f>SUM(C56:D56)</f>
        <v>11255</v>
      </c>
      <c r="F56" s="79">
        <v>3129</v>
      </c>
      <c r="G56" s="79">
        <v>3322</v>
      </c>
      <c r="H56" s="80">
        <f>SUM(F56:G56)</f>
        <v>6451</v>
      </c>
      <c r="I56" s="81">
        <f t="shared" si="39"/>
        <v>2492</v>
      </c>
      <c r="J56" s="81">
        <f>+D56-G56</f>
        <v>2312</v>
      </c>
      <c r="K56" s="80">
        <f>SUM(I56:J56)</f>
        <v>4804</v>
      </c>
      <c r="L56" s="85">
        <f>IF(+C56=0,0,+F56/C56*100)</f>
        <v>55.666251556662516</v>
      </c>
      <c r="M56" s="85">
        <f>IF(+D56=0,0,+G56/D56*100)</f>
        <v>58.96343627973021</v>
      </c>
      <c r="N56" s="85">
        <f>IF(+E56=0,0,+H56/E56*100)</f>
        <v>57.31674811195025</v>
      </c>
      <c r="O56" s="87"/>
      <c r="P56" s="87"/>
      <c r="Q56" s="87"/>
      <c r="R56" s="32" t="s">
        <v>155</v>
      </c>
      <c r="S56" s="32" t="s">
        <v>155</v>
      </c>
      <c r="T56" s="33" t="s">
        <v>155</v>
      </c>
      <c r="U56" s="51"/>
      <c r="V56" s="51"/>
      <c r="W56" s="51"/>
    </row>
    <row r="57" spans="2:23" s="3" customFormat="1" ht="19.5" customHeight="1">
      <c r="B57" s="29" t="s">
        <v>62</v>
      </c>
      <c r="C57" s="64"/>
      <c r="D57" s="64"/>
      <c r="E57" s="65">
        <f t="shared" si="32"/>
        <v>0</v>
      </c>
      <c r="F57" s="64"/>
      <c r="G57" s="64"/>
      <c r="H57" s="65">
        <f t="shared" si="33"/>
        <v>0</v>
      </c>
      <c r="I57" s="66">
        <f t="shared" si="39"/>
        <v>0</v>
      </c>
      <c r="J57" s="66">
        <f>+D57-G57</f>
        <v>0</v>
      </c>
      <c r="K57" s="65">
        <f t="shared" si="35"/>
        <v>0</v>
      </c>
      <c r="L57" s="67">
        <f aca="true" t="shared" si="41" ref="L57:L62">IF(+C57=0,0,+F57/C57*100)</f>
        <v>0</v>
      </c>
      <c r="M57" s="67">
        <f t="shared" si="36"/>
        <v>0</v>
      </c>
      <c r="N57" s="67">
        <f t="shared" si="37"/>
        <v>0</v>
      </c>
      <c r="O57" s="68"/>
      <c r="P57" s="68"/>
      <c r="Q57" s="68"/>
      <c r="R57" s="69"/>
      <c r="S57" s="69"/>
      <c r="T57" s="70"/>
      <c r="U57" s="51"/>
      <c r="V57" s="51"/>
      <c r="W57" s="51"/>
    </row>
    <row r="58" spans="2:23" s="3" customFormat="1" ht="19.5" customHeight="1">
      <c r="B58" s="29" t="s">
        <v>63</v>
      </c>
      <c r="C58" s="79">
        <v>624</v>
      </c>
      <c r="D58" s="79">
        <v>663</v>
      </c>
      <c r="E58" s="80">
        <f>SUM(C58:D58)</f>
        <v>1287</v>
      </c>
      <c r="F58" s="79">
        <v>529</v>
      </c>
      <c r="G58" s="79">
        <v>561</v>
      </c>
      <c r="H58" s="80">
        <f>SUM(F58:G58)</f>
        <v>1090</v>
      </c>
      <c r="I58" s="81">
        <f t="shared" si="39"/>
        <v>95</v>
      </c>
      <c r="J58" s="81">
        <f>+D58-G58</f>
        <v>102</v>
      </c>
      <c r="K58" s="80">
        <f>SUM(I58:J58)</f>
        <v>197</v>
      </c>
      <c r="L58" s="85">
        <f t="shared" si="41"/>
        <v>84.77564102564102</v>
      </c>
      <c r="M58" s="85">
        <f t="shared" si="36"/>
        <v>84.61538461538461</v>
      </c>
      <c r="N58" s="85">
        <f t="shared" si="37"/>
        <v>84.6930846930847</v>
      </c>
      <c r="O58" s="87">
        <v>88.37</v>
      </c>
      <c r="P58" s="87">
        <v>89.23</v>
      </c>
      <c r="Q58" s="87">
        <v>88.83</v>
      </c>
      <c r="R58" s="32">
        <f>+L58-O58</f>
        <v>-3.5943589743589826</v>
      </c>
      <c r="S58" s="32">
        <f>+M58-P58</f>
        <v>-4.614615384615391</v>
      </c>
      <c r="T58" s="33">
        <f>+N58-Q58</f>
        <v>-4.136915306915299</v>
      </c>
      <c r="U58" s="51"/>
      <c r="V58" s="51"/>
      <c r="W58" s="51"/>
    </row>
    <row r="59" spans="2:23" s="3" customFormat="1" ht="19.5" customHeight="1">
      <c r="B59" s="29" t="s">
        <v>64</v>
      </c>
      <c r="C59" s="79">
        <v>340</v>
      </c>
      <c r="D59" s="79">
        <v>339</v>
      </c>
      <c r="E59" s="80">
        <f>SUM(C59:D59)</f>
        <v>679</v>
      </c>
      <c r="F59" s="79">
        <v>314</v>
      </c>
      <c r="G59" s="79">
        <v>320</v>
      </c>
      <c r="H59" s="80">
        <f>SUM(F59:G59)</f>
        <v>634</v>
      </c>
      <c r="I59" s="81">
        <f t="shared" si="39"/>
        <v>26</v>
      </c>
      <c r="J59" s="81">
        <f>+D59-G59</f>
        <v>19</v>
      </c>
      <c r="K59" s="80">
        <f>SUM(I59:J59)</f>
        <v>45</v>
      </c>
      <c r="L59" s="85">
        <f t="shared" si="41"/>
        <v>92.3529411764706</v>
      </c>
      <c r="M59" s="85">
        <f t="shared" si="36"/>
        <v>94.3952802359882</v>
      </c>
      <c r="N59" s="85">
        <f t="shared" si="37"/>
        <v>93.37260677466863</v>
      </c>
      <c r="O59" s="87"/>
      <c r="P59" s="87"/>
      <c r="Q59" s="87"/>
      <c r="R59" s="32" t="s">
        <v>155</v>
      </c>
      <c r="S59" s="32" t="s">
        <v>155</v>
      </c>
      <c r="T59" s="33" t="s">
        <v>155</v>
      </c>
      <c r="U59" s="51"/>
      <c r="V59" s="51"/>
      <c r="W59" s="51"/>
    </row>
    <row r="60" spans="2:23" s="3" customFormat="1" ht="19.5" customHeight="1">
      <c r="B60" s="29" t="s">
        <v>65</v>
      </c>
      <c r="C60" s="64"/>
      <c r="D60" s="64"/>
      <c r="E60" s="65">
        <f t="shared" si="32"/>
        <v>0</v>
      </c>
      <c r="F60" s="64"/>
      <c r="G60" s="64"/>
      <c r="H60" s="65">
        <f t="shared" si="33"/>
        <v>0</v>
      </c>
      <c r="I60" s="66"/>
      <c r="J60" s="66"/>
      <c r="K60" s="65">
        <f t="shared" si="35"/>
        <v>0</v>
      </c>
      <c r="L60" s="67">
        <f t="shared" si="41"/>
        <v>0</v>
      </c>
      <c r="M60" s="67">
        <f t="shared" si="36"/>
        <v>0</v>
      </c>
      <c r="N60" s="67">
        <f t="shared" si="37"/>
        <v>0</v>
      </c>
      <c r="O60" s="68"/>
      <c r="P60" s="68"/>
      <c r="Q60" s="68"/>
      <c r="R60" s="69"/>
      <c r="S60" s="69"/>
      <c r="T60" s="70"/>
      <c r="U60" s="51"/>
      <c r="V60" s="51"/>
      <c r="W60" s="51"/>
    </row>
    <row r="61" spans="2:23" s="3" customFormat="1" ht="19.5" customHeight="1">
      <c r="B61" s="29" t="s">
        <v>66</v>
      </c>
      <c r="C61" s="64"/>
      <c r="D61" s="64"/>
      <c r="E61" s="65">
        <f t="shared" si="32"/>
        <v>0</v>
      </c>
      <c r="F61" s="64"/>
      <c r="G61" s="64"/>
      <c r="H61" s="65">
        <f t="shared" si="33"/>
        <v>0</v>
      </c>
      <c r="I61" s="66">
        <f>+C61-F61</f>
        <v>0</v>
      </c>
      <c r="J61" s="66">
        <f>+D61-G61</f>
        <v>0</v>
      </c>
      <c r="K61" s="65">
        <f t="shared" si="35"/>
        <v>0</v>
      </c>
      <c r="L61" s="67">
        <f t="shared" si="41"/>
        <v>0</v>
      </c>
      <c r="M61" s="67">
        <f t="shared" si="36"/>
        <v>0</v>
      </c>
      <c r="N61" s="67">
        <f t="shared" si="37"/>
        <v>0</v>
      </c>
      <c r="O61" s="68"/>
      <c r="P61" s="68"/>
      <c r="Q61" s="68"/>
      <c r="R61" s="69"/>
      <c r="S61" s="69"/>
      <c r="T61" s="70"/>
      <c r="U61" s="51"/>
      <c r="V61" s="51"/>
      <c r="W61" s="51"/>
    </row>
    <row r="62" spans="2:23" s="3" customFormat="1" ht="19.5" customHeight="1">
      <c r="B62" s="35" t="s">
        <v>67</v>
      </c>
      <c r="C62" s="36">
        <f>SUM(C50:C61)</f>
        <v>9887</v>
      </c>
      <c r="D62" s="36">
        <f>SUM(D50:D61)</f>
        <v>10122</v>
      </c>
      <c r="E62" s="37">
        <f t="shared" si="32"/>
        <v>20009</v>
      </c>
      <c r="F62" s="36">
        <f>SUM(F50:F61)</f>
        <v>6512</v>
      </c>
      <c r="G62" s="36">
        <f>SUM(G50:G61)</f>
        <v>6928</v>
      </c>
      <c r="H62" s="37">
        <f t="shared" si="33"/>
        <v>13440</v>
      </c>
      <c r="I62" s="38">
        <f t="shared" si="40"/>
        <v>3375</v>
      </c>
      <c r="J62" s="38">
        <f t="shared" si="40"/>
        <v>3194</v>
      </c>
      <c r="K62" s="37">
        <f t="shared" si="35"/>
        <v>6569</v>
      </c>
      <c r="L62" s="39">
        <f t="shared" si="41"/>
        <v>65.86426620815212</v>
      </c>
      <c r="M62" s="39">
        <f t="shared" si="36"/>
        <v>68.44497134953566</v>
      </c>
      <c r="N62" s="39">
        <f t="shared" si="37"/>
        <v>67.16977360187916</v>
      </c>
      <c r="O62" s="40"/>
      <c r="P62" s="40"/>
      <c r="Q62" s="40"/>
      <c r="R62" s="41"/>
      <c r="S62" s="41"/>
      <c r="T62" s="42"/>
      <c r="U62" s="51"/>
      <c r="V62" s="51"/>
      <c r="W62" s="51"/>
    </row>
    <row r="63" spans="2:23" s="3" customFormat="1" ht="19.5" customHeight="1">
      <c r="B63" s="29" t="s">
        <v>68</v>
      </c>
      <c r="C63" s="79">
        <v>928</v>
      </c>
      <c r="D63" s="79">
        <v>1053</v>
      </c>
      <c r="E63" s="80">
        <v>1981</v>
      </c>
      <c r="F63" s="79">
        <v>676</v>
      </c>
      <c r="G63" s="79">
        <v>749</v>
      </c>
      <c r="H63" s="80">
        <v>1425</v>
      </c>
      <c r="I63" s="81">
        <v>252</v>
      </c>
      <c r="J63" s="81">
        <v>304</v>
      </c>
      <c r="K63" s="80">
        <v>556</v>
      </c>
      <c r="L63" s="85">
        <v>72.84482758620689</v>
      </c>
      <c r="M63" s="85">
        <v>71.13010446343779</v>
      </c>
      <c r="N63" s="85">
        <v>71.93336698637052</v>
      </c>
      <c r="O63" s="87">
        <v>83.89</v>
      </c>
      <c r="P63" s="87">
        <v>81.91</v>
      </c>
      <c r="Q63" s="87">
        <v>82.84</v>
      </c>
      <c r="R63" s="44">
        <f>+L63-O63</f>
        <v>-11.04517241379311</v>
      </c>
      <c r="S63" s="44">
        <f>+M63-P63</f>
        <v>-10.779895536562208</v>
      </c>
      <c r="T63" s="45">
        <f>+N63-Q63</f>
        <v>-10.906633013629488</v>
      </c>
      <c r="U63" s="51"/>
      <c r="V63" s="51"/>
      <c r="W63" s="51"/>
    </row>
    <row r="64" spans="2:23" s="3" customFormat="1" ht="19.5" customHeight="1">
      <c r="B64" s="29" t="s">
        <v>69</v>
      </c>
      <c r="C64" s="76">
        <v>1761</v>
      </c>
      <c r="D64" s="76">
        <v>1829</v>
      </c>
      <c r="E64" s="77">
        <f>SUM(C64:D64)</f>
        <v>3590</v>
      </c>
      <c r="F64" s="76">
        <v>1372</v>
      </c>
      <c r="G64" s="76">
        <v>1416</v>
      </c>
      <c r="H64" s="77">
        <f>SUM(F64:G64)</f>
        <v>2788</v>
      </c>
      <c r="I64" s="78">
        <f>+C64-F64</f>
        <v>389</v>
      </c>
      <c r="J64" s="78">
        <f>+D64-G64</f>
        <v>413</v>
      </c>
      <c r="K64" s="77">
        <f>SUM(I64:J64)</f>
        <v>802</v>
      </c>
      <c r="L64" s="84">
        <f>IF(+C64=0,0,+F64/C64*100)</f>
        <v>77.91027825099376</v>
      </c>
      <c r="M64" s="84">
        <f>IF(+D64=0,0,+G64/D64*100)</f>
        <v>77.41935483870968</v>
      </c>
      <c r="N64" s="84">
        <f>IF(+E64=0,0,+H64/E64*100)</f>
        <v>77.66016713091922</v>
      </c>
      <c r="O64" s="86"/>
      <c r="P64" s="86"/>
      <c r="Q64" s="86"/>
      <c r="R64" s="32" t="s">
        <v>155</v>
      </c>
      <c r="S64" s="32" t="s">
        <v>155</v>
      </c>
      <c r="T64" s="33" t="s">
        <v>155</v>
      </c>
      <c r="U64" s="51"/>
      <c r="V64" s="51"/>
      <c r="W64" s="51"/>
    </row>
    <row r="65" spans="2:23" s="3" customFormat="1" ht="19.5" customHeight="1">
      <c r="B65" s="34" t="s">
        <v>70</v>
      </c>
      <c r="C65" s="79">
        <v>3209</v>
      </c>
      <c r="D65" s="79">
        <v>3807</v>
      </c>
      <c r="E65" s="80">
        <v>7016</v>
      </c>
      <c r="F65" s="79">
        <v>2028</v>
      </c>
      <c r="G65" s="79">
        <v>2482</v>
      </c>
      <c r="H65" s="80">
        <v>4510</v>
      </c>
      <c r="I65" s="81">
        <v>1181</v>
      </c>
      <c r="J65" s="81">
        <v>1325</v>
      </c>
      <c r="K65" s="80">
        <v>2506</v>
      </c>
      <c r="L65" s="85">
        <v>63.197257712683076</v>
      </c>
      <c r="M65" s="85">
        <v>65.19569214604675</v>
      </c>
      <c r="N65" s="85">
        <v>64.28164196123147</v>
      </c>
      <c r="O65" s="87">
        <v>68.83</v>
      </c>
      <c r="P65" s="87">
        <v>70.61</v>
      </c>
      <c r="Q65" s="87">
        <v>69.8</v>
      </c>
      <c r="R65" s="44">
        <f>+L65-O65</f>
        <v>-5.632742287316923</v>
      </c>
      <c r="S65" s="44">
        <f>+M65-P65</f>
        <v>-5.414307853953247</v>
      </c>
      <c r="T65" s="45">
        <f>+N65-Q65</f>
        <v>-5.518358038768525</v>
      </c>
      <c r="U65" s="51"/>
      <c r="V65" s="51"/>
      <c r="W65" s="51"/>
    </row>
    <row r="66" spans="2:23" s="3" customFormat="1" ht="19.5" customHeight="1">
      <c r="B66" s="35" t="s">
        <v>71</v>
      </c>
      <c r="C66" s="36">
        <f>SUM(C63:C65)</f>
        <v>5898</v>
      </c>
      <c r="D66" s="36">
        <f>SUM(D63:D65)</f>
        <v>6689</v>
      </c>
      <c r="E66" s="37">
        <f t="shared" si="32"/>
        <v>12587</v>
      </c>
      <c r="F66" s="36">
        <f>SUM(F63:F65)</f>
        <v>4076</v>
      </c>
      <c r="G66" s="36">
        <f>SUM(G63:G65)</f>
        <v>4647</v>
      </c>
      <c r="H66" s="37">
        <f t="shared" si="33"/>
        <v>8723</v>
      </c>
      <c r="I66" s="38">
        <f>+C66-F66</f>
        <v>1822</v>
      </c>
      <c r="J66" s="38">
        <f>+D66-G66</f>
        <v>2042</v>
      </c>
      <c r="K66" s="37">
        <f t="shared" si="35"/>
        <v>3864</v>
      </c>
      <c r="L66" s="39">
        <f aca="true" t="shared" si="42" ref="L66:L96">IF(+C66=0,0,+F66/C66*100)</f>
        <v>69.10817226178365</v>
      </c>
      <c r="M66" s="39">
        <f t="shared" si="36"/>
        <v>69.47226790252654</v>
      </c>
      <c r="N66" s="39">
        <f t="shared" si="37"/>
        <v>69.30166044331453</v>
      </c>
      <c r="O66" s="40"/>
      <c r="P66" s="40"/>
      <c r="Q66" s="40"/>
      <c r="R66" s="41"/>
      <c r="S66" s="41"/>
      <c r="T66" s="42"/>
      <c r="U66" s="51"/>
      <c r="V66" s="51"/>
      <c r="W66" s="51"/>
    </row>
    <row r="67" spans="2:23" s="3" customFormat="1" ht="19.5" customHeight="1">
      <c r="B67" s="29" t="s">
        <v>72</v>
      </c>
      <c r="C67" s="64"/>
      <c r="D67" s="64"/>
      <c r="E67" s="65">
        <f t="shared" si="32"/>
        <v>0</v>
      </c>
      <c r="F67" s="64"/>
      <c r="G67" s="64"/>
      <c r="H67" s="65">
        <f t="shared" si="33"/>
        <v>0</v>
      </c>
      <c r="I67" s="66">
        <f t="shared" si="40"/>
        <v>0</v>
      </c>
      <c r="J67" s="66">
        <f t="shared" si="40"/>
        <v>0</v>
      </c>
      <c r="K67" s="65">
        <f t="shared" si="35"/>
        <v>0</v>
      </c>
      <c r="L67" s="67">
        <f t="shared" si="42"/>
        <v>0</v>
      </c>
      <c r="M67" s="67">
        <f t="shared" si="36"/>
        <v>0</v>
      </c>
      <c r="N67" s="67">
        <f t="shared" si="37"/>
        <v>0</v>
      </c>
      <c r="O67" s="68"/>
      <c r="P67" s="68"/>
      <c r="Q67" s="68"/>
      <c r="R67" s="69"/>
      <c r="S67" s="69"/>
      <c r="T67" s="70"/>
      <c r="U67" s="51"/>
      <c r="V67" s="51"/>
      <c r="W67" s="51"/>
    </row>
    <row r="68" spans="2:23" s="3" customFormat="1" ht="19.5" customHeight="1">
      <c r="B68" s="29" t="s">
        <v>73</v>
      </c>
      <c r="C68" s="76">
        <v>2037</v>
      </c>
      <c r="D68" s="76">
        <v>2155</v>
      </c>
      <c r="E68" s="77">
        <f t="shared" si="32"/>
        <v>4192</v>
      </c>
      <c r="F68" s="76">
        <v>1404</v>
      </c>
      <c r="G68" s="76">
        <v>1520</v>
      </c>
      <c r="H68" s="77">
        <f t="shared" si="33"/>
        <v>2924</v>
      </c>
      <c r="I68" s="78">
        <f>C68-F68</f>
        <v>633</v>
      </c>
      <c r="J68" s="78">
        <f>D68-G68</f>
        <v>635</v>
      </c>
      <c r="K68" s="77">
        <f t="shared" si="35"/>
        <v>1268</v>
      </c>
      <c r="L68" s="30">
        <f t="shared" si="42"/>
        <v>68.92488954344624</v>
      </c>
      <c r="M68" s="30">
        <f t="shared" si="36"/>
        <v>70.53364269141531</v>
      </c>
      <c r="N68" s="30">
        <f t="shared" si="37"/>
        <v>69.75190839694656</v>
      </c>
      <c r="O68" s="86">
        <v>75.38</v>
      </c>
      <c r="P68" s="86">
        <v>76.63</v>
      </c>
      <c r="Q68" s="86">
        <v>76.03</v>
      </c>
      <c r="R68" s="32">
        <f aca="true" t="shared" si="43" ref="R68:T71">+L68-O68</f>
        <v>-6.455110456553754</v>
      </c>
      <c r="S68" s="32">
        <f t="shared" si="43"/>
        <v>-6.096357308584686</v>
      </c>
      <c r="T68" s="33">
        <f t="shared" si="43"/>
        <v>-6.27809160305344</v>
      </c>
      <c r="U68" s="51"/>
      <c r="V68" s="51"/>
      <c r="W68" s="51"/>
    </row>
    <row r="69" spans="2:23" s="3" customFormat="1" ht="19.5" customHeight="1">
      <c r="B69" s="29" t="s">
        <v>74</v>
      </c>
      <c r="C69" s="76">
        <v>4548</v>
      </c>
      <c r="D69" s="76">
        <v>4946</v>
      </c>
      <c r="E69" s="77">
        <f t="shared" si="32"/>
        <v>9494</v>
      </c>
      <c r="F69" s="76">
        <v>2838</v>
      </c>
      <c r="G69" s="76">
        <v>3292</v>
      </c>
      <c r="H69" s="77">
        <f t="shared" si="33"/>
        <v>6130</v>
      </c>
      <c r="I69" s="78">
        <f aca="true" t="shared" si="44" ref="I69:J71">+C69-F69</f>
        <v>1710</v>
      </c>
      <c r="J69" s="78">
        <f t="shared" si="44"/>
        <v>1654</v>
      </c>
      <c r="K69" s="77">
        <f t="shared" si="35"/>
        <v>3364</v>
      </c>
      <c r="L69" s="30">
        <f t="shared" si="42"/>
        <v>62.401055408970976</v>
      </c>
      <c r="M69" s="30">
        <f aca="true" t="shared" si="45" ref="M69:M100">IF(+D69=0,0,+G69/D69*100)</f>
        <v>66.55883542256369</v>
      </c>
      <c r="N69" s="30">
        <f aca="true" t="shared" si="46" ref="N69:N100">IF(+E69=0,0,+H69/E69*100)</f>
        <v>64.56709500737307</v>
      </c>
      <c r="O69" s="86">
        <v>70.37</v>
      </c>
      <c r="P69" s="86">
        <v>74.27</v>
      </c>
      <c r="Q69" s="86">
        <v>72.41</v>
      </c>
      <c r="R69" s="32">
        <f t="shared" si="43"/>
        <v>-7.968944591029029</v>
      </c>
      <c r="S69" s="32">
        <f t="shared" si="43"/>
        <v>-7.711164577436307</v>
      </c>
      <c r="T69" s="33">
        <f t="shared" si="43"/>
        <v>-7.842904992626927</v>
      </c>
      <c r="U69" s="51"/>
      <c r="V69" s="51"/>
      <c r="W69" s="51"/>
    </row>
    <row r="70" spans="2:23" s="3" customFormat="1" ht="19.5" customHeight="1">
      <c r="B70" s="29" t="s">
        <v>75</v>
      </c>
      <c r="C70" s="79">
        <v>1645</v>
      </c>
      <c r="D70" s="79">
        <v>1813</v>
      </c>
      <c r="E70" s="80">
        <f t="shared" si="32"/>
        <v>3458</v>
      </c>
      <c r="F70" s="79">
        <v>1246</v>
      </c>
      <c r="G70" s="79">
        <v>1365</v>
      </c>
      <c r="H70" s="80">
        <f t="shared" si="33"/>
        <v>2611</v>
      </c>
      <c r="I70" s="81">
        <f t="shared" si="44"/>
        <v>399</v>
      </c>
      <c r="J70" s="81">
        <f t="shared" si="44"/>
        <v>448</v>
      </c>
      <c r="K70" s="80">
        <f t="shared" si="35"/>
        <v>847</v>
      </c>
      <c r="L70" s="30">
        <f t="shared" si="42"/>
        <v>75.74468085106383</v>
      </c>
      <c r="M70" s="30">
        <f t="shared" si="45"/>
        <v>75.2895752895753</v>
      </c>
      <c r="N70" s="30">
        <f t="shared" si="46"/>
        <v>75.50607287449392</v>
      </c>
      <c r="O70" s="87">
        <v>81.5</v>
      </c>
      <c r="P70" s="87">
        <v>80.73</v>
      </c>
      <c r="Q70" s="87">
        <v>81.09</v>
      </c>
      <c r="R70" s="32">
        <f t="shared" si="43"/>
        <v>-5.755319148936167</v>
      </c>
      <c r="S70" s="32">
        <f t="shared" si="43"/>
        <v>-5.440424710424708</v>
      </c>
      <c r="T70" s="33">
        <f t="shared" si="43"/>
        <v>-5.583927125506079</v>
      </c>
      <c r="U70" s="51"/>
      <c r="V70" s="51"/>
      <c r="W70" s="51"/>
    </row>
    <row r="71" spans="2:23" s="3" customFormat="1" ht="19.5" customHeight="1">
      <c r="B71" s="29" t="s">
        <v>76</v>
      </c>
      <c r="C71" s="76">
        <v>1796</v>
      </c>
      <c r="D71" s="76">
        <v>1760</v>
      </c>
      <c r="E71" s="77">
        <f t="shared" si="32"/>
        <v>3556</v>
      </c>
      <c r="F71" s="76">
        <v>1481</v>
      </c>
      <c r="G71" s="76">
        <v>1444</v>
      </c>
      <c r="H71" s="77">
        <f t="shared" si="33"/>
        <v>2925</v>
      </c>
      <c r="I71" s="78">
        <f t="shared" si="44"/>
        <v>315</v>
      </c>
      <c r="J71" s="78">
        <f t="shared" si="44"/>
        <v>316</v>
      </c>
      <c r="K71" s="77">
        <f t="shared" si="35"/>
        <v>631</v>
      </c>
      <c r="L71" s="30">
        <f t="shared" si="42"/>
        <v>82.46102449888642</v>
      </c>
      <c r="M71" s="30">
        <f t="shared" si="45"/>
        <v>82.04545454545455</v>
      </c>
      <c r="N71" s="30">
        <f t="shared" si="46"/>
        <v>82.25534308211473</v>
      </c>
      <c r="O71" s="86">
        <v>87.15</v>
      </c>
      <c r="P71" s="86">
        <v>85.03</v>
      </c>
      <c r="Q71" s="86">
        <v>86.09</v>
      </c>
      <c r="R71" s="32">
        <f t="shared" si="43"/>
        <v>-4.688975501113589</v>
      </c>
      <c r="S71" s="32">
        <f t="shared" si="43"/>
        <v>-2.9845454545454544</v>
      </c>
      <c r="T71" s="33">
        <f t="shared" si="43"/>
        <v>-3.834656917885269</v>
      </c>
      <c r="U71" s="51"/>
      <c r="V71" s="51"/>
      <c r="W71" s="51"/>
    </row>
    <row r="72" spans="2:23" s="3" customFormat="1" ht="19.5" customHeight="1">
      <c r="B72" s="35" t="s">
        <v>77</v>
      </c>
      <c r="C72" s="36">
        <f>SUM(C67:C71)</f>
        <v>10026</v>
      </c>
      <c r="D72" s="36">
        <f>SUM(D67:D71)</f>
        <v>10674</v>
      </c>
      <c r="E72" s="37">
        <f t="shared" si="32"/>
        <v>20700</v>
      </c>
      <c r="F72" s="36">
        <f>SUM(F67:F71)</f>
        <v>6969</v>
      </c>
      <c r="G72" s="36">
        <f>SUM(G67:G71)</f>
        <v>7621</v>
      </c>
      <c r="H72" s="37">
        <f t="shared" si="33"/>
        <v>14590</v>
      </c>
      <c r="I72" s="38">
        <f t="shared" si="40"/>
        <v>3057</v>
      </c>
      <c r="J72" s="38">
        <f t="shared" si="40"/>
        <v>3053</v>
      </c>
      <c r="K72" s="37">
        <f t="shared" si="35"/>
        <v>6110</v>
      </c>
      <c r="L72" s="39">
        <f t="shared" si="42"/>
        <v>69.50927588270497</v>
      </c>
      <c r="M72" s="39">
        <f t="shared" si="45"/>
        <v>71.39778902004872</v>
      </c>
      <c r="N72" s="39">
        <f t="shared" si="46"/>
        <v>70.4830917874396</v>
      </c>
      <c r="O72" s="40"/>
      <c r="P72" s="40"/>
      <c r="Q72" s="40"/>
      <c r="R72" s="41"/>
      <c r="S72" s="41"/>
      <c r="T72" s="42"/>
      <c r="U72" s="51"/>
      <c r="V72" s="51"/>
      <c r="W72" s="51"/>
    </row>
    <row r="73" spans="2:23" s="3" customFormat="1" ht="19.5" customHeight="1">
      <c r="B73" s="29" t="s">
        <v>78</v>
      </c>
      <c r="C73" s="64"/>
      <c r="D73" s="64"/>
      <c r="E73" s="65">
        <f t="shared" si="32"/>
        <v>0</v>
      </c>
      <c r="F73" s="64"/>
      <c r="G73" s="64"/>
      <c r="H73" s="65">
        <f t="shared" si="33"/>
        <v>0</v>
      </c>
      <c r="I73" s="66">
        <f t="shared" si="40"/>
        <v>0</v>
      </c>
      <c r="J73" s="66">
        <f t="shared" si="40"/>
        <v>0</v>
      </c>
      <c r="K73" s="65">
        <f t="shared" si="35"/>
        <v>0</v>
      </c>
      <c r="L73" s="67">
        <f t="shared" si="42"/>
        <v>0</v>
      </c>
      <c r="M73" s="67">
        <f t="shared" si="45"/>
        <v>0</v>
      </c>
      <c r="N73" s="67">
        <f t="shared" si="46"/>
        <v>0</v>
      </c>
      <c r="O73" s="68"/>
      <c r="P73" s="68"/>
      <c r="Q73" s="68"/>
      <c r="R73" s="69"/>
      <c r="S73" s="69"/>
      <c r="T73" s="70"/>
      <c r="U73" s="51"/>
      <c r="V73" s="51"/>
      <c r="W73" s="51"/>
    </row>
    <row r="74" spans="2:23" s="3" customFormat="1" ht="19.5" customHeight="1">
      <c r="B74" s="29" t="s">
        <v>79</v>
      </c>
      <c r="C74" s="76">
        <v>10675</v>
      </c>
      <c r="D74" s="76">
        <v>12798</v>
      </c>
      <c r="E74" s="77">
        <f>SUM(C74:D74)</f>
        <v>23473</v>
      </c>
      <c r="F74" s="76">
        <v>5637</v>
      </c>
      <c r="G74" s="76">
        <v>6999</v>
      </c>
      <c r="H74" s="77">
        <f>SUM(F74:G74)</f>
        <v>12636</v>
      </c>
      <c r="I74" s="78">
        <f>+C74-F74</f>
        <v>5038</v>
      </c>
      <c r="J74" s="78">
        <f t="shared" si="40"/>
        <v>5799</v>
      </c>
      <c r="K74" s="77">
        <f>SUM(I74:J74)</f>
        <v>10837</v>
      </c>
      <c r="L74" s="30">
        <f t="shared" si="42"/>
        <v>52.8056206088993</v>
      </c>
      <c r="M74" s="30">
        <f t="shared" si="45"/>
        <v>54.6882325363338</v>
      </c>
      <c r="N74" s="30">
        <f t="shared" si="46"/>
        <v>53.83206236953095</v>
      </c>
      <c r="O74" s="31">
        <v>56.73</v>
      </c>
      <c r="P74" s="31">
        <v>58.62</v>
      </c>
      <c r="Q74" s="31">
        <v>57.76</v>
      </c>
      <c r="R74" s="32">
        <f aca="true" t="shared" si="47" ref="R74:T75">+L74-O74</f>
        <v>-3.9243793911007003</v>
      </c>
      <c r="S74" s="32">
        <f t="shared" si="47"/>
        <v>-3.9317674636661977</v>
      </c>
      <c r="T74" s="33">
        <f t="shared" si="47"/>
        <v>-3.927937630469046</v>
      </c>
      <c r="U74" s="51"/>
      <c r="V74" s="51"/>
      <c r="W74" s="51"/>
    </row>
    <row r="75" spans="2:23" s="3" customFormat="1" ht="19.5" customHeight="1">
      <c r="B75" s="29" t="s">
        <v>80</v>
      </c>
      <c r="C75" s="64"/>
      <c r="D75" s="64"/>
      <c r="E75" s="65">
        <f t="shared" si="32"/>
        <v>0</v>
      </c>
      <c r="F75" s="64"/>
      <c r="G75" s="64"/>
      <c r="H75" s="65">
        <f t="shared" si="33"/>
        <v>0</v>
      </c>
      <c r="I75" s="66">
        <f t="shared" si="40"/>
        <v>0</v>
      </c>
      <c r="J75" s="66">
        <f t="shared" si="40"/>
        <v>0</v>
      </c>
      <c r="K75" s="65">
        <f t="shared" si="35"/>
        <v>0</v>
      </c>
      <c r="L75" s="67">
        <f t="shared" si="42"/>
        <v>0</v>
      </c>
      <c r="M75" s="67">
        <f t="shared" si="45"/>
        <v>0</v>
      </c>
      <c r="N75" s="67">
        <f t="shared" si="46"/>
        <v>0</v>
      </c>
      <c r="O75" s="68">
        <v>0</v>
      </c>
      <c r="P75" s="68">
        <v>0</v>
      </c>
      <c r="Q75" s="68">
        <v>0</v>
      </c>
      <c r="R75" s="69">
        <f t="shared" si="47"/>
        <v>0</v>
      </c>
      <c r="S75" s="69">
        <f t="shared" si="47"/>
        <v>0</v>
      </c>
      <c r="T75" s="70">
        <f t="shared" si="47"/>
        <v>0</v>
      </c>
      <c r="U75" s="51"/>
      <c r="V75" s="51"/>
      <c r="W75" s="51"/>
    </row>
    <row r="76" spans="2:23" s="3" customFormat="1" ht="19.5" customHeight="1">
      <c r="B76" s="34" t="s">
        <v>81</v>
      </c>
      <c r="C76" s="64"/>
      <c r="D76" s="64"/>
      <c r="E76" s="65">
        <f t="shared" si="32"/>
        <v>0</v>
      </c>
      <c r="F76" s="64"/>
      <c r="G76" s="64"/>
      <c r="H76" s="65">
        <f t="shared" si="33"/>
        <v>0</v>
      </c>
      <c r="I76" s="66">
        <f t="shared" si="40"/>
        <v>0</v>
      </c>
      <c r="J76" s="66">
        <f t="shared" si="40"/>
        <v>0</v>
      </c>
      <c r="K76" s="65">
        <f t="shared" si="35"/>
        <v>0</v>
      </c>
      <c r="L76" s="67">
        <f t="shared" si="42"/>
        <v>0</v>
      </c>
      <c r="M76" s="67">
        <f t="shared" si="45"/>
        <v>0</v>
      </c>
      <c r="N76" s="67">
        <f t="shared" si="46"/>
        <v>0</v>
      </c>
      <c r="O76" s="68"/>
      <c r="P76" s="68"/>
      <c r="Q76" s="68"/>
      <c r="R76" s="69"/>
      <c r="S76" s="69"/>
      <c r="T76" s="70"/>
      <c r="U76" s="51"/>
      <c r="V76" s="51"/>
      <c r="W76" s="51"/>
    </row>
    <row r="77" spans="2:23" s="3" customFormat="1" ht="19.5" customHeight="1">
      <c r="B77" s="35" t="s">
        <v>82</v>
      </c>
      <c r="C77" s="82">
        <f>SUM(C73:C76)</f>
        <v>10675</v>
      </c>
      <c r="D77" s="82">
        <f>SUM(D73:D76)</f>
        <v>12798</v>
      </c>
      <c r="E77" s="37">
        <f t="shared" si="32"/>
        <v>23473</v>
      </c>
      <c r="F77" s="82">
        <f>SUM(F73:F76)</f>
        <v>5637</v>
      </c>
      <c r="G77" s="82">
        <f>SUM(G73:G76)</f>
        <v>6999</v>
      </c>
      <c r="H77" s="37">
        <f t="shared" si="33"/>
        <v>12636</v>
      </c>
      <c r="I77" s="37">
        <f t="shared" si="40"/>
        <v>5038</v>
      </c>
      <c r="J77" s="37">
        <f t="shared" si="40"/>
        <v>5799</v>
      </c>
      <c r="K77" s="37">
        <f t="shared" si="35"/>
        <v>10837</v>
      </c>
      <c r="L77" s="39">
        <f t="shared" si="42"/>
        <v>52.8056206088993</v>
      </c>
      <c r="M77" s="39">
        <f t="shared" si="45"/>
        <v>54.6882325363338</v>
      </c>
      <c r="N77" s="39">
        <f t="shared" si="46"/>
        <v>53.83206236953095</v>
      </c>
      <c r="O77" s="48"/>
      <c r="P77" s="48"/>
      <c r="Q77" s="48"/>
      <c r="R77" s="41"/>
      <c r="S77" s="41"/>
      <c r="T77" s="42"/>
      <c r="U77" s="51"/>
      <c r="V77" s="51"/>
      <c r="W77" s="51"/>
    </row>
    <row r="78" spans="2:23" s="3" customFormat="1" ht="19.5" customHeight="1">
      <c r="B78" s="29" t="s">
        <v>83</v>
      </c>
      <c r="C78" s="79">
        <v>1771</v>
      </c>
      <c r="D78" s="79">
        <v>2051</v>
      </c>
      <c r="E78" s="80">
        <f t="shared" si="32"/>
        <v>3822</v>
      </c>
      <c r="F78" s="79">
        <v>1392</v>
      </c>
      <c r="G78" s="79">
        <v>1702</v>
      </c>
      <c r="H78" s="80">
        <f t="shared" si="33"/>
        <v>3094</v>
      </c>
      <c r="I78" s="81">
        <f>+C78-F78</f>
        <v>379</v>
      </c>
      <c r="J78" s="81">
        <f t="shared" si="40"/>
        <v>349</v>
      </c>
      <c r="K78" s="80">
        <f t="shared" si="35"/>
        <v>728</v>
      </c>
      <c r="L78" s="30">
        <f t="shared" si="42"/>
        <v>78.59966120835686</v>
      </c>
      <c r="M78" s="30">
        <f t="shared" si="45"/>
        <v>82.98391028766456</v>
      </c>
      <c r="N78" s="30">
        <f t="shared" si="46"/>
        <v>80.95238095238095</v>
      </c>
      <c r="O78" s="86">
        <v>78.24</v>
      </c>
      <c r="P78" s="86">
        <v>85.06</v>
      </c>
      <c r="Q78" s="86">
        <v>81.93</v>
      </c>
      <c r="R78" s="32">
        <f>+L78-O78</f>
        <v>0.35966120835686866</v>
      </c>
      <c r="S78" s="32">
        <f>+M78-P78</f>
        <v>-2.0760897123354454</v>
      </c>
      <c r="T78" s="33">
        <f>+N78-Q78</f>
        <v>-0.9776190476190578</v>
      </c>
      <c r="U78" s="51"/>
      <c r="V78" s="51"/>
      <c r="W78" s="51"/>
    </row>
    <row r="79" spans="2:23" s="3" customFormat="1" ht="19.5" customHeight="1">
      <c r="B79" s="29" t="s">
        <v>84</v>
      </c>
      <c r="C79" s="79">
        <v>1417</v>
      </c>
      <c r="D79" s="79">
        <v>1589</v>
      </c>
      <c r="E79" s="80">
        <f t="shared" si="32"/>
        <v>3006</v>
      </c>
      <c r="F79" s="79">
        <v>1227</v>
      </c>
      <c r="G79" s="79">
        <v>1402</v>
      </c>
      <c r="H79" s="80">
        <f t="shared" si="33"/>
        <v>2629</v>
      </c>
      <c r="I79" s="81">
        <f>+C79-F79</f>
        <v>190</v>
      </c>
      <c r="J79" s="81">
        <f t="shared" si="40"/>
        <v>187</v>
      </c>
      <c r="K79" s="80">
        <f t="shared" si="35"/>
        <v>377</v>
      </c>
      <c r="L79" s="30">
        <f t="shared" si="42"/>
        <v>86.59139026111504</v>
      </c>
      <c r="M79" s="30">
        <f t="shared" si="45"/>
        <v>88.23159219634991</v>
      </c>
      <c r="N79" s="30">
        <f t="shared" si="46"/>
        <v>87.45841650033267</v>
      </c>
      <c r="O79" s="31">
        <v>0</v>
      </c>
      <c r="P79" s="31">
        <v>0</v>
      </c>
      <c r="Q79" s="31">
        <v>0</v>
      </c>
      <c r="R79" s="32" t="s">
        <v>155</v>
      </c>
      <c r="S79" s="32" t="s">
        <v>155</v>
      </c>
      <c r="T79" s="32" t="s">
        <v>155</v>
      </c>
      <c r="U79" s="51"/>
      <c r="V79" s="51"/>
      <c r="W79" s="51"/>
    </row>
    <row r="80" spans="2:23" s="3" customFormat="1" ht="19.5" customHeight="1">
      <c r="B80" s="29" t="s">
        <v>85</v>
      </c>
      <c r="C80" s="64"/>
      <c r="D80" s="64"/>
      <c r="E80" s="65">
        <f t="shared" si="32"/>
        <v>0</v>
      </c>
      <c r="F80" s="64"/>
      <c r="G80" s="64"/>
      <c r="H80" s="65">
        <f t="shared" si="33"/>
        <v>0</v>
      </c>
      <c r="I80" s="66">
        <f>+C80-F80</f>
        <v>0</v>
      </c>
      <c r="J80" s="66">
        <f t="shared" si="40"/>
        <v>0</v>
      </c>
      <c r="K80" s="65">
        <f t="shared" si="35"/>
        <v>0</v>
      </c>
      <c r="L80" s="67">
        <f t="shared" si="42"/>
        <v>0</v>
      </c>
      <c r="M80" s="67">
        <f t="shared" si="45"/>
        <v>0</v>
      </c>
      <c r="N80" s="67">
        <f t="shared" si="46"/>
        <v>0</v>
      </c>
      <c r="O80" s="68"/>
      <c r="P80" s="68"/>
      <c r="Q80" s="68"/>
      <c r="R80" s="69"/>
      <c r="S80" s="69"/>
      <c r="T80" s="70"/>
      <c r="U80" s="51"/>
      <c r="V80" s="51"/>
      <c r="W80" s="51"/>
    </row>
    <row r="81" spans="2:23" s="3" customFormat="1" ht="19.5" customHeight="1">
      <c r="B81" s="29" t="s">
        <v>86</v>
      </c>
      <c r="C81" s="64"/>
      <c r="D81" s="64"/>
      <c r="E81" s="65">
        <f t="shared" si="32"/>
        <v>0</v>
      </c>
      <c r="F81" s="64"/>
      <c r="G81" s="64"/>
      <c r="H81" s="65">
        <f t="shared" si="33"/>
        <v>0</v>
      </c>
      <c r="I81" s="66">
        <f t="shared" si="40"/>
        <v>0</v>
      </c>
      <c r="J81" s="66">
        <f t="shared" si="40"/>
        <v>0</v>
      </c>
      <c r="K81" s="65">
        <f t="shared" si="35"/>
        <v>0</v>
      </c>
      <c r="L81" s="67">
        <f t="shared" si="42"/>
        <v>0</v>
      </c>
      <c r="M81" s="67">
        <f t="shared" si="45"/>
        <v>0</v>
      </c>
      <c r="N81" s="67">
        <f t="shared" si="46"/>
        <v>0</v>
      </c>
      <c r="O81" s="68">
        <v>0</v>
      </c>
      <c r="P81" s="68">
        <v>0</v>
      </c>
      <c r="Q81" s="68">
        <v>0</v>
      </c>
      <c r="R81" s="69">
        <f aca="true" t="shared" si="48" ref="R81:T83">+L81-O81</f>
        <v>0</v>
      </c>
      <c r="S81" s="69">
        <f t="shared" si="48"/>
        <v>0</v>
      </c>
      <c r="T81" s="70">
        <f t="shared" si="48"/>
        <v>0</v>
      </c>
      <c r="U81" s="51"/>
      <c r="V81" s="51"/>
      <c r="W81" s="51"/>
    </row>
    <row r="82" spans="2:23" s="3" customFormat="1" ht="19.5" customHeight="1">
      <c r="B82" s="29" t="s">
        <v>87</v>
      </c>
      <c r="C82" s="79">
        <v>1952</v>
      </c>
      <c r="D82" s="79">
        <v>2162</v>
      </c>
      <c r="E82" s="80">
        <f aca="true" t="shared" si="49" ref="E82:E92">SUM(C82:D82)</f>
        <v>4114</v>
      </c>
      <c r="F82" s="79">
        <v>1561</v>
      </c>
      <c r="G82" s="79">
        <v>1726</v>
      </c>
      <c r="H82" s="80">
        <f aca="true" t="shared" si="50" ref="H82:H92">SUM(F82:G82)</f>
        <v>3287</v>
      </c>
      <c r="I82" s="81">
        <f t="shared" si="40"/>
        <v>391</v>
      </c>
      <c r="J82" s="81">
        <f t="shared" si="40"/>
        <v>436</v>
      </c>
      <c r="K82" s="80">
        <f aca="true" t="shared" si="51" ref="K82:K92">SUM(I82:J82)</f>
        <v>827</v>
      </c>
      <c r="L82" s="30">
        <f t="shared" si="42"/>
        <v>79.96926229508196</v>
      </c>
      <c r="M82" s="30">
        <f t="shared" si="45"/>
        <v>79.83348751156338</v>
      </c>
      <c r="N82" s="30">
        <f t="shared" si="46"/>
        <v>79.89790957705397</v>
      </c>
      <c r="O82" s="87">
        <v>77.95</v>
      </c>
      <c r="P82" s="87">
        <v>77.24</v>
      </c>
      <c r="Q82" s="87">
        <v>77.58</v>
      </c>
      <c r="R82" s="32">
        <f t="shared" si="48"/>
        <v>2.0192622950819583</v>
      </c>
      <c r="S82" s="32">
        <f t="shared" si="48"/>
        <v>2.5934875115633815</v>
      </c>
      <c r="T82" s="33">
        <f t="shared" si="48"/>
        <v>2.3179095770539675</v>
      </c>
      <c r="U82" s="51"/>
      <c r="V82" s="51"/>
      <c r="W82" s="51"/>
    </row>
    <row r="83" spans="2:23" s="3" customFormat="1" ht="19.5" customHeight="1">
      <c r="B83" s="29" t="s">
        <v>88</v>
      </c>
      <c r="C83" s="79">
        <v>2931</v>
      </c>
      <c r="D83" s="79">
        <v>3332</v>
      </c>
      <c r="E83" s="80">
        <f t="shared" si="49"/>
        <v>6263</v>
      </c>
      <c r="F83" s="79">
        <v>2294</v>
      </c>
      <c r="G83" s="79">
        <v>2586</v>
      </c>
      <c r="H83" s="80">
        <f t="shared" si="50"/>
        <v>4880</v>
      </c>
      <c r="I83" s="81">
        <f t="shared" si="40"/>
        <v>637</v>
      </c>
      <c r="J83" s="81">
        <f t="shared" si="40"/>
        <v>746</v>
      </c>
      <c r="K83" s="80">
        <f t="shared" si="51"/>
        <v>1383</v>
      </c>
      <c r="L83" s="30">
        <f t="shared" si="42"/>
        <v>78.26680313886045</v>
      </c>
      <c r="M83" s="30">
        <f t="shared" si="45"/>
        <v>77.6110444177671</v>
      </c>
      <c r="N83" s="30">
        <f t="shared" si="46"/>
        <v>77.9179307041354</v>
      </c>
      <c r="O83" s="87">
        <v>84.71</v>
      </c>
      <c r="P83" s="87">
        <v>84.15</v>
      </c>
      <c r="Q83" s="87">
        <v>84.41</v>
      </c>
      <c r="R83" s="32">
        <f t="shared" si="48"/>
        <v>-6.4431968611395405</v>
      </c>
      <c r="S83" s="32">
        <f t="shared" si="48"/>
        <v>-6.5389555822329015</v>
      </c>
      <c r="T83" s="33">
        <f t="shared" si="48"/>
        <v>-6.492069295864596</v>
      </c>
      <c r="U83" s="51"/>
      <c r="V83" s="51"/>
      <c r="W83" s="51"/>
    </row>
    <row r="84" spans="2:23" s="3" customFormat="1" ht="19.5" customHeight="1">
      <c r="B84" s="46" t="s">
        <v>89</v>
      </c>
      <c r="C84" s="36">
        <f>SUM(C78:C83)</f>
        <v>8071</v>
      </c>
      <c r="D84" s="36">
        <f>SUM(D78:D83)</f>
        <v>9134</v>
      </c>
      <c r="E84" s="38">
        <f t="shared" si="49"/>
        <v>17205</v>
      </c>
      <c r="F84" s="36">
        <f>SUM(F78:F83)</f>
        <v>6474</v>
      </c>
      <c r="G84" s="36">
        <f>SUM(G78:G83)</f>
        <v>7416</v>
      </c>
      <c r="H84" s="38">
        <f t="shared" si="50"/>
        <v>13890</v>
      </c>
      <c r="I84" s="38">
        <f aca="true" t="shared" si="52" ref="I84:J86">+C84-F84</f>
        <v>1597</v>
      </c>
      <c r="J84" s="38">
        <f t="shared" si="52"/>
        <v>1718</v>
      </c>
      <c r="K84" s="38">
        <f t="shared" si="51"/>
        <v>3315</v>
      </c>
      <c r="L84" s="47">
        <f t="shared" si="42"/>
        <v>80.21310866063685</v>
      </c>
      <c r="M84" s="47">
        <f t="shared" si="45"/>
        <v>81.19115393037004</v>
      </c>
      <c r="N84" s="47">
        <f t="shared" si="46"/>
        <v>80.73234524847427</v>
      </c>
      <c r="O84" s="48"/>
      <c r="P84" s="48"/>
      <c r="Q84" s="48"/>
      <c r="R84" s="49"/>
      <c r="S84" s="49"/>
      <c r="T84" s="50"/>
      <c r="U84" s="51"/>
      <c r="V84" s="51"/>
      <c r="W84" s="51"/>
    </row>
    <row r="85" spans="2:23" s="3" customFormat="1" ht="19.5" customHeight="1">
      <c r="B85" s="28" t="s">
        <v>90</v>
      </c>
      <c r="C85" s="76">
        <v>2584</v>
      </c>
      <c r="D85" s="76">
        <v>2982</v>
      </c>
      <c r="E85" s="77">
        <f t="shared" si="49"/>
        <v>5566</v>
      </c>
      <c r="F85" s="76">
        <v>1645</v>
      </c>
      <c r="G85" s="76">
        <v>1881</v>
      </c>
      <c r="H85" s="77">
        <f t="shared" si="50"/>
        <v>3526</v>
      </c>
      <c r="I85" s="78">
        <f t="shared" si="52"/>
        <v>939</v>
      </c>
      <c r="J85" s="78">
        <f t="shared" si="52"/>
        <v>1101</v>
      </c>
      <c r="K85" s="77">
        <f t="shared" si="51"/>
        <v>2040</v>
      </c>
      <c r="L85" s="84">
        <f t="shared" si="42"/>
        <v>63.66099071207431</v>
      </c>
      <c r="M85" s="84">
        <f t="shared" si="45"/>
        <v>63.0784708249497</v>
      </c>
      <c r="N85" s="84">
        <f t="shared" si="46"/>
        <v>63.34890406036651</v>
      </c>
      <c r="O85" s="86"/>
      <c r="P85" s="86"/>
      <c r="Q85" s="86"/>
      <c r="R85" s="91" t="s">
        <v>155</v>
      </c>
      <c r="S85" s="91" t="s">
        <v>155</v>
      </c>
      <c r="T85" s="92" t="s">
        <v>155</v>
      </c>
      <c r="U85" s="51"/>
      <c r="V85" s="51"/>
      <c r="W85" s="51"/>
    </row>
    <row r="86" spans="2:23" s="3" customFormat="1" ht="19.5" customHeight="1">
      <c r="B86" s="29" t="s">
        <v>91</v>
      </c>
      <c r="C86" s="79">
        <v>3708</v>
      </c>
      <c r="D86" s="79">
        <v>4293</v>
      </c>
      <c r="E86" s="80">
        <f t="shared" si="49"/>
        <v>8001</v>
      </c>
      <c r="F86" s="79">
        <v>1959</v>
      </c>
      <c r="G86" s="79">
        <v>2257</v>
      </c>
      <c r="H86" s="80">
        <f t="shared" si="50"/>
        <v>4216</v>
      </c>
      <c r="I86" s="81">
        <f t="shared" si="52"/>
        <v>1749</v>
      </c>
      <c r="J86" s="81">
        <f t="shared" si="52"/>
        <v>2036</v>
      </c>
      <c r="K86" s="80">
        <f t="shared" si="51"/>
        <v>3785</v>
      </c>
      <c r="L86" s="85">
        <f t="shared" si="42"/>
        <v>52.83171521035599</v>
      </c>
      <c r="M86" s="85">
        <f t="shared" si="45"/>
        <v>52.57395760540414</v>
      </c>
      <c r="N86" s="85">
        <f t="shared" si="46"/>
        <v>52.69341332333458</v>
      </c>
      <c r="O86" s="87">
        <v>56.56</v>
      </c>
      <c r="P86" s="87">
        <v>56.36</v>
      </c>
      <c r="Q86" s="87">
        <v>56.45</v>
      </c>
      <c r="R86" s="32">
        <f>+L86-O86</f>
        <v>-3.7282847896440146</v>
      </c>
      <c r="S86" s="32">
        <f>+M86-P86</f>
        <v>-3.78604239459586</v>
      </c>
      <c r="T86" s="33">
        <f>+N86-Q86</f>
        <v>-3.756586676665421</v>
      </c>
      <c r="U86" s="51"/>
      <c r="V86" s="51"/>
      <c r="W86" s="51"/>
    </row>
    <row r="87" spans="2:23" s="3" customFormat="1" ht="19.5" customHeight="1">
      <c r="B87" s="34" t="s">
        <v>92</v>
      </c>
      <c r="C87" s="64"/>
      <c r="D87" s="64"/>
      <c r="E87" s="71">
        <f t="shared" si="49"/>
        <v>0</v>
      </c>
      <c r="F87" s="64"/>
      <c r="G87" s="64"/>
      <c r="H87" s="71">
        <f t="shared" si="50"/>
        <v>0</v>
      </c>
      <c r="I87" s="66">
        <f t="shared" si="40"/>
        <v>0</v>
      </c>
      <c r="J87" s="66">
        <f t="shared" si="40"/>
        <v>0</v>
      </c>
      <c r="K87" s="71">
        <f t="shared" si="51"/>
        <v>0</v>
      </c>
      <c r="L87" s="72">
        <f t="shared" si="42"/>
        <v>0</v>
      </c>
      <c r="M87" s="72">
        <f t="shared" si="45"/>
        <v>0</v>
      </c>
      <c r="N87" s="72">
        <f t="shared" si="46"/>
        <v>0</v>
      </c>
      <c r="O87" s="73"/>
      <c r="P87" s="73"/>
      <c r="Q87" s="73"/>
      <c r="R87" s="74"/>
      <c r="S87" s="74"/>
      <c r="T87" s="75"/>
      <c r="U87" s="51"/>
      <c r="V87" s="51"/>
      <c r="W87" s="51"/>
    </row>
    <row r="88" spans="2:23" s="3" customFormat="1" ht="19.5" customHeight="1">
      <c r="B88" s="29" t="s">
        <v>93</v>
      </c>
      <c r="C88" s="64"/>
      <c r="D88" s="64"/>
      <c r="E88" s="71">
        <f t="shared" si="49"/>
        <v>0</v>
      </c>
      <c r="F88" s="64"/>
      <c r="G88" s="64"/>
      <c r="H88" s="71">
        <f t="shared" si="50"/>
        <v>0</v>
      </c>
      <c r="I88" s="66">
        <f t="shared" si="40"/>
        <v>0</v>
      </c>
      <c r="J88" s="66">
        <f t="shared" si="40"/>
        <v>0</v>
      </c>
      <c r="K88" s="71">
        <f t="shared" si="51"/>
        <v>0</v>
      </c>
      <c r="L88" s="72">
        <f t="shared" si="42"/>
        <v>0</v>
      </c>
      <c r="M88" s="72">
        <f t="shared" si="45"/>
        <v>0</v>
      </c>
      <c r="N88" s="72">
        <f t="shared" si="46"/>
        <v>0</v>
      </c>
      <c r="O88" s="73"/>
      <c r="P88" s="73"/>
      <c r="Q88" s="73"/>
      <c r="R88" s="74"/>
      <c r="S88" s="74"/>
      <c r="T88" s="75"/>
      <c r="U88" s="51"/>
      <c r="V88" s="51"/>
      <c r="W88" s="51"/>
    </row>
    <row r="89" spans="2:23" s="3" customFormat="1" ht="19.5" customHeight="1">
      <c r="B89" s="29" t="s">
        <v>94</v>
      </c>
      <c r="C89" s="64"/>
      <c r="D89" s="64"/>
      <c r="E89" s="65">
        <f t="shared" si="49"/>
        <v>0</v>
      </c>
      <c r="F89" s="64"/>
      <c r="G89" s="64"/>
      <c r="H89" s="65">
        <f t="shared" si="50"/>
        <v>0</v>
      </c>
      <c r="I89" s="66">
        <f t="shared" si="40"/>
        <v>0</v>
      </c>
      <c r="J89" s="66">
        <f t="shared" si="40"/>
        <v>0</v>
      </c>
      <c r="K89" s="65">
        <f t="shared" si="51"/>
        <v>0</v>
      </c>
      <c r="L89" s="67">
        <f t="shared" si="42"/>
        <v>0</v>
      </c>
      <c r="M89" s="67">
        <f t="shared" si="45"/>
        <v>0</v>
      </c>
      <c r="N89" s="67">
        <f t="shared" si="46"/>
        <v>0</v>
      </c>
      <c r="O89" s="68"/>
      <c r="P89" s="68"/>
      <c r="Q89" s="68"/>
      <c r="R89" s="69"/>
      <c r="S89" s="69"/>
      <c r="T89" s="70"/>
      <c r="U89" s="51"/>
      <c r="V89" s="51"/>
      <c r="W89" s="51"/>
    </row>
    <row r="90" spans="2:23" s="3" customFormat="1" ht="19.5" customHeight="1">
      <c r="B90" s="29" t="s">
        <v>95</v>
      </c>
      <c r="C90" s="64"/>
      <c r="D90" s="64"/>
      <c r="E90" s="65">
        <f t="shared" si="49"/>
        <v>0</v>
      </c>
      <c r="F90" s="64"/>
      <c r="G90" s="64"/>
      <c r="H90" s="65">
        <f t="shared" si="50"/>
        <v>0</v>
      </c>
      <c r="I90" s="66">
        <f t="shared" si="40"/>
        <v>0</v>
      </c>
      <c r="J90" s="66">
        <f t="shared" si="40"/>
        <v>0</v>
      </c>
      <c r="K90" s="65">
        <f t="shared" si="51"/>
        <v>0</v>
      </c>
      <c r="L90" s="67">
        <f t="shared" si="42"/>
        <v>0</v>
      </c>
      <c r="M90" s="67">
        <f t="shared" si="45"/>
        <v>0</v>
      </c>
      <c r="N90" s="67">
        <f t="shared" si="46"/>
        <v>0</v>
      </c>
      <c r="O90" s="68"/>
      <c r="P90" s="68"/>
      <c r="Q90" s="68"/>
      <c r="R90" s="69"/>
      <c r="S90" s="69"/>
      <c r="T90" s="70"/>
      <c r="U90" s="51"/>
      <c r="V90" s="51"/>
      <c r="W90" s="51"/>
    </row>
    <row r="91" spans="2:23" s="3" customFormat="1" ht="19.5" customHeight="1">
      <c r="B91" s="29" t="s">
        <v>96</v>
      </c>
      <c r="C91" s="79">
        <v>1002</v>
      </c>
      <c r="D91" s="79">
        <v>948</v>
      </c>
      <c r="E91" s="80">
        <f t="shared" si="49"/>
        <v>1950</v>
      </c>
      <c r="F91" s="79">
        <v>807</v>
      </c>
      <c r="G91" s="79">
        <v>766</v>
      </c>
      <c r="H91" s="80">
        <f t="shared" si="50"/>
        <v>1573</v>
      </c>
      <c r="I91" s="81">
        <f t="shared" si="40"/>
        <v>195</v>
      </c>
      <c r="J91" s="81">
        <f t="shared" si="40"/>
        <v>182</v>
      </c>
      <c r="K91" s="80">
        <f t="shared" si="51"/>
        <v>377</v>
      </c>
      <c r="L91" s="85">
        <f t="shared" si="42"/>
        <v>80.53892215568862</v>
      </c>
      <c r="M91" s="85">
        <f t="shared" si="45"/>
        <v>80.80168776371308</v>
      </c>
      <c r="N91" s="85">
        <f t="shared" si="46"/>
        <v>80.66666666666666</v>
      </c>
      <c r="O91" s="87"/>
      <c r="P91" s="87"/>
      <c r="Q91" s="87"/>
      <c r="R91" s="89" t="s">
        <v>157</v>
      </c>
      <c r="S91" s="89" t="s">
        <v>157</v>
      </c>
      <c r="T91" s="90" t="s">
        <v>157</v>
      </c>
      <c r="U91" s="51"/>
      <c r="V91" s="51"/>
      <c r="W91" s="51"/>
    </row>
    <row r="92" spans="2:23" s="3" customFormat="1" ht="19.5" customHeight="1">
      <c r="B92" s="29" t="s">
        <v>97</v>
      </c>
      <c r="C92" s="79">
        <v>445</v>
      </c>
      <c r="D92" s="79">
        <v>467</v>
      </c>
      <c r="E92" s="80">
        <f t="shared" si="49"/>
        <v>912</v>
      </c>
      <c r="F92" s="79">
        <v>327</v>
      </c>
      <c r="G92" s="79">
        <v>344</v>
      </c>
      <c r="H92" s="80">
        <f t="shared" si="50"/>
        <v>671</v>
      </c>
      <c r="I92" s="81">
        <f t="shared" si="40"/>
        <v>118</v>
      </c>
      <c r="J92" s="81">
        <f t="shared" si="40"/>
        <v>123</v>
      </c>
      <c r="K92" s="80">
        <f t="shared" si="51"/>
        <v>241</v>
      </c>
      <c r="L92" s="85">
        <f t="shared" si="42"/>
        <v>73.48314606741573</v>
      </c>
      <c r="M92" s="85">
        <f t="shared" si="45"/>
        <v>73.66167023554604</v>
      </c>
      <c r="N92" s="85">
        <f t="shared" si="46"/>
        <v>73.57456140350878</v>
      </c>
      <c r="O92" s="87"/>
      <c r="P92" s="87"/>
      <c r="Q92" s="87"/>
      <c r="R92" s="89" t="s">
        <v>157</v>
      </c>
      <c r="S92" s="89" t="s">
        <v>157</v>
      </c>
      <c r="T92" s="90" t="s">
        <v>157</v>
      </c>
      <c r="U92" s="51"/>
      <c r="V92" s="51"/>
      <c r="W92" s="51"/>
    </row>
    <row r="93" spans="2:23" s="3" customFormat="1" ht="19.5" customHeight="1">
      <c r="B93" s="29" t="s">
        <v>98</v>
      </c>
      <c r="C93" s="64"/>
      <c r="D93" s="64"/>
      <c r="E93" s="65">
        <f aca="true" t="shared" si="53" ref="E93:E101">SUM(C93:D93)</f>
        <v>0</v>
      </c>
      <c r="F93" s="64"/>
      <c r="G93" s="64"/>
      <c r="H93" s="65">
        <f aca="true" t="shared" si="54" ref="H93:H114">SUM(F93:G93)</f>
        <v>0</v>
      </c>
      <c r="I93" s="66">
        <f t="shared" si="40"/>
        <v>0</v>
      </c>
      <c r="J93" s="66">
        <f t="shared" si="40"/>
        <v>0</v>
      </c>
      <c r="K93" s="65">
        <f aca="true" t="shared" si="55" ref="K93:K114">SUM(I93:J93)</f>
        <v>0</v>
      </c>
      <c r="L93" s="67">
        <f t="shared" si="42"/>
        <v>0</v>
      </c>
      <c r="M93" s="67">
        <f t="shared" si="45"/>
        <v>0</v>
      </c>
      <c r="N93" s="67">
        <f t="shared" si="46"/>
        <v>0</v>
      </c>
      <c r="O93" s="68">
        <v>0</v>
      </c>
      <c r="P93" s="68">
        <v>0</v>
      </c>
      <c r="Q93" s="68">
        <v>0</v>
      </c>
      <c r="R93" s="69">
        <f>+L93-O93</f>
        <v>0</v>
      </c>
      <c r="S93" s="69">
        <f>+M93-P93</f>
        <v>0</v>
      </c>
      <c r="T93" s="70">
        <f>+N93-Q93</f>
        <v>0</v>
      </c>
      <c r="U93" s="51"/>
      <c r="V93" s="51"/>
      <c r="W93" s="51"/>
    </row>
    <row r="94" spans="2:23" s="3" customFormat="1" ht="19.5" customHeight="1">
      <c r="B94" s="29" t="s">
        <v>99</v>
      </c>
      <c r="C94" s="64"/>
      <c r="D94" s="64"/>
      <c r="E94" s="65">
        <f t="shared" si="53"/>
        <v>0</v>
      </c>
      <c r="F94" s="64"/>
      <c r="G94" s="64"/>
      <c r="H94" s="65">
        <f t="shared" si="54"/>
        <v>0</v>
      </c>
      <c r="I94" s="66">
        <f t="shared" si="40"/>
        <v>0</v>
      </c>
      <c r="J94" s="66">
        <f t="shared" si="40"/>
        <v>0</v>
      </c>
      <c r="K94" s="65">
        <f t="shared" si="55"/>
        <v>0</v>
      </c>
      <c r="L94" s="67">
        <f t="shared" si="42"/>
        <v>0</v>
      </c>
      <c r="M94" s="67">
        <f t="shared" si="45"/>
        <v>0</v>
      </c>
      <c r="N94" s="67">
        <f t="shared" si="46"/>
        <v>0</v>
      </c>
      <c r="O94" s="68"/>
      <c r="P94" s="68"/>
      <c r="Q94" s="68"/>
      <c r="R94" s="69"/>
      <c r="S94" s="69"/>
      <c r="T94" s="70"/>
      <c r="U94" s="51"/>
      <c r="V94" s="51"/>
      <c r="W94" s="51"/>
    </row>
    <row r="95" spans="2:23" s="3" customFormat="1" ht="19.5" customHeight="1">
      <c r="B95" s="29" t="s">
        <v>100</v>
      </c>
      <c r="C95" s="79">
        <v>1614</v>
      </c>
      <c r="D95" s="79">
        <v>1726</v>
      </c>
      <c r="E95" s="80">
        <f t="shared" si="53"/>
        <v>3340</v>
      </c>
      <c r="F95" s="79">
        <v>1193</v>
      </c>
      <c r="G95" s="79">
        <v>1296</v>
      </c>
      <c r="H95" s="80">
        <f t="shared" si="54"/>
        <v>2489</v>
      </c>
      <c r="I95" s="81">
        <f>+C95-F95</f>
        <v>421</v>
      </c>
      <c r="J95" s="81">
        <f t="shared" si="40"/>
        <v>430</v>
      </c>
      <c r="K95" s="80">
        <f t="shared" si="55"/>
        <v>851</v>
      </c>
      <c r="L95" s="85">
        <f t="shared" si="42"/>
        <v>73.91573729863693</v>
      </c>
      <c r="M95" s="85">
        <f t="shared" si="45"/>
        <v>75.08690614136732</v>
      </c>
      <c r="N95" s="85">
        <f t="shared" si="46"/>
        <v>74.52095808383234</v>
      </c>
      <c r="O95" s="87">
        <v>77.95</v>
      </c>
      <c r="P95" s="87">
        <v>78.2</v>
      </c>
      <c r="Q95" s="87">
        <v>78.08</v>
      </c>
      <c r="R95" s="32">
        <f aca="true" t="shared" si="56" ref="R95:T96">+L95-O95</f>
        <v>-4.034262701363076</v>
      </c>
      <c r="S95" s="32">
        <f t="shared" si="56"/>
        <v>-3.1130938586326806</v>
      </c>
      <c r="T95" s="33">
        <f t="shared" si="56"/>
        <v>-3.559041916167658</v>
      </c>
      <c r="U95" s="51"/>
      <c r="V95" s="51"/>
      <c r="W95" s="51"/>
    </row>
    <row r="96" spans="2:23" s="3" customFormat="1" ht="19.5" customHeight="1">
      <c r="B96" s="34" t="s">
        <v>101</v>
      </c>
      <c r="C96" s="64"/>
      <c r="D96" s="64"/>
      <c r="E96" s="65">
        <f t="shared" si="53"/>
        <v>0</v>
      </c>
      <c r="F96" s="64"/>
      <c r="G96" s="64"/>
      <c r="H96" s="65">
        <f t="shared" si="54"/>
        <v>0</v>
      </c>
      <c r="I96" s="66">
        <f t="shared" si="40"/>
        <v>0</v>
      </c>
      <c r="J96" s="66">
        <f t="shared" si="40"/>
        <v>0</v>
      </c>
      <c r="K96" s="65">
        <f t="shared" si="55"/>
        <v>0</v>
      </c>
      <c r="L96" s="67">
        <f t="shared" si="42"/>
        <v>0</v>
      </c>
      <c r="M96" s="67">
        <f t="shared" si="45"/>
        <v>0</v>
      </c>
      <c r="N96" s="67">
        <f t="shared" si="46"/>
        <v>0</v>
      </c>
      <c r="O96" s="68">
        <v>0</v>
      </c>
      <c r="P96" s="68">
        <v>0</v>
      </c>
      <c r="Q96" s="68">
        <v>0</v>
      </c>
      <c r="R96" s="69">
        <f t="shared" si="56"/>
        <v>0</v>
      </c>
      <c r="S96" s="69">
        <f t="shared" si="56"/>
        <v>0</v>
      </c>
      <c r="T96" s="70">
        <f t="shared" si="56"/>
        <v>0</v>
      </c>
      <c r="U96" s="51"/>
      <c r="V96" s="51"/>
      <c r="W96" s="51"/>
    </row>
    <row r="97" spans="2:23" s="3" customFormat="1" ht="19.5" customHeight="1">
      <c r="B97" s="29" t="s">
        <v>102</v>
      </c>
      <c r="C97" s="64"/>
      <c r="D97" s="64"/>
      <c r="E97" s="65">
        <f t="shared" si="53"/>
        <v>0</v>
      </c>
      <c r="F97" s="64"/>
      <c r="G97" s="64"/>
      <c r="H97" s="65">
        <f t="shared" si="54"/>
        <v>0</v>
      </c>
      <c r="I97" s="66">
        <f t="shared" si="40"/>
        <v>0</v>
      </c>
      <c r="J97" s="66">
        <f t="shared" si="40"/>
        <v>0</v>
      </c>
      <c r="K97" s="65">
        <f t="shared" si="55"/>
        <v>0</v>
      </c>
      <c r="L97" s="67">
        <f aca="true" t="shared" si="57" ref="L97:L112">IF(+C97=0,0,+F97/C97*100)</f>
        <v>0</v>
      </c>
      <c r="M97" s="67">
        <f t="shared" si="45"/>
        <v>0</v>
      </c>
      <c r="N97" s="67">
        <f t="shared" si="46"/>
        <v>0</v>
      </c>
      <c r="O97" s="68"/>
      <c r="P97" s="68"/>
      <c r="Q97" s="68"/>
      <c r="R97" s="69"/>
      <c r="S97" s="69"/>
      <c r="T97" s="70"/>
      <c r="U97" s="51"/>
      <c r="V97" s="51"/>
      <c r="W97" s="51"/>
    </row>
    <row r="98" spans="2:23" s="3" customFormat="1" ht="19.5" customHeight="1">
      <c r="B98" s="29" t="s">
        <v>103</v>
      </c>
      <c r="C98" s="79">
        <v>527</v>
      </c>
      <c r="D98" s="79">
        <v>571</v>
      </c>
      <c r="E98" s="80">
        <f t="shared" si="53"/>
        <v>1098</v>
      </c>
      <c r="F98" s="79">
        <v>433</v>
      </c>
      <c r="G98" s="79">
        <v>450</v>
      </c>
      <c r="H98" s="80">
        <f t="shared" si="54"/>
        <v>883</v>
      </c>
      <c r="I98" s="81">
        <f>+C98-F98</f>
        <v>94</v>
      </c>
      <c r="J98" s="81">
        <f t="shared" si="40"/>
        <v>121</v>
      </c>
      <c r="K98" s="80">
        <f t="shared" si="55"/>
        <v>215</v>
      </c>
      <c r="L98" s="85">
        <f t="shared" si="57"/>
        <v>82.16318785578748</v>
      </c>
      <c r="M98" s="85">
        <f t="shared" si="45"/>
        <v>78.80910683012259</v>
      </c>
      <c r="N98" s="85">
        <f t="shared" si="46"/>
        <v>80.41894353369763</v>
      </c>
      <c r="O98" s="87"/>
      <c r="P98" s="87"/>
      <c r="Q98" s="87"/>
      <c r="R98" s="89" t="s">
        <v>157</v>
      </c>
      <c r="S98" s="89" t="s">
        <v>157</v>
      </c>
      <c r="T98" s="90" t="s">
        <v>157</v>
      </c>
      <c r="U98" s="51"/>
      <c r="V98" s="51"/>
      <c r="W98" s="51"/>
    </row>
    <row r="99" spans="2:23" s="3" customFormat="1" ht="19.5" customHeight="1">
      <c r="B99" s="35" t="s">
        <v>104</v>
      </c>
      <c r="C99" s="36">
        <f>SUM(C85:C98)</f>
        <v>9880</v>
      </c>
      <c r="D99" s="36">
        <f>SUM(D85:D98)</f>
        <v>10987</v>
      </c>
      <c r="E99" s="37">
        <f t="shared" si="53"/>
        <v>20867</v>
      </c>
      <c r="F99" s="36">
        <f>SUM(F85:F98)</f>
        <v>6364</v>
      </c>
      <c r="G99" s="36">
        <f>SUM(G85:G98)</f>
        <v>6994</v>
      </c>
      <c r="H99" s="37">
        <f t="shared" si="54"/>
        <v>13358</v>
      </c>
      <c r="I99" s="38">
        <f t="shared" si="40"/>
        <v>3516</v>
      </c>
      <c r="J99" s="38">
        <f t="shared" si="40"/>
        <v>3993</v>
      </c>
      <c r="K99" s="37">
        <f t="shared" si="55"/>
        <v>7509</v>
      </c>
      <c r="L99" s="39">
        <f t="shared" si="57"/>
        <v>64.41295546558705</v>
      </c>
      <c r="M99" s="39">
        <f t="shared" si="45"/>
        <v>63.65704924001092</v>
      </c>
      <c r="N99" s="39">
        <f t="shared" si="46"/>
        <v>64.01495183783007</v>
      </c>
      <c r="O99" s="40"/>
      <c r="P99" s="40"/>
      <c r="Q99" s="40"/>
      <c r="R99" s="41"/>
      <c r="S99" s="41"/>
      <c r="T99" s="42"/>
      <c r="U99" s="51"/>
      <c r="V99" s="51"/>
      <c r="W99" s="51"/>
    </row>
    <row r="100" spans="2:23" s="3" customFormat="1" ht="19.5" customHeight="1">
      <c r="B100" s="29" t="s">
        <v>105</v>
      </c>
      <c r="C100" s="64"/>
      <c r="D100" s="64"/>
      <c r="E100" s="65">
        <f t="shared" si="53"/>
        <v>0</v>
      </c>
      <c r="F100" s="64"/>
      <c r="G100" s="64"/>
      <c r="H100" s="65">
        <f t="shared" si="54"/>
        <v>0</v>
      </c>
      <c r="I100" s="66">
        <f>+C100-F100</f>
        <v>0</v>
      </c>
      <c r="J100" s="66">
        <f t="shared" si="40"/>
        <v>0</v>
      </c>
      <c r="K100" s="65">
        <f t="shared" si="55"/>
        <v>0</v>
      </c>
      <c r="L100" s="67">
        <f t="shared" si="57"/>
        <v>0</v>
      </c>
      <c r="M100" s="67">
        <f t="shared" si="45"/>
        <v>0</v>
      </c>
      <c r="N100" s="67">
        <f t="shared" si="46"/>
        <v>0</v>
      </c>
      <c r="O100" s="68"/>
      <c r="P100" s="68"/>
      <c r="Q100" s="68"/>
      <c r="R100" s="69"/>
      <c r="S100" s="69"/>
      <c r="T100" s="70"/>
      <c r="U100" s="51"/>
      <c r="V100" s="51"/>
      <c r="W100" s="51"/>
    </row>
    <row r="101" spans="2:23" s="3" customFormat="1" ht="19.5" customHeight="1">
      <c r="B101" s="29" t="s">
        <v>106</v>
      </c>
      <c r="C101" s="64"/>
      <c r="D101" s="64"/>
      <c r="E101" s="65">
        <f t="shared" si="53"/>
        <v>0</v>
      </c>
      <c r="F101" s="64"/>
      <c r="G101" s="64"/>
      <c r="H101" s="65">
        <f t="shared" si="54"/>
        <v>0</v>
      </c>
      <c r="I101" s="66">
        <f>+C101-F101</f>
        <v>0</v>
      </c>
      <c r="J101" s="66">
        <f t="shared" si="40"/>
        <v>0</v>
      </c>
      <c r="K101" s="65">
        <f t="shared" si="55"/>
        <v>0</v>
      </c>
      <c r="L101" s="67">
        <f t="shared" si="57"/>
        <v>0</v>
      </c>
      <c r="M101" s="67">
        <f aca="true" t="shared" si="58" ref="M101:M112">IF(+D101=0,0,+G101/D101*100)</f>
        <v>0</v>
      </c>
      <c r="N101" s="67">
        <f aca="true" t="shared" si="59" ref="N101:N112">IF(+E101=0,0,+H101/E101*100)</f>
        <v>0</v>
      </c>
      <c r="O101" s="68"/>
      <c r="P101" s="68"/>
      <c r="Q101" s="68"/>
      <c r="R101" s="69"/>
      <c r="S101" s="69"/>
      <c r="T101" s="70"/>
      <c r="U101" s="51"/>
      <c r="V101" s="51"/>
      <c r="W101" s="51"/>
    </row>
    <row r="102" spans="2:23" s="3" customFormat="1" ht="19.5" customHeight="1">
      <c r="B102" s="29" t="s">
        <v>107</v>
      </c>
      <c r="C102" s="64"/>
      <c r="D102" s="64"/>
      <c r="E102" s="65">
        <f aca="true" t="shared" si="60" ref="E102:E107">SUM(C102:D102)</f>
        <v>0</v>
      </c>
      <c r="F102" s="64"/>
      <c r="G102" s="64"/>
      <c r="H102" s="65">
        <f t="shared" si="54"/>
        <v>0</v>
      </c>
      <c r="I102" s="66">
        <f t="shared" si="40"/>
        <v>0</v>
      </c>
      <c r="J102" s="66">
        <f t="shared" si="40"/>
        <v>0</v>
      </c>
      <c r="K102" s="65">
        <f t="shared" si="55"/>
        <v>0</v>
      </c>
      <c r="L102" s="67">
        <f t="shared" si="57"/>
        <v>0</v>
      </c>
      <c r="M102" s="67">
        <f t="shared" si="58"/>
        <v>0</v>
      </c>
      <c r="N102" s="67">
        <f t="shared" si="59"/>
        <v>0</v>
      </c>
      <c r="O102" s="68">
        <v>0</v>
      </c>
      <c r="P102" s="68">
        <v>0</v>
      </c>
      <c r="Q102" s="68">
        <v>0</v>
      </c>
      <c r="R102" s="69">
        <f aca="true" t="shared" si="61" ref="R102:T104">+L102-O102</f>
        <v>0</v>
      </c>
      <c r="S102" s="69">
        <f t="shared" si="61"/>
        <v>0</v>
      </c>
      <c r="T102" s="70">
        <f t="shared" si="61"/>
        <v>0</v>
      </c>
      <c r="U102" s="51"/>
      <c r="V102" s="51"/>
      <c r="W102" s="51"/>
    </row>
    <row r="103" spans="2:23" s="3" customFormat="1" ht="19.5" customHeight="1">
      <c r="B103" s="29" t="s">
        <v>108</v>
      </c>
      <c r="C103" s="79">
        <v>2536</v>
      </c>
      <c r="D103" s="79">
        <v>2880</v>
      </c>
      <c r="E103" s="80">
        <f>SUM(C103:D103)</f>
        <v>5416</v>
      </c>
      <c r="F103" s="79">
        <v>1910</v>
      </c>
      <c r="G103" s="79">
        <v>2178</v>
      </c>
      <c r="H103" s="80">
        <f t="shared" si="54"/>
        <v>4088</v>
      </c>
      <c r="I103" s="81">
        <f t="shared" si="40"/>
        <v>626</v>
      </c>
      <c r="J103" s="81">
        <f t="shared" si="40"/>
        <v>702</v>
      </c>
      <c r="K103" s="80">
        <f t="shared" si="55"/>
        <v>1328</v>
      </c>
      <c r="L103" s="30">
        <f t="shared" si="57"/>
        <v>75.3154574132492</v>
      </c>
      <c r="M103" s="30">
        <f t="shared" si="58"/>
        <v>75.625</v>
      </c>
      <c r="N103" s="30">
        <f t="shared" si="59"/>
        <v>75.48005908419498</v>
      </c>
      <c r="O103" s="31">
        <v>76.68</v>
      </c>
      <c r="P103" s="31">
        <v>76.93</v>
      </c>
      <c r="Q103" s="31">
        <v>76.81</v>
      </c>
      <c r="R103" s="32">
        <f t="shared" si="61"/>
        <v>-1.364542586750801</v>
      </c>
      <c r="S103" s="32">
        <f t="shared" si="61"/>
        <v>-1.3050000000000068</v>
      </c>
      <c r="T103" s="33">
        <f t="shared" si="61"/>
        <v>-1.3299409158050253</v>
      </c>
      <c r="U103" s="51"/>
      <c r="V103" s="51"/>
      <c r="W103" s="51"/>
    </row>
    <row r="104" spans="2:23" s="3" customFormat="1" ht="19.5" customHeight="1">
      <c r="B104" s="29" t="s">
        <v>109</v>
      </c>
      <c r="C104" s="64"/>
      <c r="D104" s="64"/>
      <c r="E104" s="65">
        <f t="shared" si="60"/>
        <v>0</v>
      </c>
      <c r="F104" s="64"/>
      <c r="G104" s="64"/>
      <c r="H104" s="65">
        <f t="shared" si="54"/>
        <v>0</v>
      </c>
      <c r="I104" s="66">
        <f t="shared" si="40"/>
        <v>0</v>
      </c>
      <c r="J104" s="66">
        <f t="shared" si="40"/>
        <v>0</v>
      </c>
      <c r="K104" s="65">
        <f t="shared" si="55"/>
        <v>0</v>
      </c>
      <c r="L104" s="67">
        <f t="shared" si="57"/>
        <v>0</v>
      </c>
      <c r="M104" s="67">
        <f t="shared" si="58"/>
        <v>0</v>
      </c>
      <c r="N104" s="67">
        <f t="shared" si="59"/>
        <v>0</v>
      </c>
      <c r="O104" s="68">
        <v>0</v>
      </c>
      <c r="P104" s="68">
        <v>0</v>
      </c>
      <c r="Q104" s="68">
        <v>0</v>
      </c>
      <c r="R104" s="69">
        <f t="shared" si="61"/>
        <v>0</v>
      </c>
      <c r="S104" s="69">
        <f t="shared" si="61"/>
        <v>0</v>
      </c>
      <c r="T104" s="70">
        <f t="shared" si="61"/>
        <v>0</v>
      </c>
      <c r="U104" s="51"/>
      <c r="V104" s="51"/>
      <c r="W104" s="51"/>
    </row>
    <row r="105" spans="2:23" s="3" customFormat="1" ht="19.5" customHeight="1">
      <c r="B105" s="29" t="s">
        <v>110</v>
      </c>
      <c r="C105" s="64"/>
      <c r="D105" s="64"/>
      <c r="E105" s="65">
        <f>SUM(C105:D105)</f>
        <v>0</v>
      </c>
      <c r="F105" s="64"/>
      <c r="G105" s="64"/>
      <c r="H105" s="65">
        <f t="shared" si="54"/>
        <v>0</v>
      </c>
      <c r="I105" s="66">
        <f t="shared" si="40"/>
        <v>0</v>
      </c>
      <c r="J105" s="66">
        <f t="shared" si="40"/>
        <v>0</v>
      </c>
      <c r="K105" s="65">
        <f t="shared" si="55"/>
        <v>0</v>
      </c>
      <c r="L105" s="67">
        <f t="shared" si="57"/>
        <v>0</v>
      </c>
      <c r="M105" s="67">
        <f t="shared" si="58"/>
        <v>0</v>
      </c>
      <c r="N105" s="67">
        <f t="shared" si="59"/>
        <v>0</v>
      </c>
      <c r="O105" s="68"/>
      <c r="P105" s="68"/>
      <c r="Q105" s="68"/>
      <c r="R105" s="69"/>
      <c r="S105" s="69"/>
      <c r="T105" s="70"/>
      <c r="U105" s="51"/>
      <c r="V105" s="51"/>
      <c r="W105" s="51"/>
    </row>
    <row r="106" spans="2:23" s="3" customFormat="1" ht="19.5" customHeight="1">
      <c r="B106" s="34" t="s">
        <v>111</v>
      </c>
      <c r="C106" s="79">
        <v>1171</v>
      </c>
      <c r="D106" s="79">
        <v>1169</v>
      </c>
      <c r="E106" s="80">
        <f>SUM(C106:D106)</f>
        <v>2340</v>
      </c>
      <c r="F106" s="79">
        <v>1044</v>
      </c>
      <c r="G106" s="79">
        <v>1058</v>
      </c>
      <c r="H106" s="80">
        <f t="shared" si="54"/>
        <v>2102</v>
      </c>
      <c r="I106" s="81">
        <f>+C106-F106</f>
        <v>127</v>
      </c>
      <c r="J106" s="81">
        <f t="shared" si="40"/>
        <v>111</v>
      </c>
      <c r="K106" s="80">
        <f t="shared" si="55"/>
        <v>238</v>
      </c>
      <c r="L106" s="43">
        <f t="shared" si="57"/>
        <v>89.15456874466268</v>
      </c>
      <c r="M106" s="43">
        <f t="shared" si="58"/>
        <v>90.50470487596236</v>
      </c>
      <c r="N106" s="43">
        <f t="shared" si="59"/>
        <v>89.82905982905983</v>
      </c>
      <c r="O106" s="87">
        <v>92.54</v>
      </c>
      <c r="P106" s="87">
        <v>92.22</v>
      </c>
      <c r="Q106" s="87">
        <v>92.38</v>
      </c>
      <c r="R106" s="32">
        <f>+L106-O106</f>
        <v>-3.3854312553373234</v>
      </c>
      <c r="S106" s="32">
        <f>+M106-P106</f>
        <v>-1.7152951240376382</v>
      </c>
      <c r="T106" s="33">
        <f>+N106-Q106</f>
        <v>-2.550940170940166</v>
      </c>
      <c r="U106" s="51"/>
      <c r="V106" s="51"/>
      <c r="W106" s="51"/>
    </row>
    <row r="107" spans="2:23" s="3" customFormat="1" ht="19.5" customHeight="1">
      <c r="B107" s="35" t="s">
        <v>112</v>
      </c>
      <c r="C107" s="36">
        <f>SUM(C100:C106)</f>
        <v>3707</v>
      </c>
      <c r="D107" s="36">
        <f>SUM(D100:D106)</f>
        <v>4049</v>
      </c>
      <c r="E107" s="38">
        <f t="shared" si="60"/>
        <v>7756</v>
      </c>
      <c r="F107" s="36">
        <f>SUM(F100:F106)</f>
        <v>2954</v>
      </c>
      <c r="G107" s="36">
        <f>SUM(G100:G106)</f>
        <v>3236</v>
      </c>
      <c r="H107" s="38">
        <f t="shared" si="54"/>
        <v>6190</v>
      </c>
      <c r="I107" s="38">
        <f t="shared" si="40"/>
        <v>753</v>
      </c>
      <c r="J107" s="38">
        <f t="shared" si="40"/>
        <v>813</v>
      </c>
      <c r="K107" s="38">
        <f t="shared" si="55"/>
        <v>1566</v>
      </c>
      <c r="L107" s="47">
        <f t="shared" si="57"/>
        <v>79.68707850013487</v>
      </c>
      <c r="M107" s="47">
        <f t="shared" si="58"/>
        <v>79.92096814028156</v>
      </c>
      <c r="N107" s="47">
        <f t="shared" si="59"/>
        <v>79.8091799896854</v>
      </c>
      <c r="O107" s="40"/>
      <c r="P107" s="40"/>
      <c r="Q107" s="40"/>
      <c r="R107" s="41"/>
      <c r="S107" s="41"/>
      <c r="T107" s="42"/>
      <c r="U107" s="51"/>
      <c r="V107" s="51"/>
      <c r="W107" s="51"/>
    </row>
    <row r="108" spans="2:23" s="3" customFormat="1" ht="19.5" customHeight="1">
      <c r="B108" s="29" t="s">
        <v>113</v>
      </c>
      <c r="C108" s="76">
        <v>1020</v>
      </c>
      <c r="D108" s="76">
        <v>1007</v>
      </c>
      <c r="E108" s="77">
        <f aca="true" t="shared" si="62" ref="E108:E114">SUM(C108:D108)</f>
        <v>2027</v>
      </c>
      <c r="F108" s="76">
        <v>875</v>
      </c>
      <c r="G108" s="76">
        <v>805</v>
      </c>
      <c r="H108" s="77">
        <f t="shared" si="54"/>
        <v>1680</v>
      </c>
      <c r="I108" s="78">
        <f>+C108-F108</f>
        <v>145</v>
      </c>
      <c r="J108" s="78">
        <f t="shared" si="40"/>
        <v>202</v>
      </c>
      <c r="K108" s="77">
        <f t="shared" si="55"/>
        <v>347</v>
      </c>
      <c r="L108" s="84">
        <f t="shared" si="57"/>
        <v>85.7843137254902</v>
      </c>
      <c r="M108" s="84">
        <f t="shared" si="58"/>
        <v>79.94041708043694</v>
      </c>
      <c r="N108" s="84">
        <f t="shared" si="59"/>
        <v>82.88110508140109</v>
      </c>
      <c r="O108" s="31">
        <v>0</v>
      </c>
      <c r="P108" s="31">
        <v>0</v>
      </c>
      <c r="Q108" s="31">
        <v>0</v>
      </c>
      <c r="R108" s="32" t="s">
        <v>155</v>
      </c>
      <c r="S108" s="32" t="s">
        <v>155</v>
      </c>
      <c r="T108" s="33" t="s">
        <v>155</v>
      </c>
      <c r="U108" s="51"/>
      <c r="V108" s="51"/>
      <c r="W108" s="51"/>
    </row>
    <row r="109" spans="2:23" s="3" customFormat="1" ht="19.5" customHeight="1">
      <c r="B109" s="29" t="s">
        <v>114</v>
      </c>
      <c r="C109" s="79">
        <v>1383</v>
      </c>
      <c r="D109" s="79">
        <v>1431</v>
      </c>
      <c r="E109" s="80">
        <f t="shared" si="62"/>
        <v>2814</v>
      </c>
      <c r="F109" s="79">
        <v>1017</v>
      </c>
      <c r="G109" s="79">
        <v>1112</v>
      </c>
      <c r="H109" s="80">
        <f t="shared" si="54"/>
        <v>2129</v>
      </c>
      <c r="I109" s="81">
        <f>+C109-F109</f>
        <v>366</v>
      </c>
      <c r="J109" s="81">
        <f t="shared" si="40"/>
        <v>319</v>
      </c>
      <c r="K109" s="80">
        <f t="shared" si="55"/>
        <v>685</v>
      </c>
      <c r="L109" s="85">
        <f t="shared" si="57"/>
        <v>73.53579175704989</v>
      </c>
      <c r="M109" s="85">
        <f t="shared" si="58"/>
        <v>77.7078965758211</v>
      </c>
      <c r="N109" s="85">
        <f t="shared" si="59"/>
        <v>75.65742714996446</v>
      </c>
      <c r="O109" s="31">
        <v>0</v>
      </c>
      <c r="P109" s="31">
        <v>0</v>
      </c>
      <c r="Q109" s="31">
        <v>0</v>
      </c>
      <c r="R109" s="32" t="s">
        <v>155</v>
      </c>
      <c r="S109" s="32" t="s">
        <v>155</v>
      </c>
      <c r="T109" s="33" t="s">
        <v>155</v>
      </c>
      <c r="U109" s="51"/>
      <c r="V109" s="51"/>
      <c r="W109" s="51"/>
    </row>
    <row r="110" spans="2:23" s="3" customFormat="1" ht="19.5" customHeight="1">
      <c r="B110" s="29" t="s">
        <v>115</v>
      </c>
      <c r="C110" s="64"/>
      <c r="D110" s="64"/>
      <c r="E110" s="65">
        <f t="shared" si="62"/>
        <v>0</v>
      </c>
      <c r="F110" s="64"/>
      <c r="G110" s="64"/>
      <c r="H110" s="65">
        <f t="shared" si="54"/>
        <v>0</v>
      </c>
      <c r="I110" s="66"/>
      <c r="J110" s="66"/>
      <c r="K110" s="65">
        <f t="shared" si="55"/>
        <v>0</v>
      </c>
      <c r="L110" s="67">
        <f t="shared" si="57"/>
        <v>0</v>
      </c>
      <c r="M110" s="67">
        <f t="shared" si="58"/>
        <v>0</v>
      </c>
      <c r="N110" s="67">
        <f t="shared" si="59"/>
        <v>0</v>
      </c>
      <c r="O110" s="68">
        <v>0</v>
      </c>
      <c r="P110" s="68">
        <v>0</v>
      </c>
      <c r="Q110" s="68">
        <v>0</v>
      </c>
      <c r="R110" s="69">
        <f aca="true" t="shared" si="63" ref="R110:T111">+L110-O110</f>
        <v>0</v>
      </c>
      <c r="S110" s="69">
        <f t="shared" si="63"/>
        <v>0</v>
      </c>
      <c r="T110" s="70">
        <f t="shared" si="63"/>
        <v>0</v>
      </c>
      <c r="U110" s="51"/>
      <c r="V110" s="51"/>
      <c r="W110" s="51"/>
    </row>
    <row r="111" spans="2:23" s="3" customFormat="1" ht="19.5" customHeight="1">
      <c r="B111" s="29" t="s">
        <v>116</v>
      </c>
      <c r="C111" s="79">
        <v>1569</v>
      </c>
      <c r="D111" s="79">
        <v>1538</v>
      </c>
      <c r="E111" s="80">
        <f t="shared" si="62"/>
        <v>3107</v>
      </c>
      <c r="F111" s="79">
        <v>1079</v>
      </c>
      <c r="G111" s="79">
        <v>1057</v>
      </c>
      <c r="H111" s="80">
        <f t="shared" si="54"/>
        <v>2136</v>
      </c>
      <c r="I111" s="81">
        <f>+C111-F111</f>
        <v>490</v>
      </c>
      <c r="J111" s="81">
        <f>+D111-G111</f>
        <v>481</v>
      </c>
      <c r="K111" s="80">
        <f t="shared" si="55"/>
        <v>971</v>
      </c>
      <c r="L111" s="85">
        <f t="shared" si="57"/>
        <v>68.76991714467813</v>
      </c>
      <c r="M111" s="85">
        <f t="shared" si="58"/>
        <v>68.7256176853056</v>
      </c>
      <c r="N111" s="85">
        <f t="shared" si="59"/>
        <v>68.74798841326037</v>
      </c>
      <c r="O111" s="87">
        <v>81.65</v>
      </c>
      <c r="P111" s="87">
        <v>81.05</v>
      </c>
      <c r="Q111" s="87">
        <v>81.35</v>
      </c>
      <c r="R111" s="32">
        <f t="shared" si="63"/>
        <v>-12.880082855321874</v>
      </c>
      <c r="S111" s="32">
        <f t="shared" si="63"/>
        <v>-12.324382314694404</v>
      </c>
      <c r="T111" s="33">
        <f t="shared" si="63"/>
        <v>-12.602011586739621</v>
      </c>
      <c r="U111" s="51"/>
      <c r="V111" s="51"/>
      <c r="W111" s="51"/>
    </row>
    <row r="112" spans="2:23" s="3" customFormat="1" ht="19.5" customHeight="1">
      <c r="B112" s="29" t="s">
        <v>117</v>
      </c>
      <c r="C112" s="64"/>
      <c r="D112" s="64"/>
      <c r="E112" s="65">
        <f t="shared" si="62"/>
        <v>0</v>
      </c>
      <c r="F112" s="64"/>
      <c r="G112" s="64"/>
      <c r="H112" s="65">
        <f t="shared" si="54"/>
        <v>0</v>
      </c>
      <c r="I112" s="66">
        <f>+C112-F112</f>
        <v>0</v>
      </c>
      <c r="J112" s="66">
        <f>+D112-G112</f>
        <v>0</v>
      </c>
      <c r="K112" s="65">
        <f t="shared" si="55"/>
        <v>0</v>
      </c>
      <c r="L112" s="67">
        <f t="shared" si="57"/>
        <v>0</v>
      </c>
      <c r="M112" s="67">
        <f t="shared" si="58"/>
        <v>0</v>
      </c>
      <c r="N112" s="67">
        <f t="shared" si="59"/>
        <v>0</v>
      </c>
      <c r="O112" s="68"/>
      <c r="P112" s="68"/>
      <c r="Q112" s="68"/>
      <c r="R112" s="69"/>
      <c r="S112" s="69"/>
      <c r="T112" s="70"/>
      <c r="U112" s="51"/>
      <c r="V112" s="51"/>
      <c r="W112" s="51"/>
    </row>
    <row r="113" spans="2:23" s="3" customFormat="1" ht="19.5" customHeight="1">
      <c r="B113" s="46" t="s">
        <v>118</v>
      </c>
      <c r="C113" s="36">
        <f>SUM(C108:C112)</f>
        <v>3972</v>
      </c>
      <c r="D113" s="36">
        <f>SUM(D108:D112)</f>
        <v>3976</v>
      </c>
      <c r="E113" s="38">
        <f t="shared" si="62"/>
        <v>7948</v>
      </c>
      <c r="F113" s="36">
        <f>SUM(F108:F112)</f>
        <v>2971</v>
      </c>
      <c r="G113" s="36">
        <f>SUM(G108:G112)</f>
        <v>2974</v>
      </c>
      <c r="H113" s="38">
        <f t="shared" si="54"/>
        <v>5945</v>
      </c>
      <c r="I113" s="38">
        <f t="shared" si="40"/>
        <v>1001</v>
      </c>
      <c r="J113" s="38">
        <f t="shared" si="40"/>
        <v>1002</v>
      </c>
      <c r="K113" s="38">
        <f t="shared" si="55"/>
        <v>2003</v>
      </c>
      <c r="L113" s="47">
        <f aca="true" t="shared" si="64" ref="L113:N132">IF(+C113=0,0,+F113/C113*100)</f>
        <v>74.79859013091642</v>
      </c>
      <c r="M113" s="47">
        <f t="shared" si="64"/>
        <v>74.79879275653923</v>
      </c>
      <c r="N113" s="47">
        <f t="shared" si="64"/>
        <v>74.79869149471565</v>
      </c>
      <c r="O113" s="48"/>
      <c r="P113" s="48"/>
      <c r="Q113" s="48"/>
      <c r="R113" s="49"/>
      <c r="S113" s="49"/>
      <c r="T113" s="50"/>
      <c r="U113" s="51"/>
      <c r="V113" s="51"/>
      <c r="W113" s="51"/>
    </row>
    <row r="114" spans="2:23" s="3" customFormat="1" ht="19.5" customHeight="1">
      <c r="B114" s="29" t="s">
        <v>119</v>
      </c>
      <c r="C114" s="64"/>
      <c r="D114" s="64"/>
      <c r="E114" s="65">
        <f t="shared" si="62"/>
        <v>0</v>
      </c>
      <c r="F114" s="64"/>
      <c r="G114" s="64"/>
      <c r="H114" s="65">
        <f t="shared" si="54"/>
        <v>0</v>
      </c>
      <c r="I114" s="66">
        <f>+C114-F114</f>
        <v>0</v>
      </c>
      <c r="J114" s="66">
        <f t="shared" si="40"/>
        <v>0</v>
      </c>
      <c r="K114" s="65">
        <f t="shared" si="55"/>
        <v>0</v>
      </c>
      <c r="L114" s="67">
        <f t="shared" si="64"/>
        <v>0</v>
      </c>
      <c r="M114" s="67">
        <f t="shared" si="64"/>
        <v>0</v>
      </c>
      <c r="N114" s="67">
        <f t="shared" si="64"/>
        <v>0</v>
      </c>
      <c r="O114" s="68"/>
      <c r="P114" s="68"/>
      <c r="Q114" s="68"/>
      <c r="R114" s="69"/>
      <c r="S114" s="69"/>
      <c r="T114" s="70"/>
      <c r="U114" s="51"/>
      <c r="V114" s="51"/>
      <c r="W114" s="51"/>
    </row>
    <row r="115" spans="2:23" s="3" customFormat="1" ht="19.5" customHeight="1">
      <c r="B115" s="29" t="s">
        <v>120</v>
      </c>
      <c r="C115" s="64"/>
      <c r="D115" s="64"/>
      <c r="E115" s="65">
        <f aca="true" t="shared" si="65" ref="E115:E120">SUM(C115:D115)</f>
        <v>0</v>
      </c>
      <c r="F115" s="64"/>
      <c r="G115" s="64"/>
      <c r="H115" s="65">
        <f aca="true" t="shared" si="66" ref="H115:H120">SUM(F115:G115)</f>
        <v>0</v>
      </c>
      <c r="I115" s="66">
        <f aca="true" t="shared" si="67" ref="I115:I120">+C115-F115</f>
        <v>0</v>
      </c>
      <c r="J115" s="66">
        <f t="shared" si="40"/>
        <v>0</v>
      </c>
      <c r="K115" s="65">
        <f aca="true" t="shared" si="68" ref="K115:K120">SUM(I115:J115)</f>
        <v>0</v>
      </c>
      <c r="L115" s="67">
        <f t="shared" si="64"/>
        <v>0</v>
      </c>
      <c r="M115" s="67">
        <f t="shared" si="64"/>
        <v>0</v>
      </c>
      <c r="N115" s="67">
        <f t="shared" si="64"/>
        <v>0</v>
      </c>
      <c r="O115" s="68"/>
      <c r="P115" s="68"/>
      <c r="Q115" s="68"/>
      <c r="R115" s="69"/>
      <c r="S115" s="69"/>
      <c r="T115" s="70"/>
      <c r="U115" s="51"/>
      <c r="V115" s="51"/>
      <c r="W115" s="51"/>
    </row>
    <row r="116" spans="2:23" s="3" customFormat="1" ht="19.5" customHeight="1">
      <c r="B116" s="29" t="s">
        <v>121</v>
      </c>
      <c r="C116" s="76">
        <v>1555</v>
      </c>
      <c r="D116" s="76">
        <v>1648</v>
      </c>
      <c r="E116" s="77">
        <f>SUM(C116:D116)</f>
        <v>3203</v>
      </c>
      <c r="F116" s="76">
        <v>1313</v>
      </c>
      <c r="G116" s="76">
        <v>1381</v>
      </c>
      <c r="H116" s="77">
        <f>SUM(F116:G116)</f>
        <v>2694</v>
      </c>
      <c r="I116" s="78">
        <v>242</v>
      </c>
      <c r="J116" s="78">
        <v>267</v>
      </c>
      <c r="K116" s="77">
        <f>SUM(I116:J116)</f>
        <v>509</v>
      </c>
      <c r="L116" s="84">
        <f t="shared" si="64"/>
        <v>84.43729903536978</v>
      </c>
      <c r="M116" s="84">
        <f t="shared" si="64"/>
        <v>83.7985436893204</v>
      </c>
      <c r="N116" s="84">
        <f t="shared" si="64"/>
        <v>84.10864814236653</v>
      </c>
      <c r="O116" s="86">
        <v>88.59</v>
      </c>
      <c r="P116" s="86">
        <v>86.62</v>
      </c>
      <c r="Q116" s="86">
        <v>87.58</v>
      </c>
      <c r="R116" s="32">
        <f aca="true" t="shared" si="69" ref="R116:T117">+L116-O116</f>
        <v>-4.1527009646302275</v>
      </c>
      <c r="S116" s="32">
        <f t="shared" si="69"/>
        <v>-2.821456310679608</v>
      </c>
      <c r="T116" s="33">
        <f t="shared" si="69"/>
        <v>-3.471351857633465</v>
      </c>
      <c r="U116" s="51"/>
      <c r="V116" s="51"/>
      <c r="W116" s="51"/>
    </row>
    <row r="117" spans="2:23" s="3" customFormat="1" ht="19.5" customHeight="1">
      <c r="B117" s="34" t="s">
        <v>122</v>
      </c>
      <c r="C117" s="79">
        <v>1778</v>
      </c>
      <c r="D117" s="79">
        <v>1995</v>
      </c>
      <c r="E117" s="80">
        <f>SUM(C117:D117)</f>
        <v>3773</v>
      </c>
      <c r="F117" s="79">
        <v>1392</v>
      </c>
      <c r="G117" s="79">
        <v>1534</v>
      </c>
      <c r="H117" s="80">
        <f>SUM(F117:G117)</f>
        <v>2926</v>
      </c>
      <c r="I117" s="81">
        <v>386</v>
      </c>
      <c r="J117" s="81">
        <v>461</v>
      </c>
      <c r="K117" s="80">
        <f>SUM(I117:J117)</f>
        <v>847</v>
      </c>
      <c r="L117" s="85">
        <f t="shared" si="64"/>
        <v>78.29021372328458</v>
      </c>
      <c r="M117" s="85">
        <f t="shared" si="64"/>
        <v>76.89223057644111</v>
      </c>
      <c r="N117" s="85">
        <f t="shared" si="64"/>
        <v>77.55102040816327</v>
      </c>
      <c r="O117" s="87">
        <v>81.98</v>
      </c>
      <c r="P117" s="87">
        <v>81.26</v>
      </c>
      <c r="Q117" s="87">
        <v>81.6</v>
      </c>
      <c r="R117" s="32">
        <f t="shared" si="69"/>
        <v>-3.6897862767154237</v>
      </c>
      <c r="S117" s="32">
        <f t="shared" si="69"/>
        <v>-4.367769423558897</v>
      </c>
      <c r="T117" s="33">
        <f t="shared" si="69"/>
        <v>-4.048979591836726</v>
      </c>
      <c r="U117" s="51"/>
      <c r="V117" s="51"/>
      <c r="W117" s="51"/>
    </row>
    <row r="118" spans="2:23" s="3" customFormat="1" ht="19.5" customHeight="1">
      <c r="B118" s="29" t="s">
        <v>123</v>
      </c>
      <c r="C118" s="64"/>
      <c r="D118" s="64"/>
      <c r="E118" s="65">
        <f t="shared" si="65"/>
        <v>0</v>
      </c>
      <c r="F118" s="64"/>
      <c r="G118" s="64"/>
      <c r="H118" s="65">
        <f t="shared" si="66"/>
        <v>0</v>
      </c>
      <c r="I118" s="66">
        <f t="shared" si="67"/>
        <v>0</v>
      </c>
      <c r="J118" s="66">
        <f t="shared" si="40"/>
        <v>0</v>
      </c>
      <c r="K118" s="65">
        <f t="shared" si="68"/>
        <v>0</v>
      </c>
      <c r="L118" s="67">
        <f t="shared" si="64"/>
        <v>0</v>
      </c>
      <c r="M118" s="67">
        <f t="shared" si="64"/>
        <v>0</v>
      </c>
      <c r="N118" s="67">
        <f t="shared" si="64"/>
        <v>0</v>
      </c>
      <c r="O118" s="68"/>
      <c r="P118" s="68"/>
      <c r="Q118" s="68"/>
      <c r="R118" s="69"/>
      <c r="S118" s="69"/>
      <c r="T118" s="70"/>
      <c r="U118" s="51"/>
      <c r="V118" s="51"/>
      <c r="W118" s="51"/>
    </row>
    <row r="119" spans="2:23" s="3" customFormat="1" ht="19.5" customHeight="1">
      <c r="B119" s="29" t="s">
        <v>124</v>
      </c>
      <c r="C119" s="79">
        <v>1047</v>
      </c>
      <c r="D119" s="79">
        <v>1227</v>
      </c>
      <c r="E119" s="80">
        <f>SUM(C119:D119)</f>
        <v>2274</v>
      </c>
      <c r="F119" s="79">
        <v>886</v>
      </c>
      <c r="G119" s="79">
        <v>1009</v>
      </c>
      <c r="H119" s="80">
        <f>SUM(F119:G119)</f>
        <v>1895</v>
      </c>
      <c r="I119" s="81">
        <v>161</v>
      </c>
      <c r="J119" s="81">
        <v>218</v>
      </c>
      <c r="K119" s="80">
        <f>SUM(I119:J119)</f>
        <v>379</v>
      </c>
      <c r="L119" s="85">
        <f t="shared" si="64"/>
        <v>84.62273161413563</v>
      </c>
      <c r="M119" s="85">
        <f t="shared" si="64"/>
        <v>82.23308883455583</v>
      </c>
      <c r="N119" s="85">
        <f t="shared" si="64"/>
        <v>83.33333333333334</v>
      </c>
      <c r="O119" s="87">
        <v>83.61</v>
      </c>
      <c r="P119" s="87">
        <v>78.56</v>
      </c>
      <c r="Q119" s="87">
        <v>80.88</v>
      </c>
      <c r="R119" s="32">
        <f>+L119-O119</f>
        <v>1.0127316141356317</v>
      </c>
      <c r="S119" s="32">
        <f>+M119-P119</f>
        <v>3.673088834555827</v>
      </c>
      <c r="T119" s="33">
        <f>+N119-Q119</f>
        <v>2.4533333333333474</v>
      </c>
      <c r="U119" s="51"/>
      <c r="V119" s="51"/>
      <c r="W119" s="51"/>
    </row>
    <row r="120" spans="2:23" s="3" customFormat="1" ht="19.5" customHeight="1">
      <c r="B120" s="29" t="s">
        <v>125</v>
      </c>
      <c r="C120" s="64"/>
      <c r="D120" s="64"/>
      <c r="E120" s="65">
        <f t="shared" si="65"/>
        <v>0</v>
      </c>
      <c r="F120" s="64"/>
      <c r="G120" s="64"/>
      <c r="H120" s="65">
        <f t="shared" si="66"/>
        <v>0</v>
      </c>
      <c r="I120" s="66">
        <f t="shared" si="67"/>
        <v>0</v>
      </c>
      <c r="J120" s="66">
        <f t="shared" si="40"/>
        <v>0</v>
      </c>
      <c r="K120" s="65">
        <f t="shared" si="68"/>
        <v>0</v>
      </c>
      <c r="L120" s="67">
        <f t="shared" si="64"/>
        <v>0</v>
      </c>
      <c r="M120" s="67">
        <f t="shared" si="64"/>
        <v>0</v>
      </c>
      <c r="N120" s="67">
        <f t="shared" si="64"/>
        <v>0</v>
      </c>
      <c r="O120" s="68"/>
      <c r="P120" s="68"/>
      <c r="Q120" s="68"/>
      <c r="R120" s="69"/>
      <c r="S120" s="69"/>
      <c r="T120" s="70"/>
      <c r="U120" s="51"/>
      <c r="V120" s="51"/>
      <c r="W120" s="51"/>
    </row>
    <row r="121" spans="2:23" s="3" customFormat="1" ht="19.5" customHeight="1">
      <c r="B121" s="29" t="s">
        <v>126</v>
      </c>
      <c r="C121" s="64"/>
      <c r="D121" s="64"/>
      <c r="E121" s="65">
        <f aca="true" t="shared" si="70" ref="E121:E151">SUM(C121:D121)</f>
        <v>0</v>
      </c>
      <c r="F121" s="64"/>
      <c r="G121" s="64"/>
      <c r="H121" s="65">
        <f aca="true" t="shared" si="71" ref="H121:H140">SUM(F121:G121)</f>
        <v>0</v>
      </c>
      <c r="I121" s="66">
        <f t="shared" si="40"/>
        <v>0</v>
      </c>
      <c r="J121" s="66">
        <f t="shared" si="40"/>
        <v>0</v>
      </c>
      <c r="K121" s="65">
        <f aca="true" t="shared" si="72" ref="K121:K140">SUM(I121:J121)</f>
        <v>0</v>
      </c>
      <c r="L121" s="67">
        <f t="shared" si="64"/>
        <v>0</v>
      </c>
      <c r="M121" s="67">
        <f t="shared" si="64"/>
        <v>0</v>
      </c>
      <c r="N121" s="67">
        <f t="shared" si="64"/>
        <v>0</v>
      </c>
      <c r="O121" s="68">
        <v>0</v>
      </c>
      <c r="P121" s="68">
        <v>0</v>
      </c>
      <c r="Q121" s="68">
        <v>0</v>
      </c>
      <c r="R121" s="69">
        <f>+L121-O121</f>
        <v>0</v>
      </c>
      <c r="S121" s="69">
        <f>+M121-P121</f>
        <v>0</v>
      </c>
      <c r="T121" s="70">
        <f>+N121-Q121</f>
        <v>0</v>
      </c>
      <c r="U121" s="51"/>
      <c r="V121" s="51"/>
      <c r="W121" s="51"/>
    </row>
    <row r="122" spans="2:23" s="3" customFormat="1" ht="19.5" customHeight="1">
      <c r="B122" s="29" t="s">
        <v>127</v>
      </c>
      <c r="C122" s="64"/>
      <c r="D122" s="64"/>
      <c r="E122" s="65">
        <f t="shared" si="70"/>
        <v>0</v>
      </c>
      <c r="F122" s="64"/>
      <c r="G122" s="64"/>
      <c r="H122" s="65">
        <f t="shared" si="71"/>
        <v>0</v>
      </c>
      <c r="I122" s="66">
        <f t="shared" si="40"/>
        <v>0</v>
      </c>
      <c r="J122" s="66">
        <f t="shared" si="40"/>
        <v>0</v>
      </c>
      <c r="K122" s="65">
        <f t="shared" si="72"/>
        <v>0</v>
      </c>
      <c r="L122" s="67">
        <f t="shared" si="64"/>
        <v>0</v>
      </c>
      <c r="M122" s="67">
        <f t="shared" si="64"/>
        <v>0</v>
      </c>
      <c r="N122" s="67">
        <f t="shared" si="64"/>
        <v>0</v>
      </c>
      <c r="O122" s="68"/>
      <c r="P122" s="68"/>
      <c r="Q122" s="68"/>
      <c r="R122" s="69"/>
      <c r="S122" s="69"/>
      <c r="T122" s="70"/>
      <c r="U122" s="51"/>
      <c r="V122" s="51"/>
      <c r="W122" s="51"/>
    </row>
    <row r="123" spans="2:23" s="3" customFormat="1" ht="19.5" customHeight="1">
      <c r="B123" s="88" t="s">
        <v>158</v>
      </c>
      <c r="C123" s="79">
        <v>1652</v>
      </c>
      <c r="D123" s="79">
        <v>1725</v>
      </c>
      <c r="E123" s="80">
        <f>SUM(C123:D123)</f>
        <v>3377</v>
      </c>
      <c r="F123" s="79">
        <v>1176</v>
      </c>
      <c r="G123" s="79">
        <v>1238</v>
      </c>
      <c r="H123" s="80">
        <f>SUM(F123:G123)</f>
        <v>2414</v>
      </c>
      <c r="I123" s="81">
        <v>476</v>
      </c>
      <c r="J123" s="81">
        <v>487</v>
      </c>
      <c r="K123" s="80">
        <f>SUM(I123:J123)</f>
        <v>963</v>
      </c>
      <c r="L123" s="85">
        <f t="shared" si="64"/>
        <v>71.1864406779661</v>
      </c>
      <c r="M123" s="85">
        <f t="shared" si="64"/>
        <v>71.76811594202898</v>
      </c>
      <c r="N123" s="85">
        <f t="shared" si="64"/>
        <v>71.48356529464021</v>
      </c>
      <c r="O123" s="87">
        <v>79.1</v>
      </c>
      <c r="P123" s="87">
        <v>78.95</v>
      </c>
      <c r="Q123" s="87">
        <v>79.03</v>
      </c>
      <c r="R123" s="32">
        <f>+L123-O123</f>
        <v>-7.9135593220338905</v>
      </c>
      <c r="S123" s="32">
        <f>+M123-P123</f>
        <v>-7.181884057971018</v>
      </c>
      <c r="T123" s="33">
        <f>+N123-Q123</f>
        <v>-7.546434705359786</v>
      </c>
      <c r="U123" s="51"/>
      <c r="V123" s="51"/>
      <c r="W123" s="51"/>
    </row>
    <row r="124" spans="2:23" s="3" customFormat="1" ht="19.5" customHeight="1">
      <c r="B124" s="35" t="s">
        <v>128</v>
      </c>
      <c r="C124" s="82">
        <f>SUM(C114:C123)</f>
        <v>6032</v>
      </c>
      <c r="D124" s="82">
        <f>SUM(D114:D123)</f>
        <v>6595</v>
      </c>
      <c r="E124" s="37">
        <f t="shared" si="70"/>
        <v>12627</v>
      </c>
      <c r="F124" s="82">
        <f>SUM(F114:F123)</f>
        <v>4767</v>
      </c>
      <c r="G124" s="82">
        <f>SUM(G114:G123)</f>
        <v>5162</v>
      </c>
      <c r="H124" s="37">
        <f t="shared" si="71"/>
        <v>9929</v>
      </c>
      <c r="I124" s="37">
        <f t="shared" si="40"/>
        <v>1265</v>
      </c>
      <c r="J124" s="37">
        <f t="shared" si="40"/>
        <v>1433</v>
      </c>
      <c r="K124" s="37">
        <f t="shared" si="72"/>
        <v>2698</v>
      </c>
      <c r="L124" s="39">
        <f>IF(+C124=0,0,+F124/C124*100)</f>
        <v>79.02851458885941</v>
      </c>
      <c r="M124" s="39">
        <f>IF(+D124=0,0,+G124/D124*100)</f>
        <v>78.27141774071265</v>
      </c>
      <c r="N124" s="39">
        <f>IF(+E124=0,0,+H124/E124*100)</f>
        <v>78.63308782767086</v>
      </c>
      <c r="O124" s="40"/>
      <c r="P124" s="40"/>
      <c r="Q124" s="40"/>
      <c r="R124" s="41"/>
      <c r="S124" s="41"/>
      <c r="T124" s="42"/>
      <c r="U124" s="51"/>
      <c r="V124" s="51"/>
      <c r="W124" s="51"/>
    </row>
    <row r="125" spans="2:23" s="3" customFormat="1" ht="19.5" customHeight="1">
      <c r="B125" s="29" t="s">
        <v>129</v>
      </c>
      <c r="C125" s="79">
        <v>16680</v>
      </c>
      <c r="D125" s="79">
        <v>19133</v>
      </c>
      <c r="E125" s="80">
        <f>SUM(C125:D125)</f>
        <v>35813</v>
      </c>
      <c r="F125" s="79">
        <v>7881</v>
      </c>
      <c r="G125" s="79">
        <v>9072</v>
      </c>
      <c r="H125" s="80">
        <f>SUM(F125:G125)</f>
        <v>16953</v>
      </c>
      <c r="I125" s="81">
        <f>+C125-F125</f>
        <v>8799</v>
      </c>
      <c r="J125" s="81">
        <f>+D125-G125</f>
        <v>10061</v>
      </c>
      <c r="K125" s="80">
        <f>SUM(I125:J125)</f>
        <v>18860</v>
      </c>
      <c r="L125" s="85">
        <f aca="true" t="shared" si="73" ref="L125:N126">IF(+C125=0,0,+F125/C125*100)</f>
        <v>47.248201438848916</v>
      </c>
      <c r="M125" s="85">
        <f t="shared" si="73"/>
        <v>47.415460199655044</v>
      </c>
      <c r="N125" s="85">
        <f t="shared" si="73"/>
        <v>47.33755898696004</v>
      </c>
      <c r="O125" s="87">
        <v>53.53</v>
      </c>
      <c r="P125" s="87">
        <v>54.08</v>
      </c>
      <c r="Q125" s="87">
        <v>53.82</v>
      </c>
      <c r="R125" s="32">
        <f aca="true" t="shared" si="74" ref="R125:T126">+L125-O125</f>
        <v>-6.281798561151085</v>
      </c>
      <c r="S125" s="32">
        <f t="shared" si="74"/>
        <v>-6.664539800344954</v>
      </c>
      <c r="T125" s="33">
        <f t="shared" si="74"/>
        <v>-6.48244101303996</v>
      </c>
      <c r="U125" s="51"/>
      <c r="V125" s="51"/>
      <c r="W125" s="51"/>
    </row>
    <row r="126" spans="2:23" s="3" customFormat="1" ht="19.5" customHeight="1">
      <c r="B126" s="29" t="s">
        <v>130</v>
      </c>
      <c r="C126" s="79">
        <v>2322</v>
      </c>
      <c r="D126" s="79">
        <v>2479</v>
      </c>
      <c r="E126" s="80">
        <f>SUM(C126:D126)</f>
        <v>4801</v>
      </c>
      <c r="F126" s="79">
        <v>1846</v>
      </c>
      <c r="G126" s="79">
        <v>1971</v>
      </c>
      <c r="H126" s="80">
        <f>SUM(F126:G126)</f>
        <v>3817</v>
      </c>
      <c r="I126" s="81">
        <f>+C126-F126</f>
        <v>476</v>
      </c>
      <c r="J126" s="81">
        <f>+D126-G126</f>
        <v>508</v>
      </c>
      <c r="K126" s="80">
        <f>SUM(I126:J126)</f>
        <v>984</v>
      </c>
      <c r="L126" s="85">
        <f t="shared" si="73"/>
        <v>79.50043066322137</v>
      </c>
      <c r="M126" s="85">
        <f t="shared" si="73"/>
        <v>79.50786607503025</v>
      </c>
      <c r="N126" s="85">
        <f t="shared" si="73"/>
        <v>79.50426994376171</v>
      </c>
      <c r="O126" s="87">
        <v>78.91</v>
      </c>
      <c r="P126" s="87">
        <v>78.7</v>
      </c>
      <c r="Q126" s="87">
        <v>78.8</v>
      </c>
      <c r="R126" s="32">
        <f t="shared" si="74"/>
        <v>0.590430663221369</v>
      </c>
      <c r="S126" s="32">
        <f t="shared" si="74"/>
        <v>0.8078660750302475</v>
      </c>
      <c r="T126" s="33">
        <f t="shared" si="74"/>
        <v>0.7042699437617159</v>
      </c>
      <c r="U126" s="51"/>
      <c r="V126" s="51"/>
      <c r="W126" s="51"/>
    </row>
    <row r="127" spans="2:23" s="3" customFormat="1" ht="19.5" customHeight="1">
      <c r="B127" s="34" t="s">
        <v>131</v>
      </c>
      <c r="C127" s="64"/>
      <c r="D127" s="64"/>
      <c r="E127" s="65">
        <f t="shared" si="70"/>
        <v>0</v>
      </c>
      <c r="F127" s="64"/>
      <c r="G127" s="64"/>
      <c r="H127" s="65">
        <f t="shared" si="71"/>
        <v>0</v>
      </c>
      <c r="I127" s="66">
        <f t="shared" si="40"/>
        <v>0</v>
      </c>
      <c r="J127" s="66">
        <f t="shared" si="40"/>
        <v>0</v>
      </c>
      <c r="K127" s="65">
        <f t="shared" si="72"/>
        <v>0</v>
      </c>
      <c r="L127" s="67">
        <f>IF(+C127=0,0,+F127/C127*100)</f>
        <v>0</v>
      </c>
      <c r="M127" s="67">
        <f>IF(+D127=0,0,+G127/D127*100)</f>
        <v>0</v>
      </c>
      <c r="N127" s="67">
        <f>IF(+E127=0,0,+H127/E127*100)</f>
        <v>0</v>
      </c>
      <c r="O127" s="68"/>
      <c r="P127" s="68"/>
      <c r="Q127" s="68"/>
      <c r="R127" s="69"/>
      <c r="S127" s="69"/>
      <c r="T127" s="70"/>
      <c r="U127" s="51"/>
      <c r="V127" s="51"/>
      <c r="W127" s="51"/>
    </row>
    <row r="128" spans="2:23" s="3" customFormat="1" ht="19.5" customHeight="1">
      <c r="B128" s="29" t="s">
        <v>132</v>
      </c>
      <c r="C128" s="64"/>
      <c r="D128" s="64"/>
      <c r="E128" s="65">
        <f t="shared" si="70"/>
        <v>0</v>
      </c>
      <c r="F128" s="64"/>
      <c r="G128" s="64"/>
      <c r="H128" s="65">
        <f t="shared" si="71"/>
        <v>0</v>
      </c>
      <c r="I128" s="66">
        <f t="shared" si="40"/>
        <v>0</v>
      </c>
      <c r="J128" s="66">
        <f t="shared" si="40"/>
        <v>0</v>
      </c>
      <c r="K128" s="65">
        <f t="shared" si="72"/>
        <v>0</v>
      </c>
      <c r="L128" s="67">
        <f t="shared" si="64"/>
        <v>0</v>
      </c>
      <c r="M128" s="67">
        <f t="shared" si="64"/>
        <v>0</v>
      </c>
      <c r="N128" s="67">
        <f t="shared" si="64"/>
        <v>0</v>
      </c>
      <c r="O128" s="68">
        <v>0</v>
      </c>
      <c r="P128" s="68">
        <v>0</v>
      </c>
      <c r="Q128" s="68">
        <v>0</v>
      </c>
      <c r="R128" s="69">
        <f aca="true" t="shared" si="75" ref="R128:T129">+L128-O128</f>
        <v>0</v>
      </c>
      <c r="S128" s="69">
        <f t="shared" si="75"/>
        <v>0</v>
      </c>
      <c r="T128" s="70">
        <f t="shared" si="75"/>
        <v>0</v>
      </c>
      <c r="U128" s="51"/>
      <c r="V128" s="51"/>
      <c r="W128" s="51"/>
    </row>
    <row r="129" spans="2:23" s="3" customFormat="1" ht="19.5" customHeight="1">
      <c r="B129" s="29" t="s">
        <v>133</v>
      </c>
      <c r="C129" s="79">
        <v>2321</v>
      </c>
      <c r="D129" s="79">
        <v>2384</v>
      </c>
      <c r="E129" s="80">
        <f>SUM(C129:D129)</f>
        <v>4705</v>
      </c>
      <c r="F129" s="79">
        <v>1607</v>
      </c>
      <c r="G129" s="79">
        <v>1718</v>
      </c>
      <c r="H129" s="80">
        <f>SUM(F129:G129)</f>
        <v>3325</v>
      </c>
      <c r="I129" s="81">
        <f t="shared" si="40"/>
        <v>714</v>
      </c>
      <c r="J129" s="81">
        <f>+D129-G129</f>
        <v>666</v>
      </c>
      <c r="K129" s="80">
        <f>SUM(I129:J129)</f>
        <v>1380</v>
      </c>
      <c r="L129" s="85">
        <f t="shared" si="64"/>
        <v>69.23739767341664</v>
      </c>
      <c r="M129" s="85">
        <f t="shared" si="64"/>
        <v>72.06375838926175</v>
      </c>
      <c r="N129" s="85">
        <f t="shared" si="64"/>
        <v>70.66950053134963</v>
      </c>
      <c r="O129" s="87">
        <v>76.33</v>
      </c>
      <c r="P129" s="87">
        <v>77.16</v>
      </c>
      <c r="Q129" s="87">
        <v>76.75</v>
      </c>
      <c r="R129" s="32">
        <f t="shared" si="75"/>
        <v>-7.092602326583361</v>
      </c>
      <c r="S129" s="32">
        <f t="shared" si="75"/>
        <v>-5.096241610738247</v>
      </c>
      <c r="T129" s="33">
        <f t="shared" si="75"/>
        <v>-6.080499468650373</v>
      </c>
      <c r="U129" s="51"/>
      <c r="V129" s="51"/>
      <c r="W129" s="51"/>
    </row>
    <row r="130" spans="2:23" s="3" customFormat="1" ht="19.5" customHeight="1">
      <c r="B130" s="29" t="s">
        <v>134</v>
      </c>
      <c r="C130" s="64"/>
      <c r="D130" s="64"/>
      <c r="E130" s="65">
        <f t="shared" si="70"/>
        <v>0</v>
      </c>
      <c r="F130" s="64"/>
      <c r="G130" s="64"/>
      <c r="H130" s="65">
        <f t="shared" si="71"/>
        <v>0</v>
      </c>
      <c r="I130" s="66">
        <f t="shared" si="40"/>
        <v>0</v>
      </c>
      <c r="J130" s="66">
        <f t="shared" si="40"/>
        <v>0</v>
      </c>
      <c r="K130" s="65">
        <f t="shared" si="72"/>
        <v>0</v>
      </c>
      <c r="L130" s="67">
        <f t="shared" si="64"/>
        <v>0</v>
      </c>
      <c r="M130" s="67">
        <f t="shared" si="64"/>
        <v>0</v>
      </c>
      <c r="N130" s="67">
        <f t="shared" si="64"/>
        <v>0</v>
      </c>
      <c r="O130" s="68"/>
      <c r="P130" s="68"/>
      <c r="Q130" s="68"/>
      <c r="R130" s="69"/>
      <c r="S130" s="69"/>
      <c r="T130" s="70"/>
      <c r="U130" s="51"/>
      <c r="V130" s="51"/>
      <c r="W130" s="51"/>
    </row>
    <row r="131" spans="2:23" s="3" customFormat="1" ht="19.5" customHeight="1">
      <c r="B131" s="29" t="s">
        <v>135</v>
      </c>
      <c r="C131" s="79">
        <v>1516</v>
      </c>
      <c r="D131" s="79">
        <v>1597</v>
      </c>
      <c r="E131" s="80">
        <f>SUM(C131:D131)</f>
        <v>3113</v>
      </c>
      <c r="F131" s="79">
        <v>1136</v>
      </c>
      <c r="G131" s="79">
        <v>1228</v>
      </c>
      <c r="H131" s="80">
        <f>SUM(F131:G131)</f>
        <v>2364</v>
      </c>
      <c r="I131" s="81">
        <f t="shared" si="40"/>
        <v>380</v>
      </c>
      <c r="J131" s="81">
        <f t="shared" si="40"/>
        <v>369</v>
      </c>
      <c r="K131" s="80">
        <f>SUM(I131:J131)</f>
        <v>749</v>
      </c>
      <c r="L131" s="85">
        <f t="shared" si="64"/>
        <v>74.93403693931398</v>
      </c>
      <c r="M131" s="85">
        <f t="shared" si="64"/>
        <v>76.89417658108954</v>
      </c>
      <c r="N131" s="85">
        <f t="shared" si="64"/>
        <v>75.93960809508513</v>
      </c>
      <c r="O131" s="87"/>
      <c r="P131" s="87"/>
      <c r="Q131" s="87"/>
      <c r="R131" s="32" t="s">
        <v>155</v>
      </c>
      <c r="S131" s="32" t="s">
        <v>155</v>
      </c>
      <c r="T131" s="33" t="s">
        <v>155</v>
      </c>
      <c r="U131" s="51"/>
      <c r="V131" s="51"/>
      <c r="W131" s="51"/>
    </row>
    <row r="132" spans="2:23" s="3" customFormat="1" ht="19.5" customHeight="1">
      <c r="B132" s="29" t="s">
        <v>136</v>
      </c>
      <c r="C132" s="64"/>
      <c r="D132" s="64"/>
      <c r="E132" s="65">
        <f t="shared" si="70"/>
        <v>0</v>
      </c>
      <c r="F132" s="64"/>
      <c r="G132" s="64"/>
      <c r="H132" s="65">
        <f t="shared" si="71"/>
        <v>0</v>
      </c>
      <c r="I132" s="66">
        <f t="shared" si="40"/>
        <v>0</v>
      </c>
      <c r="J132" s="66">
        <f t="shared" si="40"/>
        <v>0</v>
      </c>
      <c r="K132" s="65">
        <f t="shared" si="72"/>
        <v>0</v>
      </c>
      <c r="L132" s="67">
        <f t="shared" si="64"/>
        <v>0</v>
      </c>
      <c r="M132" s="67">
        <f t="shared" si="64"/>
        <v>0</v>
      </c>
      <c r="N132" s="67">
        <f t="shared" si="64"/>
        <v>0</v>
      </c>
      <c r="O132" s="68"/>
      <c r="P132" s="68"/>
      <c r="Q132" s="68"/>
      <c r="R132" s="69"/>
      <c r="S132" s="69"/>
      <c r="T132" s="70"/>
      <c r="U132" s="51"/>
      <c r="V132" s="51"/>
      <c r="W132" s="51"/>
    </row>
    <row r="133" spans="2:23" s="3" customFormat="1" ht="19.5" customHeight="1">
      <c r="B133" s="29" t="s">
        <v>137</v>
      </c>
      <c r="C133" s="79">
        <v>2221</v>
      </c>
      <c r="D133" s="79">
        <v>2223</v>
      </c>
      <c r="E133" s="80">
        <f>SUM(C133:D133)</f>
        <v>4444</v>
      </c>
      <c r="F133" s="79">
        <v>1722</v>
      </c>
      <c r="G133" s="79">
        <v>1775</v>
      </c>
      <c r="H133" s="80">
        <f>SUM(F133:G133)</f>
        <v>3497</v>
      </c>
      <c r="I133" s="81">
        <f t="shared" si="40"/>
        <v>499</v>
      </c>
      <c r="J133" s="81">
        <f t="shared" si="40"/>
        <v>448</v>
      </c>
      <c r="K133" s="80">
        <f>SUM(I133:J133)</f>
        <v>947</v>
      </c>
      <c r="L133" s="85">
        <f>IF(+C133=0,0,+F133/C133*100)</f>
        <v>77.5326429536245</v>
      </c>
      <c r="M133" s="85">
        <f>IF(+D133=0,0,+G133/D133*100)</f>
        <v>79.84705353126405</v>
      </c>
      <c r="N133" s="85">
        <f>IF(+E133=0,0,+H133/E133*100)</f>
        <v>78.69036903690369</v>
      </c>
      <c r="O133" s="87">
        <v>76.44</v>
      </c>
      <c r="P133" s="87">
        <v>78.74</v>
      </c>
      <c r="Q133" s="87">
        <v>77.61</v>
      </c>
      <c r="R133" s="32">
        <f>+L133-O133</f>
        <v>1.0926429536245053</v>
      </c>
      <c r="S133" s="32">
        <f>+M133-P133</f>
        <v>1.1070535312640573</v>
      </c>
      <c r="T133" s="33">
        <f>+N133-Q133</f>
        <v>1.08036903690369</v>
      </c>
      <c r="U133" s="51"/>
      <c r="V133" s="51"/>
      <c r="W133" s="51"/>
    </row>
    <row r="134" spans="2:23" s="3" customFormat="1" ht="19.5" customHeight="1">
      <c r="B134" s="29" t="s">
        <v>138</v>
      </c>
      <c r="C134" s="64"/>
      <c r="D134" s="64"/>
      <c r="E134" s="65">
        <f t="shared" si="70"/>
        <v>0</v>
      </c>
      <c r="F134" s="64"/>
      <c r="G134" s="64"/>
      <c r="H134" s="65">
        <f t="shared" si="71"/>
        <v>0</v>
      </c>
      <c r="I134" s="66">
        <f t="shared" si="40"/>
        <v>0</v>
      </c>
      <c r="J134" s="66">
        <f t="shared" si="40"/>
        <v>0</v>
      </c>
      <c r="K134" s="65">
        <f t="shared" si="72"/>
        <v>0</v>
      </c>
      <c r="L134" s="67">
        <f aca="true" t="shared" si="76" ref="L134:N148">IF(+C134=0,0,+F134/C134*100)</f>
        <v>0</v>
      </c>
      <c r="M134" s="67">
        <f t="shared" si="76"/>
        <v>0</v>
      </c>
      <c r="N134" s="67">
        <f t="shared" si="76"/>
        <v>0</v>
      </c>
      <c r="O134" s="68"/>
      <c r="P134" s="68"/>
      <c r="Q134" s="68"/>
      <c r="R134" s="69"/>
      <c r="S134" s="69"/>
      <c r="T134" s="70"/>
      <c r="U134" s="51"/>
      <c r="V134" s="51"/>
      <c r="W134" s="51"/>
    </row>
    <row r="135" spans="2:23" s="3" customFormat="1" ht="19.5" customHeight="1">
      <c r="B135" s="29" t="s">
        <v>139</v>
      </c>
      <c r="C135" s="64"/>
      <c r="D135" s="64"/>
      <c r="E135" s="65">
        <f t="shared" si="70"/>
        <v>0</v>
      </c>
      <c r="F135" s="64"/>
      <c r="G135" s="64"/>
      <c r="H135" s="65">
        <f t="shared" si="71"/>
        <v>0</v>
      </c>
      <c r="I135" s="66">
        <f t="shared" si="40"/>
        <v>0</v>
      </c>
      <c r="J135" s="66">
        <f t="shared" si="40"/>
        <v>0</v>
      </c>
      <c r="K135" s="65">
        <f t="shared" si="72"/>
        <v>0</v>
      </c>
      <c r="L135" s="67">
        <f t="shared" si="76"/>
        <v>0</v>
      </c>
      <c r="M135" s="67">
        <f t="shared" si="76"/>
        <v>0</v>
      </c>
      <c r="N135" s="67">
        <f t="shared" si="76"/>
        <v>0</v>
      </c>
      <c r="O135" s="68"/>
      <c r="P135" s="68"/>
      <c r="Q135" s="68"/>
      <c r="R135" s="69"/>
      <c r="S135" s="69"/>
      <c r="T135" s="70"/>
      <c r="U135" s="51"/>
      <c r="V135" s="51"/>
      <c r="W135" s="51"/>
    </row>
    <row r="136" spans="2:23" s="3" customFormat="1" ht="19.5" customHeight="1">
      <c r="B136" s="34" t="s">
        <v>140</v>
      </c>
      <c r="C136" s="64"/>
      <c r="D136" s="64"/>
      <c r="E136" s="65">
        <f t="shared" si="70"/>
        <v>0</v>
      </c>
      <c r="F136" s="64"/>
      <c r="G136" s="64"/>
      <c r="H136" s="65">
        <f t="shared" si="71"/>
        <v>0</v>
      </c>
      <c r="I136" s="66">
        <f t="shared" si="40"/>
        <v>0</v>
      </c>
      <c r="J136" s="66">
        <f t="shared" si="40"/>
        <v>0</v>
      </c>
      <c r="K136" s="65">
        <f t="shared" si="72"/>
        <v>0</v>
      </c>
      <c r="L136" s="67">
        <f t="shared" si="76"/>
        <v>0</v>
      </c>
      <c r="M136" s="67">
        <f t="shared" si="76"/>
        <v>0</v>
      </c>
      <c r="N136" s="67">
        <f t="shared" si="76"/>
        <v>0</v>
      </c>
      <c r="O136" s="68"/>
      <c r="P136" s="68"/>
      <c r="Q136" s="68"/>
      <c r="R136" s="69"/>
      <c r="S136" s="69"/>
      <c r="T136" s="70"/>
      <c r="U136" s="51"/>
      <c r="V136" s="51"/>
      <c r="W136" s="51"/>
    </row>
    <row r="137" spans="2:23" s="3" customFormat="1" ht="19.5" customHeight="1">
      <c r="B137" s="29" t="s">
        <v>141</v>
      </c>
      <c r="C137" s="64"/>
      <c r="D137" s="64"/>
      <c r="E137" s="65">
        <f t="shared" si="70"/>
        <v>0</v>
      </c>
      <c r="F137" s="64"/>
      <c r="G137" s="64"/>
      <c r="H137" s="65">
        <f t="shared" si="71"/>
        <v>0</v>
      </c>
      <c r="I137" s="66">
        <f>+C137-F137</f>
        <v>0</v>
      </c>
      <c r="J137" s="66">
        <f t="shared" si="40"/>
        <v>0</v>
      </c>
      <c r="K137" s="65">
        <f t="shared" si="72"/>
        <v>0</v>
      </c>
      <c r="L137" s="67">
        <f t="shared" si="76"/>
        <v>0</v>
      </c>
      <c r="M137" s="67">
        <f t="shared" si="76"/>
        <v>0</v>
      </c>
      <c r="N137" s="67">
        <f t="shared" si="76"/>
        <v>0</v>
      </c>
      <c r="O137" s="68"/>
      <c r="P137" s="68"/>
      <c r="Q137" s="68"/>
      <c r="R137" s="69"/>
      <c r="S137" s="69"/>
      <c r="T137" s="70"/>
      <c r="U137" s="51"/>
      <c r="V137" s="51"/>
      <c r="W137" s="51"/>
    </row>
    <row r="138" spans="2:23" s="3" customFormat="1" ht="19.5" customHeight="1">
      <c r="B138" s="29" t="s">
        <v>142</v>
      </c>
      <c r="C138" s="64"/>
      <c r="D138" s="64"/>
      <c r="E138" s="65">
        <f t="shared" si="70"/>
        <v>0</v>
      </c>
      <c r="F138" s="64"/>
      <c r="G138" s="64"/>
      <c r="H138" s="65">
        <f t="shared" si="71"/>
        <v>0</v>
      </c>
      <c r="I138" s="66">
        <f t="shared" si="40"/>
        <v>0</v>
      </c>
      <c r="J138" s="66">
        <f t="shared" si="40"/>
        <v>0</v>
      </c>
      <c r="K138" s="65">
        <f t="shared" si="72"/>
        <v>0</v>
      </c>
      <c r="L138" s="67">
        <f t="shared" si="76"/>
        <v>0</v>
      </c>
      <c r="M138" s="67">
        <f t="shared" si="76"/>
        <v>0</v>
      </c>
      <c r="N138" s="67">
        <f t="shared" si="76"/>
        <v>0</v>
      </c>
      <c r="O138" s="68"/>
      <c r="P138" s="68"/>
      <c r="Q138" s="68"/>
      <c r="R138" s="69"/>
      <c r="S138" s="69"/>
      <c r="T138" s="70"/>
      <c r="U138" s="51"/>
      <c r="V138" s="51"/>
      <c r="W138" s="51"/>
    </row>
    <row r="139" spans="2:23" s="3" customFormat="1" ht="19.5" customHeight="1">
      <c r="B139" s="29" t="s">
        <v>143</v>
      </c>
      <c r="C139" s="79">
        <v>1776</v>
      </c>
      <c r="D139" s="79">
        <v>1913</v>
      </c>
      <c r="E139" s="80">
        <f>SUM(C139:D139)</f>
        <v>3689</v>
      </c>
      <c r="F139" s="79">
        <v>1398</v>
      </c>
      <c r="G139" s="79">
        <v>1517</v>
      </c>
      <c r="H139" s="80">
        <f>SUM(F139:G139)</f>
        <v>2915</v>
      </c>
      <c r="I139" s="81">
        <f t="shared" si="40"/>
        <v>378</v>
      </c>
      <c r="J139" s="81">
        <f t="shared" si="40"/>
        <v>396</v>
      </c>
      <c r="K139" s="80">
        <f>SUM(I139:J139)</f>
        <v>774</v>
      </c>
      <c r="L139" s="85">
        <f t="shared" si="76"/>
        <v>78.71621621621621</v>
      </c>
      <c r="M139" s="85">
        <f t="shared" si="76"/>
        <v>79.29952953476216</v>
      </c>
      <c r="N139" s="85">
        <f t="shared" si="76"/>
        <v>79.01870425589591</v>
      </c>
      <c r="O139" s="87">
        <v>82.01</v>
      </c>
      <c r="P139" s="87">
        <v>83.03</v>
      </c>
      <c r="Q139" s="87">
        <v>82.54</v>
      </c>
      <c r="R139" s="32">
        <f>+L139-O139</f>
        <v>-3.2937837837837947</v>
      </c>
      <c r="S139" s="32">
        <f>+M139-P139</f>
        <v>-3.7304704652378433</v>
      </c>
      <c r="T139" s="33">
        <f>+N139-Q139</f>
        <v>-3.521295744104094</v>
      </c>
      <c r="U139" s="51"/>
      <c r="V139" s="51"/>
      <c r="W139" s="51"/>
    </row>
    <row r="140" spans="2:23" s="3" customFormat="1" ht="19.5" customHeight="1">
      <c r="B140" s="35" t="s">
        <v>144</v>
      </c>
      <c r="C140" s="36">
        <f>SUM(C125:C139)</f>
        <v>26836</v>
      </c>
      <c r="D140" s="36">
        <f>SUM(D125:D139)</f>
        <v>29729</v>
      </c>
      <c r="E140" s="37">
        <f t="shared" si="70"/>
        <v>56565</v>
      </c>
      <c r="F140" s="36">
        <f>SUM(F125:F139)</f>
        <v>15590</v>
      </c>
      <c r="G140" s="36">
        <f>SUM(G125:G139)</f>
        <v>17281</v>
      </c>
      <c r="H140" s="37">
        <f t="shared" si="71"/>
        <v>32871</v>
      </c>
      <c r="I140" s="38">
        <f t="shared" si="40"/>
        <v>11246</v>
      </c>
      <c r="J140" s="38">
        <f t="shared" si="40"/>
        <v>12448</v>
      </c>
      <c r="K140" s="37">
        <f t="shared" si="72"/>
        <v>23694</v>
      </c>
      <c r="L140" s="39">
        <f t="shared" si="76"/>
        <v>58.09360560441198</v>
      </c>
      <c r="M140" s="39">
        <f t="shared" si="76"/>
        <v>58.12842678865754</v>
      </c>
      <c r="N140" s="39">
        <f t="shared" si="76"/>
        <v>58.111906656059396</v>
      </c>
      <c r="O140" s="40"/>
      <c r="P140" s="40"/>
      <c r="Q140" s="40"/>
      <c r="R140" s="41"/>
      <c r="S140" s="41"/>
      <c r="T140" s="42"/>
      <c r="U140" s="51"/>
      <c r="V140" s="51"/>
      <c r="W140" s="51"/>
    </row>
    <row r="141" spans="2:23" s="3" customFormat="1" ht="19.5" customHeight="1">
      <c r="B141" s="29" t="s">
        <v>145</v>
      </c>
      <c r="C141" s="64"/>
      <c r="D141" s="64"/>
      <c r="E141" s="65">
        <f t="shared" si="70"/>
        <v>0</v>
      </c>
      <c r="F141" s="64"/>
      <c r="G141" s="64"/>
      <c r="H141" s="65">
        <f aca="true" t="shared" si="77" ref="H141:H146">SUM(F141:G141)</f>
        <v>0</v>
      </c>
      <c r="I141" s="66">
        <f>+C141-F141</f>
        <v>0</v>
      </c>
      <c r="J141" s="66">
        <f>+D141-G141</f>
        <v>0</v>
      </c>
      <c r="K141" s="65">
        <f aca="true" t="shared" si="78" ref="K141:K146">SUM(I141:J141)</f>
        <v>0</v>
      </c>
      <c r="L141" s="67">
        <f t="shared" si="76"/>
        <v>0</v>
      </c>
      <c r="M141" s="67">
        <f t="shared" si="76"/>
        <v>0</v>
      </c>
      <c r="N141" s="67">
        <f t="shared" si="76"/>
        <v>0</v>
      </c>
      <c r="O141" s="68"/>
      <c r="P141" s="68"/>
      <c r="Q141" s="68"/>
      <c r="R141" s="69"/>
      <c r="S141" s="69"/>
      <c r="T141" s="70"/>
      <c r="U141" s="51"/>
      <c r="V141" s="51"/>
      <c r="W141" s="51"/>
    </row>
    <row r="142" spans="2:23" s="3" customFormat="1" ht="19.5" customHeight="1">
      <c r="B142" s="29" t="s">
        <v>146</v>
      </c>
      <c r="C142" s="76">
        <v>2218</v>
      </c>
      <c r="D142" s="76">
        <v>2244</v>
      </c>
      <c r="E142" s="77">
        <f t="shared" si="70"/>
        <v>4462</v>
      </c>
      <c r="F142" s="76">
        <v>1701</v>
      </c>
      <c r="G142" s="76">
        <v>1782</v>
      </c>
      <c r="H142" s="77">
        <f t="shared" si="77"/>
        <v>3483</v>
      </c>
      <c r="I142" s="78">
        <f aca="true" t="shared" si="79" ref="I142:J145">+C142-F142</f>
        <v>517</v>
      </c>
      <c r="J142" s="78">
        <f t="shared" si="79"/>
        <v>462</v>
      </c>
      <c r="K142" s="77">
        <f t="shared" si="78"/>
        <v>979</v>
      </c>
      <c r="L142" s="84">
        <f t="shared" si="76"/>
        <v>76.6907123534716</v>
      </c>
      <c r="M142" s="84">
        <f t="shared" si="76"/>
        <v>79.41176470588235</v>
      </c>
      <c r="N142" s="84">
        <f t="shared" si="76"/>
        <v>78.05916629314208</v>
      </c>
      <c r="O142" s="31">
        <v>0</v>
      </c>
      <c r="P142" s="31">
        <v>0</v>
      </c>
      <c r="Q142" s="31">
        <v>0</v>
      </c>
      <c r="R142" s="32" t="s">
        <v>155</v>
      </c>
      <c r="S142" s="32" t="s">
        <v>155</v>
      </c>
      <c r="T142" s="33" t="s">
        <v>155</v>
      </c>
      <c r="U142" s="51"/>
      <c r="V142" s="51"/>
      <c r="W142" s="51"/>
    </row>
    <row r="143" spans="2:23" s="3" customFormat="1" ht="19.5" customHeight="1">
      <c r="B143" s="29" t="s">
        <v>147</v>
      </c>
      <c r="C143" s="76">
        <v>2868</v>
      </c>
      <c r="D143" s="76">
        <v>3071</v>
      </c>
      <c r="E143" s="80">
        <f t="shared" si="70"/>
        <v>5939</v>
      </c>
      <c r="F143" s="76">
        <v>1983</v>
      </c>
      <c r="G143" s="76">
        <v>2200</v>
      </c>
      <c r="H143" s="80">
        <f t="shared" si="77"/>
        <v>4183</v>
      </c>
      <c r="I143" s="81">
        <f t="shared" si="79"/>
        <v>885</v>
      </c>
      <c r="J143" s="81">
        <f t="shared" si="79"/>
        <v>871</v>
      </c>
      <c r="K143" s="80">
        <f t="shared" si="78"/>
        <v>1756</v>
      </c>
      <c r="L143" s="85">
        <f t="shared" si="76"/>
        <v>69.14225941422593</v>
      </c>
      <c r="M143" s="85">
        <f t="shared" si="76"/>
        <v>71.63790296320417</v>
      </c>
      <c r="N143" s="85">
        <f t="shared" si="76"/>
        <v>70.43273278329684</v>
      </c>
      <c r="O143" s="86">
        <v>76.04</v>
      </c>
      <c r="P143" s="86">
        <v>78.22</v>
      </c>
      <c r="Q143" s="86">
        <v>77.17</v>
      </c>
      <c r="R143" s="32">
        <f aca="true" t="shared" si="80" ref="R143:T144">+L143-O143</f>
        <v>-6.8977405857740735</v>
      </c>
      <c r="S143" s="32">
        <f t="shared" si="80"/>
        <v>-6.58209703679583</v>
      </c>
      <c r="T143" s="33">
        <f t="shared" si="80"/>
        <v>-6.7372672167031595</v>
      </c>
      <c r="U143" s="51"/>
      <c r="V143" s="51"/>
      <c r="W143" s="51"/>
    </row>
    <row r="144" spans="2:23" s="3" customFormat="1" ht="19.5" customHeight="1">
      <c r="B144" s="29" t="s">
        <v>148</v>
      </c>
      <c r="C144" s="76">
        <v>1028</v>
      </c>
      <c r="D144" s="76">
        <v>1017</v>
      </c>
      <c r="E144" s="80">
        <f t="shared" si="70"/>
        <v>2045</v>
      </c>
      <c r="F144" s="76">
        <v>752</v>
      </c>
      <c r="G144" s="76">
        <v>731</v>
      </c>
      <c r="H144" s="80">
        <f t="shared" si="77"/>
        <v>1483</v>
      </c>
      <c r="I144" s="81">
        <f t="shared" si="79"/>
        <v>276</v>
      </c>
      <c r="J144" s="81">
        <f t="shared" si="79"/>
        <v>286</v>
      </c>
      <c r="K144" s="80">
        <f t="shared" si="78"/>
        <v>562</v>
      </c>
      <c r="L144" s="85">
        <f t="shared" si="76"/>
        <v>73.15175097276264</v>
      </c>
      <c r="M144" s="85">
        <f t="shared" si="76"/>
        <v>71.87807276302851</v>
      </c>
      <c r="N144" s="85">
        <f t="shared" si="76"/>
        <v>72.51833740831296</v>
      </c>
      <c r="O144" s="86">
        <v>81.62</v>
      </c>
      <c r="P144" s="86">
        <v>81.84</v>
      </c>
      <c r="Q144" s="86">
        <v>81.73</v>
      </c>
      <c r="R144" s="32">
        <f t="shared" si="80"/>
        <v>-8.468249027237363</v>
      </c>
      <c r="S144" s="32">
        <f t="shared" si="80"/>
        <v>-9.96192723697149</v>
      </c>
      <c r="T144" s="33">
        <f t="shared" si="80"/>
        <v>-9.211662591687045</v>
      </c>
      <c r="U144" s="51"/>
      <c r="V144" s="51"/>
      <c r="W144" s="51"/>
    </row>
    <row r="145" spans="2:23" s="3" customFormat="1" ht="19.5" customHeight="1">
      <c r="B145" s="29" t="s">
        <v>149</v>
      </c>
      <c r="C145" s="76">
        <v>2965</v>
      </c>
      <c r="D145" s="76">
        <v>3384</v>
      </c>
      <c r="E145" s="80">
        <f t="shared" si="70"/>
        <v>6349</v>
      </c>
      <c r="F145" s="76">
        <v>1987</v>
      </c>
      <c r="G145" s="76">
        <v>2366</v>
      </c>
      <c r="H145" s="80">
        <f t="shared" si="77"/>
        <v>4353</v>
      </c>
      <c r="I145" s="81">
        <f aca="true" t="shared" si="81" ref="I145:I151">+C145-F145</f>
        <v>978</v>
      </c>
      <c r="J145" s="81">
        <f t="shared" si="79"/>
        <v>1018</v>
      </c>
      <c r="K145" s="80">
        <f t="shared" si="78"/>
        <v>1996</v>
      </c>
      <c r="L145" s="85">
        <f t="shared" si="76"/>
        <v>67.01517706576729</v>
      </c>
      <c r="M145" s="85">
        <f t="shared" si="76"/>
        <v>69.91725768321513</v>
      </c>
      <c r="N145" s="85">
        <f t="shared" si="76"/>
        <v>68.56197826429359</v>
      </c>
      <c r="O145" s="31">
        <v>0</v>
      </c>
      <c r="P145" s="31">
        <v>0</v>
      </c>
      <c r="Q145" s="31">
        <v>0</v>
      </c>
      <c r="R145" s="32" t="s">
        <v>155</v>
      </c>
      <c r="S145" s="32" t="s">
        <v>155</v>
      </c>
      <c r="T145" s="33" t="s">
        <v>155</v>
      </c>
      <c r="U145" s="51"/>
      <c r="V145" s="51"/>
      <c r="W145" s="51"/>
    </row>
    <row r="146" spans="2:23" s="3" customFormat="1" ht="19.5" customHeight="1">
      <c r="B146" s="35" t="s">
        <v>150</v>
      </c>
      <c r="C146" s="82">
        <f>SUM(C141:C145)</f>
        <v>9079</v>
      </c>
      <c r="D146" s="82">
        <f>SUM(D141:D145)</f>
        <v>9716</v>
      </c>
      <c r="E146" s="37">
        <f t="shared" si="70"/>
        <v>18795</v>
      </c>
      <c r="F146" s="82">
        <f>SUM(F141:F145)</f>
        <v>6423</v>
      </c>
      <c r="G146" s="82">
        <f>SUM(G141:G145)</f>
        <v>7079</v>
      </c>
      <c r="H146" s="37">
        <f t="shared" si="77"/>
        <v>13502</v>
      </c>
      <c r="I146" s="37">
        <f t="shared" si="81"/>
        <v>2656</v>
      </c>
      <c r="J146" s="37">
        <f aca="true" t="shared" si="82" ref="J146:J151">+D146-G146</f>
        <v>2637</v>
      </c>
      <c r="K146" s="37">
        <f t="shared" si="78"/>
        <v>5293</v>
      </c>
      <c r="L146" s="39">
        <f t="shared" si="76"/>
        <v>70.74567683665603</v>
      </c>
      <c r="M146" s="39">
        <f t="shared" si="76"/>
        <v>72.85920131741457</v>
      </c>
      <c r="N146" s="39">
        <f t="shared" si="76"/>
        <v>71.83825485501463</v>
      </c>
      <c r="O146" s="40"/>
      <c r="P146" s="40"/>
      <c r="Q146" s="40"/>
      <c r="R146" s="41"/>
      <c r="S146" s="41"/>
      <c r="T146" s="42"/>
      <c r="U146" s="51"/>
      <c r="V146" s="51"/>
      <c r="W146" s="51"/>
    </row>
    <row r="147" spans="2:23" s="3" customFormat="1" ht="19.5" customHeight="1">
      <c r="B147" s="29" t="s">
        <v>151</v>
      </c>
      <c r="C147" s="79">
        <v>5763</v>
      </c>
      <c r="D147" s="79">
        <v>5659</v>
      </c>
      <c r="E147" s="80">
        <f t="shared" si="70"/>
        <v>11422</v>
      </c>
      <c r="F147" s="79">
        <v>3658</v>
      </c>
      <c r="G147" s="79">
        <v>3610</v>
      </c>
      <c r="H147" s="80">
        <f>SUM(F147:G147)</f>
        <v>7268</v>
      </c>
      <c r="I147" s="81">
        <f t="shared" si="81"/>
        <v>2105</v>
      </c>
      <c r="J147" s="81">
        <f t="shared" si="82"/>
        <v>2049</v>
      </c>
      <c r="K147" s="80">
        <f>SUM(I147:J147)</f>
        <v>4154</v>
      </c>
      <c r="L147" s="85">
        <f t="shared" si="76"/>
        <v>63.473885129272944</v>
      </c>
      <c r="M147" s="85">
        <f t="shared" si="76"/>
        <v>63.79218943276197</v>
      </c>
      <c r="N147" s="85">
        <f t="shared" si="76"/>
        <v>63.63158816319384</v>
      </c>
      <c r="O147" s="87">
        <v>72.1</v>
      </c>
      <c r="P147" s="87">
        <v>72.49</v>
      </c>
      <c r="Q147" s="87">
        <v>72.29</v>
      </c>
      <c r="R147" s="32">
        <f>+L147-O147</f>
        <v>-8.62611487072705</v>
      </c>
      <c r="S147" s="32">
        <f>+M147-P147</f>
        <v>-8.697810567238022</v>
      </c>
      <c r="T147" s="33">
        <f>+N147-Q147</f>
        <v>-8.658411836806167</v>
      </c>
      <c r="U147" s="51"/>
      <c r="V147" s="51"/>
      <c r="W147" s="51"/>
    </row>
    <row r="148" spans="2:23" s="3" customFormat="1" ht="19.5" customHeight="1">
      <c r="B148" s="29" t="s">
        <v>152</v>
      </c>
      <c r="C148" s="79">
        <v>1955</v>
      </c>
      <c r="D148" s="79">
        <v>2074</v>
      </c>
      <c r="E148" s="80">
        <f t="shared" si="70"/>
        <v>4029</v>
      </c>
      <c r="F148" s="79">
        <v>1383</v>
      </c>
      <c r="G148" s="79">
        <v>1514</v>
      </c>
      <c r="H148" s="80">
        <f>SUM(F148:G148)</f>
        <v>2897</v>
      </c>
      <c r="I148" s="81">
        <f t="shared" si="81"/>
        <v>572</v>
      </c>
      <c r="J148" s="81">
        <f t="shared" si="82"/>
        <v>560</v>
      </c>
      <c r="K148" s="80">
        <f>SUM(I148:J148)</f>
        <v>1132</v>
      </c>
      <c r="L148" s="85">
        <f t="shared" si="76"/>
        <v>70.74168797953965</v>
      </c>
      <c r="M148" s="85">
        <f t="shared" si="76"/>
        <v>72.99903567984572</v>
      </c>
      <c r="N148" s="85">
        <f t="shared" si="76"/>
        <v>71.903698188136</v>
      </c>
      <c r="O148" s="87"/>
      <c r="P148" s="87"/>
      <c r="Q148" s="87"/>
      <c r="R148" s="32" t="s">
        <v>155</v>
      </c>
      <c r="S148" s="32" t="s">
        <v>155</v>
      </c>
      <c r="T148" s="33" t="s">
        <v>155</v>
      </c>
      <c r="U148" s="51"/>
      <c r="V148" s="51"/>
      <c r="W148" s="51"/>
    </row>
    <row r="149" spans="2:23" s="3" customFormat="1" ht="19.5" customHeight="1">
      <c r="B149" s="29" t="s">
        <v>153</v>
      </c>
      <c r="C149" s="79">
        <v>1874</v>
      </c>
      <c r="D149" s="79">
        <v>1913</v>
      </c>
      <c r="E149" s="80">
        <f t="shared" si="70"/>
        <v>3787</v>
      </c>
      <c r="F149" s="79">
        <v>1338</v>
      </c>
      <c r="G149" s="79">
        <v>1418</v>
      </c>
      <c r="H149" s="80">
        <f>SUM(F149:G149)</f>
        <v>2756</v>
      </c>
      <c r="I149" s="81">
        <f t="shared" si="81"/>
        <v>536</v>
      </c>
      <c r="J149" s="81">
        <f t="shared" si="82"/>
        <v>495</v>
      </c>
      <c r="K149" s="80">
        <f>SUM(I149:J149)</f>
        <v>1031</v>
      </c>
      <c r="L149" s="85">
        <f>IF(+C149=0,0,+F149/C149*100)</f>
        <v>71.39807897545357</v>
      </c>
      <c r="M149" s="85">
        <f>IF(+D149=0,0,+G149/D149*100)</f>
        <v>74.1244119184527</v>
      </c>
      <c r="N149" s="85">
        <f>IF(+E149=0,0,+H149/E149*100)</f>
        <v>72.77528386585688</v>
      </c>
      <c r="O149" s="87"/>
      <c r="P149" s="87"/>
      <c r="Q149" s="87"/>
      <c r="R149" s="32" t="s">
        <v>155</v>
      </c>
      <c r="S149" s="32" t="s">
        <v>155</v>
      </c>
      <c r="T149" s="33" t="s">
        <v>155</v>
      </c>
      <c r="U149" s="51"/>
      <c r="V149" s="51"/>
      <c r="W149" s="51"/>
    </row>
    <row r="150" spans="2:23" s="3" customFormat="1" ht="19.5" customHeight="1">
      <c r="B150" s="46" t="s">
        <v>154</v>
      </c>
      <c r="C150" s="36">
        <f>SUM(C147:C149)</f>
        <v>9592</v>
      </c>
      <c r="D150" s="36">
        <f>SUM(D147:D149)</f>
        <v>9646</v>
      </c>
      <c r="E150" s="38">
        <f t="shared" si="70"/>
        <v>19238</v>
      </c>
      <c r="F150" s="36">
        <f>SUM(F147:F149)</f>
        <v>6379</v>
      </c>
      <c r="G150" s="36">
        <f>SUM(G147:G149)</f>
        <v>6542</v>
      </c>
      <c r="H150" s="38">
        <f>SUM(F150:G150)</f>
        <v>12921</v>
      </c>
      <c r="I150" s="38">
        <f t="shared" si="81"/>
        <v>3213</v>
      </c>
      <c r="J150" s="38">
        <f t="shared" si="82"/>
        <v>3104</v>
      </c>
      <c r="K150" s="38">
        <f>SUM(I150:J150)</f>
        <v>6317</v>
      </c>
      <c r="L150" s="47">
        <f aca="true" t="shared" si="83" ref="L150:N151">IF(+C150=0,0,+F150/C150*100)</f>
        <v>66.50333611342786</v>
      </c>
      <c r="M150" s="47">
        <f t="shared" si="83"/>
        <v>67.82085838689612</v>
      </c>
      <c r="N150" s="47">
        <f t="shared" si="83"/>
        <v>67.16394635617007</v>
      </c>
      <c r="O150" s="48"/>
      <c r="P150" s="48"/>
      <c r="Q150" s="48"/>
      <c r="R150" s="49"/>
      <c r="S150" s="49"/>
      <c r="T150" s="50"/>
      <c r="U150" s="51"/>
      <c r="V150" s="51"/>
      <c r="W150" s="51"/>
    </row>
    <row r="151" spans="2:20" s="3" customFormat="1" ht="19.5" customHeight="1" thickBot="1">
      <c r="B151" s="11" t="s">
        <v>3</v>
      </c>
      <c r="C151" s="52">
        <f>SUM(C46,C49,C62,C66,C72,C77,C84,C99,C107,C113,C124,C140,C146,C150)</f>
        <v>128310</v>
      </c>
      <c r="D151" s="52">
        <f>SUM(D46,D49,D62,D66,D72,D77,D84,D99,D107,D113,D124,D140,D146,D150)</f>
        <v>140763</v>
      </c>
      <c r="E151" s="53">
        <f t="shared" si="70"/>
        <v>269073</v>
      </c>
      <c r="F151" s="53">
        <f>SUM(F46,F49,F62,F66,F72,F77,F84,F99,F107,F113,F124,F140,F146,F150)</f>
        <v>84719</v>
      </c>
      <c r="G151" s="53">
        <f>SUM(G46,G49,G62,G66,G72,G77,G84,G99,G107,G113,G124,G140,G146,G150)</f>
        <v>93820</v>
      </c>
      <c r="H151" s="53">
        <f>SUM(F151:G151)</f>
        <v>178539</v>
      </c>
      <c r="I151" s="53">
        <f t="shared" si="81"/>
        <v>43591</v>
      </c>
      <c r="J151" s="53">
        <f t="shared" si="82"/>
        <v>46943</v>
      </c>
      <c r="K151" s="53">
        <f>SUM(I151:J151)</f>
        <v>90534</v>
      </c>
      <c r="L151" s="54">
        <f t="shared" si="83"/>
        <v>66.02681006936326</v>
      </c>
      <c r="M151" s="54">
        <f t="shared" si="83"/>
        <v>66.65103755958597</v>
      </c>
      <c r="N151" s="54">
        <f t="shared" si="83"/>
        <v>66.35336878839571</v>
      </c>
      <c r="O151" s="83"/>
      <c r="P151" s="83"/>
      <c r="Q151" s="83"/>
      <c r="R151" s="8"/>
      <c r="S151" s="8"/>
      <c r="T151" s="7"/>
    </row>
    <row r="152" spans="2:20" s="3" customFormat="1" ht="19.5" customHeight="1" thickBot="1">
      <c r="B152" s="11" t="s">
        <v>4</v>
      </c>
      <c r="C152" s="10">
        <f aca="true" t="shared" si="84" ref="C152:K152">SUM(C151,C36)</f>
        <v>802319</v>
      </c>
      <c r="D152" s="10">
        <f t="shared" si="84"/>
        <v>925662</v>
      </c>
      <c r="E152" s="94">
        <f t="shared" si="84"/>
        <v>1727981</v>
      </c>
      <c r="F152" s="10">
        <f t="shared" si="84"/>
        <v>401175</v>
      </c>
      <c r="G152" s="10">
        <f t="shared" si="84"/>
        <v>470650</v>
      </c>
      <c r="H152" s="10">
        <f t="shared" si="84"/>
        <v>871825</v>
      </c>
      <c r="I152" s="10">
        <f t="shared" si="84"/>
        <v>401144</v>
      </c>
      <c r="J152" s="10">
        <f t="shared" si="84"/>
        <v>455012</v>
      </c>
      <c r="K152" s="10">
        <f t="shared" si="84"/>
        <v>856156</v>
      </c>
      <c r="L152" s="9">
        <f>IF(+C152=0,0,+F152/C152*100)</f>
        <v>50.00193189990515</v>
      </c>
      <c r="M152" s="9">
        <f>IF(+D152=0,0,+G152/D152*100)</f>
        <v>50.84469277122751</v>
      </c>
      <c r="N152" s="9">
        <f>IF(+E152=0,0,+H152/E152*100)</f>
        <v>50.45339040186205</v>
      </c>
      <c r="O152" s="83"/>
      <c r="P152" s="83"/>
      <c r="Q152" s="83"/>
      <c r="R152" s="8"/>
      <c r="S152" s="8"/>
      <c r="T152" s="7"/>
    </row>
    <row r="153" spans="2:20" s="3" customFormat="1" ht="15" customHeight="1">
      <c r="B153" s="2"/>
      <c r="C153" s="5"/>
      <c r="D153" s="4"/>
      <c r="E153" s="4"/>
      <c r="F153" s="5"/>
      <c r="G153" s="4"/>
      <c r="H153" s="4"/>
      <c r="I153" s="5"/>
      <c r="J153" s="4"/>
      <c r="K153" s="4"/>
      <c r="L153" s="5"/>
      <c r="M153" s="4"/>
      <c r="N153" s="4"/>
      <c r="O153" s="5"/>
      <c r="P153" s="4"/>
      <c r="Q153" s="4"/>
      <c r="R153" s="5"/>
      <c r="S153" s="4"/>
      <c r="T153" s="4"/>
    </row>
    <row r="154" spans="2:20" s="3" customFormat="1" ht="15" customHeight="1">
      <c r="B154" s="6"/>
      <c r="C154" s="5"/>
      <c r="D154" s="4"/>
      <c r="E154" s="4"/>
      <c r="F154" s="5"/>
      <c r="G154" s="4"/>
      <c r="H154" s="4"/>
      <c r="I154" s="5"/>
      <c r="J154" s="4"/>
      <c r="K154" s="4"/>
      <c r="L154" s="5"/>
      <c r="M154" s="4"/>
      <c r="N154" s="4"/>
      <c r="O154" s="5"/>
      <c r="P154" s="4"/>
      <c r="Q154" s="4"/>
      <c r="R154" s="5"/>
      <c r="S154" s="4"/>
      <c r="T154" s="4"/>
    </row>
    <row r="155" ht="15" customHeight="1">
      <c r="B155" s="2"/>
    </row>
  </sheetData>
  <sheetProtection/>
  <mergeCells count="13">
    <mergeCell ref="L8:N8"/>
    <mergeCell ref="O8:Q8"/>
    <mergeCell ref="R8:T8"/>
    <mergeCell ref="R2:T2"/>
    <mergeCell ref="H3:M3"/>
    <mergeCell ref="R3:T3"/>
    <mergeCell ref="R4:T4"/>
    <mergeCell ref="R5:T5"/>
    <mergeCell ref="B7:B9"/>
    <mergeCell ref="C7:E8"/>
    <mergeCell ref="F7:H8"/>
    <mergeCell ref="I7:K8"/>
    <mergeCell ref="L7:T7"/>
  </mergeCells>
  <printOptions horizontalCentered="1"/>
  <pageMargins left="0.1968503937007874" right="0.1968503937007874" top="0.5905511811023623" bottom="0" header="0.5118110236220472" footer="0.5118110236220472"/>
  <pageSetup horizontalDpi="600" verticalDpi="600" orientation="landscape" paperSize="9" scale="56" r:id="rId1"/>
  <rowBreaks count="3" manualBreakCount="3">
    <brk id="46" max="19" man="1"/>
    <brk id="84" max="19" man="1"/>
    <brk id="11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小野＿到</cp:lastModifiedBy>
  <cp:lastPrinted>2023-04-23T16:06:22Z</cp:lastPrinted>
  <dcterms:created xsi:type="dcterms:W3CDTF">2007-02-15T02:39:50Z</dcterms:created>
  <dcterms:modified xsi:type="dcterms:W3CDTF">2023-04-23T16:15:07Z</dcterms:modified>
  <cp:category/>
  <cp:version/>
  <cp:contentType/>
  <cp:contentStatus/>
</cp:coreProperties>
</file>