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992" windowHeight="7596" activeTab="2"/>
  </bookViews>
  <sheets>
    <sheet name="はじめに" sheetId="1" r:id="rId1"/>
    <sheet name="入力シート（農業土木）" sheetId="2" r:id="rId2"/>
    <sheet name="格付" sheetId="3" r:id="rId3"/>
    <sheet name="X1（平均完工）" sheetId="4" r:id="rId4"/>
    <sheet name="X21（自己資本）" sheetId="5" r:id="rId5"/>
    <sheet name="X22（利益額）" sheetId="6" r:id="rId6"/>
    <sheet name="Z1（技術者）" sheetId="7" r:id="rId7"/>
    <sheet name="Z2（元請）" sheetId="8" r:id="rId8"/>
  </sheets>
  <definedNames>
    <definedName name="指名範囲">#REF!</definedName>
    <definedName name="成績範囲">#REF!</definedName>
  </definedNames>
  <calcPr fullCalcOnLoad="1"/>
</workbook>
</file>

<file path=xl/comments2.xml><?xml version="1.0" encoding="utf-8"?>
<comments xmlns="http://schemas.openxmlformats.org/spreadsheetml/2006/main">
  <authors>
    <author>061850</author>
    <author>056873</author>
    <author>054627</author>
  </authors>
  <commentList>
    <comment ref="H7" authorId="0">
      <text>
        <r>
          <rPr>
            <b/>
            <sz val="9"/>
            <rFont val="ＭＳ Ｐゴシック"/>
            <family val="3"/>
          </rPr>
          <t>Ｘ１点</t>
        </r>
        <r>
          <rPr>
            <sz val="9"/>
            <rFont val="ＭＳ Ｐゴシック"/>
            <family val="3"/>
          </rPr>
          <t xml:space="preserve">
</t>
        </r>
      </text>
    </comment>
    <comment ref="H18" authorId="0">
      <text>
        <r>
          <rPr>
            <b/>
            <sz val="9"/>
            <rFont val="ＭＳ Ｐゴシック"/>
            <family val="3"/>
          </rPr>
          <t>Ｙ点</t>
        </r>
        <r>
          <rPr>
            <sz val="9"/>
            <rFont val="ＭＳ Ｐゴシック"/>
            <family val="3"/>
          </rPr>
          <t xml:space="preserve">
</t>
        </r>
      </text>
    </comment>
    <comment ref="H20" authorId="0">
      <text>
        <r>
          <rPr>
            <b/>
            <sz val="9"/>
            <rFont val="ＭＳ Ｐゴシック"/>
            <family val="3"/>
          </rPr>
          <t xml:space="preserve">Ｚ１点
</t>
        </r>
      </text>
    </comment>
    <comment ref="H27" authorId="0">
      <text>
        <r>
          <rPr>
            <b/>
            <sz val="9"/>
            <rFont val="ＭＳ Ｐゴシック"/>
            <family val="3"/>
          </rPr>
          <t>Ｚ２点</t>
        </r>
        <r>
          <rPr>
            <sz val="9"/>
            <rFont val="ＭＳ Ｐゴシック"/>
            <family val="3"/>
          </rPr>
          <t xml:space="preserve">
</t>
        </r>
      </text>
    </comment>
    <comment ref="H34" authorId="0">
      <text>
        <r>
          <rPr>
            <b/>
            <sz val="9"/>
            <rFont val="ＭＳ Ｐゴシック"/>
            <family val="3"/>
          </rPr>
          <t>Ｚ点</t>
        </r>
        <r>
          <rPr>
            <sz val="9"/>
            <rFont val="ＭＳ Ｐゴシック"/>
            <family val="3"/>
          </rPr>
          <t xml:space="preserve">
</t>
        </r>
      </text>
    </comment>
    <comment ref="H36" authorId="0">
      <text>
        <r>
          <rPr>
            <b/>
            <sz val="9"/>
            <rFont val="ＭＳ Ｐゴシック"/>
            <family val="3"/>
          </rPr>
          <t>Ｗ点</t>
        </r>
        <r>
          <rPr>
            <sz val="9"/>
            <rFont val="ＭＳ Ｐゴシック"/>
            <family val="3"/>
          </rPr>
          <t xml:space="preserve">
</t>
        </r>
      </text>
    </comment>
    <comment ref="H38" authorId="0">
      <text>
        <r>
          <rPr>
            <b/>
            <sz val="9"/>
            <rFont val="ＭＳ Ｐゴシック"/>
            <family val="3"/>
          </rPr>
          <t>客観点</t>
        </r>
        <r>
          <rPr>
            <sz val="9"/>
            <rFont val="ＭＳ Ｐゴシック"/>
            <family val="3"/>
          </rPr>
          <t xml:space="preserve">
</t>
        </r>
      </text>
    </comment>
    <comment ref="H16" authorId="1">
      <text>
        <r>
          <rPr>
            <b/>
            <sz val="9"/>
            <rFont val="ＭＳ Ｐゴシック"/>
            <family val="3"/>
          </rPr>
          <t>Ｘ２点</t>
        </r>
        <r>
          <rPr>
            <sz val="9"/>
            <rFont val="ＭＳ Ｐゴシック"/>
            <family val="3"/>
          </rPr>
          <t xml:space="preserve">
</t>
        </r>
      </text>
    </comment>
    <comment ref="C21" authorId="2">
      <text>
        <r>
          <rPr>
            <b/>
            <sz val="9"/>
            <rFont val="ＭＳ Ｐゴシック"/>
            <family val="3"/>
          </rPr>
          <t>１級技術者のうち、講習受講者数</t>
        </r>
      </text>
    </comment>
  </commentList>
</comments>
</file>

<file path=xl/sharedStrings.xml><?xml version="1.0" encoding="utf-8"?>
<sst xmlns="http://schemas.openxmlformats.org/spreadsheetml/2006/main" count="114" uniqueCount="81">
  <si>
    <t>係数１</t>
  </si>
  <si>
    <t>係数２</t>
  </si>
  <si>
    <t>係数３</t>
  </si>
  <si>
    <t>土木一式</t>
  </si>
  <si>
    <t>石</t>
  </si>
  <si>
    <t>水道施設</t>
  </si>
  <si>
    <t>しゅんせつ</t>
  </si>
  <si>
    <t>数値</t>
  </si>
  <si>
    <t>年間平均元請完成工事高</t>
  </si>
  <si>
    <t>年間平均元請完成工事高の点数</t>
  </si>
  <si>
    <t>Ｘ２（自己資本）　＝　係数１　×　完工高　÷　係数２　＋　係数３</t>
  </si>
  <si>
    <t>Ｘ１（平均完工）　＝　係数１　×　完工高　÷　係数２　＋　係数３</t>
  </si>
  <si>
    <t>平均完工高（千円）</t>
  </si>
  <si>
    <t>以上</t>
  </si>
  <si>
    <t>未満</t>
  </si>
  <si>
    <t>係数</t>
  </si>
  <si>
    <t>自己資本額（千円）</t>
  </si>
  <si>
    <t>X22(平均利益額)　＝　係数１×平均利益額　÷係数２　＋　係数３</t>
  </si>
  <si>
    <t xml:space="preserve"> ←X22点</t>
  </si>
  <si>
    <t xml:space="preserve"> ←X21点</t>
  </si>
  <si>
    <t>　←X1点</t>
  </si>
  <si>
    <t xml:space="preserve"> ←Y点</t>
  </si>
  <si>
    <t xml:space="preserve"> ←X2点</t>
  </si>
  <si>
    <t xml:space="preserve"> ←W点</t>
  </si>
  <si>
    <t xml:space="preserve"> ← 社会的要素</t>
  </si>
  <si>
    <t xml:space="preserve"> ← 客観的要素</t>
  </si>
  <si>
    <t>平均利益額（千円）</t>
  </si>
  <si>
    <t>　←Z1点</t>
  </si>
  <si>
    <t>　←X2点</t>
  </si>
  <si>
    <t>技術者数（人）</t>
  </si>
  <si>
    <t>以上</t>
  </si>
  <si>
    <t>未満</t>
  </si>
  <si>
    <t>Z2(元請完成工事高評点）=　係数１ × 元請完工高 ÷　係数２　＋　係数３</t>
  </si>
  <si>
    <t>Z1（技術職員の数の評点）＝係数１ × 技術職員数 ÷ 係数２ ＋係数３</t>
  </si>
  <si>
    <t>元請完工高</t>
  </si>
  <si>
    <t>評点</t>
  </si>
  <si>
    <t>点数</t>
  </si>
  <si>
    <t xml:space="preserve"> ←Z点</t>
  </si>
  <si>
    <t>試算結果</t>
  </si>
  <si>
    <t>客観点</t>
  </si>
  <si>
    <t>総合点</t>
  </si>
  <si>
    <t>Ｂ</t>
  </si>
  <si>
    <t>不可</t>
  </si>
  <si>
    <t>総合評点</t>
  </si>
  <si>
    <t>点数</t>
  </si>
  <si>
    <t>格付</t>
  </si>
  <si>
    <t>⑦その他の審査項目等（Ｗ）</t>
  </si>
  <si>
    <t>⑧客観的要素の評定数値</t>
  </si>
  <si>
    <t>③経営状況（Ｙ）</t>
  </si>
  <si>
    <t>構成員１</t>
  </si>
  <si>
    <t>構成員２</t>
  </si>
  <si>
    <t>構成員３</t>
  </si>
  <si>
    <t>（実際の総合評定値とは異なる場合があります。）</t>
  </si>
  <si>
    <t>⑥技術力（Ｚ）</t>
  </si>
  <si>
    <t>※着色セルには入力しないでください。</t>
  </si>
  <si>
    <t>格　付</t>
  </si>
  <si>
    <t>⑤元請完工高
　（Ｚ２）</t>
  </si>
  <si>
    <t>④技術者数
　（Ｚ１）</t>
  </si>
  <si>
    <t>②自己資本額
　平均利益額
　（Ｘ２）</t>
  </si>
  <si>
    <t>①完成工事高
　（Ｘ１）</t>
  </si>
  <si>
    <t>構　成　員　名</t>
  </si>
  <si>
    <t>所　　在　　地</t>
  </si>
  <si>
    <t>登録番号(９桁)</t>
  </si>
  <si>
    <t>構成員情報
（省略可）</t>
  </si>
  <si>
    <t>◇　ＪＶ試算表について　◇</t>
  </si>
  <si>
    <t>合計　　　　　（千円）</t>
  </si>
  <si>
    <t>自己資本額　　（千円）</t>
  </si>
  <si>
    <t>平均利益額　　（千円）</t>
  </si>
  <si>
    <t>↑　「０」以下の時は「０」を入力　↑</t>
  </si>
  <si>
    <t>１級　　　　　（ 人 ）</t>
  </si>
  <si>
    <t>講習受講　　　（ 人 ）</t>
  </si>
  <si>
    <t>基幹　　　　  （ 人 ）</t>
  </si>
  <si>
    <t>２級　　　　  （ 人 ）</t>
  </si>
  <si>
    <t>その他　 　   （ 人 )</t>
  </si>
  <si>
    <t>技術点</t>
  </si>
  <si>
    <t>とび・土工・ｺﾝｸﾘｰﾄ・解体 (経過措置）</t>
  </si>
  <si>
    <t>○農業土木用です。</t>
  </si>
  <si>
    <t xml:space="preserve">　このＪＶ試算表は、経常建設共同企業体の総合評定数値の算出方法に基づき、入力した数値から総合点等を簡易的に算出できるようにしたものです。
　入力の誤りや、数値の入力に使用した経営規模等評価結果通知書が異なることにより、実際に申請された経常建設共同企業体の総合評定数値と異なる場合がありますので、ご注意ください。
　また、この試算表は「農業土木」用となっておりますので、その他の資格（一般土木、舗装、建築、電気、管等）で試算を希望される場合は、登録を希望する各発注機関へお問い合わせください。
　なお、総合評定数値の算出方法等、ご不明な点については、北海道農政部農村振興局事業調整課のホームページに掲載している「共同企業体（ＪＶ）の取扱いについて」をご覧ください。
</t>
  </si>
  <si>
    <t>Ａ</t>
  </si>
  <si>
    <t>(以下は、令和３・４年度競争入札参加資格審査申請時に提出した「経営規模等評価結果通知書(総合評定値通知書)」の数値を入力してください。)</t>
  </si>
  <si>
    <t>⑨技術点
（R3･4有資格者名簿で確認）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</si>
</sst>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s>
  <fonts count="56">
    <font>
      <sz val="11"/>
      <color indexed="8"/>
      <name val="Calibri"/>
      <family val="3"/>
    </font>
    <font>
      <sz val="11"/>
      <color indexed="8"/>
      <name val="ＭＳ Ｐゴシック"/>
      <family val="3"/>
    </font>
    <font>
      <sz val="6"/>
      <name val="ＭＳ Ｐゴシック"/>
      <family val="3"/>
    </font>
    <font>
      <sz val="6"/>
      <name val="ＭＳ Ｐ明朝"/>
      <family val="1"/>
    </font>
    <font>
      <sz val="11"/>
      <name val="ＭＳ 明朝"/>
      <family val="1"/>
    </font>
    <font>
      <sz val="9"/>
      <name val="ＭＳ Ｐゴシック"/>
      <family val="3"/>
    </font>
    <font>
      <b/>
      <sz val="9"/>
      <name val="ＭＳ Ｐゴシック"/>
      <family val="3"/>
    </font>
    <font>
      <b/>
      <sz val="11"/>
      <name val="ＭＳ 明朝"/>
      <family val="1"/>
    </font>
    <font>
      <b/>
      <sz val="18"/>
      <color indexed="8"/>
      <name val="ＭＳ ゴシック"/>
      <family val="3"/>
    </font>
    <font>
      <u val="single"/>
      <sz val="11"/>
      <color indexed="12"/>
      <name val="ＭＳ Ｐゴシック"/>
      <family val="3"/>
    </font>
    <font>
      <u val="single"/>
      <sz val="11"/>
      <color indexed="20"/>
      <name val="ＭＳ Ｐゴシック"/>
      <family val="3"/>
    </font>
    <font>
      <sz val="11"/>
      <color indexed="8"/>
      <name val="ＭＳ 明朝"/>
      <family val="1"/>
    </font>
    <font>
      <b/>
      <sz val="16"/>
      <color indexed="8"/>
      <name val="ＭＳ 明朝"/>
      <family val="1"/>
    </font>
    <font>
      <b/>
      <sz val="11"/>
      <color indexed="8"/>
      <name val="ＭＳ 明朝"/>
      <family val="1"/>
    </font>
    <font>
      <b/>
      <u val="single"/>
      <sz val="14"/>
      <color indexed="8"/>
      <name val="ＭＳ 明朝"/>
      <family val="1"/>
    </font>
    <font>
      <sz val="11"/>
      <color indexed="8"/>
      <name val="ＭＳ ゴシック"/>
      <family val="3"/>
    </font>
    <font>
      <sz val="10"/>
      <color indexed="8"/>
      <name val="ＭＳ 明朝"/>
      <family val="1"/>
    </font>
    <font>
      <b/>
      <sz val="10"/>
      <color indexed="8"/>
      <name val="ＭＳ 明朝"/>
      <family val="1"/>
    </font>
    <font>
      <b/>
      <sz val="20"/>
      <color indexed="8"/>
      <name val="ＭＳ ゴシック"/>
      <family val="3"/>
    </font>
    <font>
      <sz val="11"/>
      <color indexed="10"/>
      <name val="ＭＳ 明朝"/>
      <family val="1"/>
    </font>
    <font>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Calibri"/>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
      <patternFill patternType="solid">
        <fgColor rgb="FFFFC000"/>
        <bgColor indexed="64"/>
      </patternFill>
    </fill>
    <fill>
      <patternFill patternType="solid">
        <fgColor indexed="4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style="thin"/>
      <bottom style="double"/>
    </border>
    <border>
      <left>
        <color indexed="63"/>
      </left>
      <right>
        <color indexed="63"/>
      </right>
      <top style="medium"/>
      <bottom style="medium"/>
    </border>
    <border>
      <left style="thin"/>
      <right style="thin"/>
      <top style="medium"/>
      <bottom style="medium"/>
    </border>
    <border>
      <left style="medium"/>
      <right style="medium"/>
      <top style="medium"/>
      <bottom style="medium"/>
    </border>
    <border>
      <left>
        <color indexed="63"/>
      </left>
      <right style="medium"/>
      <top>
        <color indexed="63"/>
      </top>
      <bottom>
        <color indexed="63"/>
      </bottom>
    </border>
    <border>
      <left style="medium"/>
      <right style="medium"/>
      <top>
        <color indexed="63"/>
      </top>
      <bottom style="medium"/>
    </border>
    <border>
      <left style="thin"/>
      <right style="thin"/>
      <top>
        <color indexed="63"/>
      </top>
      <bottom style="medium"/>
    </border>
    <border>
      <left>
        <color indexed="63"/>
      </left>
      <right style="medium"/>
      <top>
        <color indexed="63"/>
      </top>
      <bottom style="medium"/>
    </border>
    <border>
      <left style="thin"/>
      <right>
        <color indexed="63"/>
      </right>
      <top style="medium"/>
      <bottom style="thin"/>
    </border>
    <border>
      <left style="thin"/>
      <right style="medium"/>
      <top style="medium"/>
      <bottom style="thin"/>
    </border>
    <border>
      <left style="thin"/>
      <right style="medium"/>
      <top style="thin"/>
      <bottom style="double"/>
    </border>
    <border>
      <left style="thin"/>
      <right>
        <color indexed="63"/>
      </right>
      <top style="medium"/>
      <bottom style="medium"/>
    </border>
    <border>
      <left style="thin"/>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style="thin"/>
      <right style="thin"/>
      <top style="medium"/>
      <bottom style="double"/>
    </border>
    <border>
      <left style="thin"/>
      <right style="thin"/>
      <top style="thin"/>
      <bottom style="medium"/>
    </border>
    <border>
      <left>
        <color indexed="63"/>
      </left>
      <right style="medium"/>
      <top style="medium"/>
      <bottom style="double"/>
    </border>
    <border>
      <left style="medium"/>
      <right>
        <color indexed="63"/>
      </right>
      <top style="medium"/>
      <bottom style="medium"/>
    </border>
    <border>
      <left>
        <color indexed="63"/>
      </left>
      <right>
        <color indexed="63"/>
      </right>
      <top style="thin"/>
      <bottom style="thin"/>
    </border>
    <border>
      <left style="medium"/>
      <right style="thin"/>
      <top style="medium"/>
      <bottom style="medium"/>
    </border>
    <border>
      <left>
        <color indexed="63"/>
      </left>
      <right style="medium"/>
      <top style="double"/>
      <bottom style="medium"/>
    </border>
    <border>
      <left style="thin"/>
      <right style="thin"/>
      <top style="double"/>
      <bottom style="medium"/>
    </border>
    <border>
      <left>
        <color indexed="63"/>
      </left>
      <right style="thin"/>
      <top style="medium"/>
      <bottom style="medium"/>
    </border>
    <border>
      <left>
        <color indexed="63"/>
      </left>
      <right>
        <color indexed="63"/>
      </right>
      <top>
        <color indexed="63"/>
      </top>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thin"/>
      <bottom style="double"/>
    </border>
    <border>
      <left>
        <color indexed="63"/>
      </left>
      <right style="medium"/>
      <top style="thin"/>
      <bottom style="double"/>
    </border>
    <border>
      <left style="thin"/>
      <right>
        <color indexed="63"/>
      </right>
      <top style="double"/>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thin"/>
      <bottom style="thin"/>
    </border>
    <border>
      <left>
        <color indexed="63"/>
      </left>
      <right>
        <color indexed="63"/>
      </right>
      <top style="double"/>
      <bottom style="medium"/>
    </border>
    <border>
      <left>
        <color indexed="63"/>
      </left>
      <right style="thin"/>
      <top style="double"/>
      <bottom style="medium"/>
    </border>
    <border>
      <left>
        <color indexed="63"/>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ill="0" applyBorder="0" applyAlignment="0" applyProtection="0"/>
    <xf numFmtId="0" fontId="9" fillId="0" borderId="0" applyNumberFormat="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4" fillId="0" borderId="0">
      <alignment/>
      <protection/>
    </xf>
    <xf numFmtId="0" fontId="10" fillId="0" borderId="0" applyNumberFormat="0" applyFill="0" applyBorder="0" applyAlignment="0" applyProtection="0"/>
    <xf numFmtId="0" fontId="53" fillId="32" borderId="0" applyNumberFormat="0" applyBorder="0" applyAlignment="0" applyProtection="0"/>
  </cellStyleXfs>
  <cellXfs count="153">
    <xf numFmtId="0" fontId="0" fillId="0" borderId="0" xfId="0" applyFont="1" applyAlignment="1">
      <alignment vertical="center"/>
    </xf>
    <xf numFmtId="0" fontId="0" fillId="0" borderId="0" xfId="0" applyFont="1" applyAlignment="1">
      <alignment/>
    </xf>
    <xf numFmtId="0" fontId="0" fillId="0" borderId="0" xfId="0" applyFont="1" applyAlignment="1">
      <alignment shrinkToFit="1"/>
    </xf>
    <xf numFmtId="0" fontId="0" fillId="0" borderId="0" xfId="0" applyFont="1" applyAlignment="1">
      <alignment vertical="center"/>
    </xf>
    <xf numFmtId="0" fontId="0" fillId="0" borderId="10" xfId="0" applyFont="1" applyBorder="1" applyAlignment="1">
      <alignment horizontal="center"/>
    </xf>
    <xf numFmtId="0" fontId="0" fillId="0" borderId="10" xfId="0" applyFont="1" applyBorder="1" applyAlignment="1">
      <alignment horizontal="center" shrinkToFit="1"/>
    </xf>
    <xf numFmtId="0" fontId="0" fillId="0" borderId="10" xfId="0" applyFont="1" applyBorder="1" applyAlignment="1">
      <alignment horizontal="right" shrinkToFit="1"/>
    </xf>
    <xf numFmtId="38" fontId="54" fillId="0" borderId="10" xfId="49" applyFont="1" applyBorder="1" applyAlignment="1">
      <alignment/>
    </xf>
    <xf numFmtId="38" fontId="54" fillId="0" borderId="10" xfId="49" applyFont="1" applyBorder="1" applyAlignment="1">
      <alignment shrinkToFit="1"/>
    </xf>
    <xf numFmtId="0" fontId="54" fillId="0" borderId="0" xfId="62" applyFont="1">
      <alignment/>
      <protection/>
    </xf>
    <xf numFmtId="0" fontId="54" fillId="0" borderId="0" xfId="62" applyFont="1" applyAlignment="1">
      <alignment shrinkToFit="1"/>
      <protection/>
    </xf>
    <xf numFmtId="0" fontId="54" fillId="0" borderId="0" xfId="62" applyFont="1" applyFill="1">
      <alignment/>
      <protection/>
    </xf>
    <xf numFmtId="0" fontId="54" fillId="0" borderId="10" xfId="62" applyFont="1" applyBorder="1" applyAlignment="1">
      <alignment horizontal="center"/>
      <protection/>
    </xf>
    <xf numFmtId="0" fontId="54" fillId="0" borderId="10" xfId="62" applyFont="1" applyBorder="1" applyAlignment="1">
      <alignment horizontal="center" shrinkToFit="1"/>
      <protection/>
    </xf>
    <xf numFmtId="0" fontId="54" fillId="0" borderId="0" xfId="62" applyFont="1" applyFill="1" applyBorder="1">
      <alignment/>
      <protection/>
    </xf>
    <xf numFmtId="38" fontId="54" fillId="0" borderId="10" xfId="51" applyFont="1" applyBorder="1" applyAlignment="1">
      <alignment/>
    </xf>
    <xf numFmtId="0" fontId="54" fillId="0" borderId="10" xfId="62" applyFont="1" applyBorder="1" applyAlignment="1">
      <alignment horizontal="right" shrinkToFit="1"/>
      <protection/>
    </xf>
    <xf numFmtId="38" fontId="54" fillId="0" borderId="10" xfId="51" applyFont="1" applyBorder="1" applyAlignment="1">
      <alignment shrinkToFit="1"/>
    </xf>
    <xf numFmtId="38" fontId="0" fillId="0" borderId="0" xfId="49" applyFont="1" applyAlignment="1">
      <alignment shrinkToFit="1"/>
    </xf>
    <xf numFmtId="38" fontId="0" fillId="0" borderId="10" xfId="49" applyFont="1" applyBorder="1" applyAlignment="1">
      <alignment horizontal="center" shrinkToFit="1"/>
    </xf>
    <xf numFmtId="38" fontId="0" fillId="0" borderId="10" xfId="49" applyFont="1" applyBorder="1" applyAlignment="1">
      <alignment horizontal="right" shrinkToFit="1"/>
    </xf>
    <xf numFmtId="38" fontId="0" fillId="0" borderId="0" xfId="49" applyFont="1" applyAlignment="1">
      <alignment vertical="center"/>
    </xf>
    <xf numFmtId="38" fontId="54" fillId="0" borderId="0" xfId="49" applyFont="1" applyAlignment="1">
      <alignment shrinkToFit="1"/>
    </xf>
    <xf numFmtId="38" fontId="54" fillId="0" borderId="10" xfId="49" applyFont="1" applyBorder="1" applyAlignment="1">
      <alignment horizontal="center" shrinkToFit="1"/>
    </xf>
    <xf numFmtId="38" fontId="54" fillId="0" borderId="10" xfId="49" applyFont="1" applyBorder="1" applyAlignment="1">
      <alignment horizontal="right" shrinkToFit="1"/>
    </xf>
    <xf numFmtId="0" fontId="54" fillId="0" borderId="10" xfId="62" applyFont="1" applyBorder="1" applyAlignment="1">
      <alignment horizontal="right"/>
      <protection/>
    </xf>
    <xf numFmtId="0" fontId="54" fillId="0" borderId="11" xfId="62" applyFont="1" applyBorder="1" applyAlignment="1">
      <alignment horizontal="right" shrinkToFit="1"/>
      <protection/>
    </xf>
    <xf numFmtId="0" fontId="54" fillId="0" borderId="0" xfId="62" applyFont="1" applyBorder="1" applyAlignment="1">
      <alignment horizontal="right" shrinkToFit="1"/>
      <protection/>
    </xf>
    <xf numFmtId="38" fontId="54" fillId="0" borderId="11" xfId="51" applyFont="1" applyBorder="1" applyAlignment="1">
      <alignment/>
    </xf>
    <xf numFmtId="38" fontId="54" fillId="0" borderId="0" xfId="51" applyFont="1" applyBorder="1" applyAlignment="1">
      <alignment/>
    </xf>
    <xf numFmtId="0" fontId="11" fillId="0" borderId="0" xfId="0" applyFont="1" applyAlignment="1" applyProtection="1">
      <alignment vertical="center"/>
      <protection hidden="1"/>
    </xf>
    <xf numFmtId="0" fontId="11" fillId="0" borderId="0" xfId="0" applyFont="1" applyAlignment="1">
      <alignment vertical="center"/>
    </xf>
    <xf numFmtId="49" fontId="11" fillId="0" borderId="12" xfId="49" applyNumberFormat="1" applyFont="1" applyBorder="1" applyAlignment="1" applyProtection="1">
      <alignment horizontal="center" vertical="center" shrinkToFit="1"/>
      <protection locked="0"/>
    </xf>
    <xf numFmtId="0" fontId="11" fillId="33" borderId="13" xfId="0" applyFont="1" applyFill="1" applyBorder="1" applyAlignment="1" applyProtection="1">
      <alignment vertical="center" shrinkToFit="1"/>
      <protection hidden="1"/>
    </xf>
    <xf numFmtId="38" fontId="11" fillId="0" borderId="14" xfId="49" applyFont="1" applyBorder="1" applyAlignment="1" applyProtection="1">
      <alignment vertical="center"/>
      <protection locked="0"/>
    </xf>
    <xf numFmtId="38" fontId="11" fillId="0" borderId="10" xfId="49" applyFont="1" applyBorder="1" applyAlignment="1" applyProtection="1">
      <alignment vertical="center"/>
      <protection locked="0"/>
    </xf>
    <xf numFmtId="38" fontId="11" fillId="0" borderId="15" xfId="49" applyFont="1" applyBorder="1" applyAlignment="1" applyProtection="1">
      <alignment vertical="center"/>
      <protection locked="0"/>
    </xf>
    <xf numFmtId="0" fontId="11" fillId="0" borderId="16" xfId="0" applyFont="1" applyFill="1" applyBorder="1" applyAlignment="1">
      <alignment horizontal="center" vertical="center"/>
    </xf>
    <xf numFmtId="0" fontId="11" fillId="0" borderId="16" xfId="0" applyFont="1" applyFill="1" applyBorder="1" applyAlignment="1">
      <alignment vertical="center"/>
    </xf>
    <xf numFmtId="38" fontId="11" fillId="0" borderId="16" xfId="49" applyFont="1" applyFill="1" applyBorder="1" applyAlignment="1">
      <alignment vertical="center"/>
    </xf>
    <xf numFmtId="38" fontId="11" fillId="0" borderId="16" xfId="49" applyFont="1" applyFill="1" applyBorder="1" applyAlignment="1" applyProtection="1">
      <alignment horizontal="center" vertical="center" shrinkToFit="1"/>
      <protection hidden="1"/>
    </xf>
    <xf numFmtId="38" fontId="11" fillId="0" borderId="16" xfId="49" applyFont="1" applyFill="1" applyBorder="1" applyAlignment="1">
      <alignment horizontal="center" vertical="center" shrinkToFit="1"/>
    </xf>
    <xf numFmtId="38" fontId="11" fillId="0" borderId="17" xfId="49" applyFont="1" applyBorder="1" applyAlignment="1" applyProtection="1">
      <alignment vertical="center"/>
      <protection locked="0"/>
    </xf>
    <xf numFmtId="38" fontId="11" fillId="0" borderId="0" xfId="49" applyFont="1" applyAlignment="1">
      <alignment vertical="center"/>
    </xf>
    <xf numFmtId="0" fontId="11" fillId="0" borderId="0" xfId="0" applyFont="1" applyAlignment="1">
      <alignment vertical="center" shrinkToFit="1"/>
    </xf>
    <xf numFmtId="0" fontId="12" fillId="0" borderId="0" xfId="0" applyFont="1" applyAlignment="1">
      <alignment vertical="center"/>
    </xf>
    <xf numFmtId="38" fontId="12" fillId="0" borderId="0" xfId="49" applyFont="1" applyAlignment="1">
      <alignment vertical="center"/>
    </xf>
    <xf numFmtId="38" fontId="13" fillId="34" borderId="18" xfId="49" applyFont="1" applyFill="1" applyBorder="1" applyAlignment="1" applyProtection="1">
      <alignment horizontal="center" vertical="center" shrinkToFit="1"/>
      <protection hidden="1"/>
    </xf>
    <xf numFmtId="38" fontId="13" fillId="33" borderId="19" xfId="49" applyFont="1" applyFill="1" applyBorder="1" applyAlignment="1" applyProtection="1">
      <alignment horizontal="center" vertical="center" shrinkToFit="1"/>
      <protection hidden="1"/>
    </xf>
    <xf numFmtId="38" fontId="7" fillId="0" borderId="16" xfId="49" applyFont="1" applyFill="1" applyBorder="1" applyAlignment="1" applyProtection="1">
      <alignment horizontal="center" vertical="center" shrinkToFit="1"/>
      <protection hidden="1"/>
    </xf>
    <xf numFmtId="38" fontId="13" fillId="34" borderId="20" xfId="49" applyFont="1" applyFill="1" applyBorder="1" applyAlignment="1" applyProtection="1">
      <alignment horizontal="center" vertical="center" shrinkToFit="1"/>
      <protection hidden="1"/>
    </xf>
    <xf numFmtId="38" fontId="13" fillId="0" borderId="0" xfId="49" applyFont="1" applyAlignment="1" applyProtection="1">
      <alignment horizontal="center" vertical="center" shrinkToFit="1"/>
      <protection hidden="1"/>
    </xf>
    <xf numFmtId="0" fontId="11" fillId="33" borderId="21" xfId="0" applyFont="1" applyFill="1" applyBorder="1" applyAlignment="1" applyProtection="1">
      <alignment vertical="center" shrinkToFit="1"/>
      <protection hidden="1"/>
    </xf>
    <xf numFmtId="38" fontId="13" fillId="33" borderId="22" xfId="49" applyFont="1" applyFill="1" applyBorder="1" applyAlignment="1" applyProtection="1">
      <alignment horizontal="center" vertical="center" shrinkToFit="1"/>
      <protection hidden="1"/>
    </xf>
    <xf numFmtId="38" fontId="11" fillId="6" borderId="21" xfId="49" applyFont="1" applyFill="1" applyBorder="1" applyAlignment="1" applyProtection="1">
      <alignment vertical="center"/>
      <protection hidden="1"/>
    </xf>
    <xf numFmtId="38" fontId="11" fillId="6" borderId="23" xfId="49" applyFont="1" applyFill="1" applyBorder="1" applyAlignment="1" applyProtection="1">
      <alignment horizontal="center" vertical="center" shrinkToFit="1"/>
      <protection hidden="1"/>
    </xf>
    <xf numFmtId="38" fontId="11" fillId="6" borderId="24" xfId="49" applyFont="1" applyFill="1" applyBorder="1" applyAlignment="1" applyProtection="1">
      <alignment horizontal="center" vertical="center" shrinkToFit="1"/>
      <protection hidden="1"/>
    </xf>
    <xf numFmtId="38" fontId="11" fillId="6" borderId="15" xfId="49" applyFont="1" applyFill="1" applyBorder="1" applyAlignment="1" applyProtection="1">
      <alignment horizontal="center" vertical="center" shrinkToFit="1"/>
      <protection hidden="1"/>
    </xf>
    <xf numFmtId="38" fontId="11" fillId="6" borderId="25" xfId="49" applyFont="1" applyFill="1" applyBorder="1" applyAlignment="1" applyProtection="1">
      <alignment horizontal="center" vertical="center" shrinkToFit="1"/>
      <protection hidden="1"/>
    </xf>
    <xf numFmtId="180" fontId="11" fillId="6" borderId="26" xfId="49" applyNumberFormat="1" applyFont="1" applyFill="1" applyBorder="1" applyAlignment="1" applyProtection="1">
      <alignment horizontal="center" vertical="center" shrinkToFit="1"/>
      <protection hidden="1"/>
    </xf>
    <xf numFmtId="180" fontId="11" fillId="6" borderId="27" xfId="49" applyNumberFormat="1" applyFont="1" applyFill="1" applyBorder="1" applyAlignment="1" applyProtection="1">
      <alignment vertical="center" shrinkToFit="1"/>
      <protection hidden="1"/>
    </xf>
    <xf numFmtId="38" fontId="11" fillId="6" borderId="0" xfId="49" applyFont="1" applyFill="1" applyAlignment="1" applyProtection="1">
      <alignment vertical="center" shrinkToFit="1"/>
      <protection hidden="1"/>
    </xf>
    <xf numFmtId="38" fontId="11" fillId="6" borderId="16" xfId="49" applyFont="1" applyFill="1" applyBorder="1" applyAlignment="1" applyProtection="1">
      <alignment vertical="center" shrinkToFit="1"/>
      <protection hidden="1"/>
    </xf>
    <xf numFmtId="0" fontId="14" fillId="0" borderId="0" xfId="0" applyFont="1" applyAlignment="1">
      <alignment vertical="center"/>
    </xf>
    <xf numFmtId="0" fontId="12" fillId="35" borderId="28" xfId="0" applyFont="1" applyFill="1" applyBorder="1" applyAlignment="1">
      <alignment horizontal="center" vertical="center"/>
    </xf>
    <xf numFmtId="0" fontId="12" fillId="35" borderId="29" xfId="0" applyFont="1" applyFill="1" applyBorder="1" applyAlignment="1">
      <alignment horizontal="center" vertical="center"/>
    </xf>
    <xf numFmtId="0" fontId="12" fillId="35" borderId="30" xfId="0" applyFont="1" applyFill="1" applyBorder="1" applyAlignment="1">
      <alignment horizontal="center" vertical="center"/>
    </xf>
    <xf numFmtId="0" fontId="12" fillId="35" borderId="31" xfId="0" applyFont="1" applyFill="1" applyBorder="1" applyAlignment="1">
      <alignment horizontal="center" vertical="center"/>
    </xf>
    <xf numFmtId="0" fontId="8" fillId="0" borderId="0" xfId="0" applyFont="1" applyAlignment="1">
      <alignment horizontal="left" vertical="top"/>
    </xf>
    <xf numFmtId="0" fontId="15" fillId="0" borderId="0" xfId="0" applyFont="1" applyAlignment="1">
      <alignment vertical="center"/>
    </xf>
    <xf numFmtId="0" fontId="16" fillId="33" borderId="32" xfId="0" applyFont="1" applyFill="1" applyBorder="1" applyAlignment="1">
      <alignment vertical="center"/>
    </xf>
    <xf numFmtId="0" fontId="16" fillId="33" borderId="12"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33" xfId="0" applyFont="1" applyFill="1" applyBorder="1" applyAlignment="1">
      <alignment horizontal="center" vertical="center"/>
    </xf>
    <xf numFmtId="38" fontId="16" fillId="33" borderId="32" xfId="49" applyFont="1" applyFill="1" applyBorder="1" applyAlignment="1">
      <alignment horizontal="center" vertical="center"/>
    </xf>
    <xf numFmtId="0" fontId="16" fillId="33" borderId="32" xfId="0" applyFont="1" applyFill="1" applyBorder="1" applyAlignment="1">
      <alignment horizontal="center" vertical="center" shrinkToFit="1"/>
    </xf>
    <xf numFmtId="38" fontId="17" fillId="33" borderId="34" xfId="49" applyFont="1" applyFill="1" applyBorder="1" applyAlignment="1" applyProtection="1">
      <alignment horizontal="center" vertical="center" shrinkToFit="1"/>
      <protection hidden="1"/>
    </xf>
    <xf numFmtId="0" fontId="16" fillId="0" borderId="10" xfId="49" applyNumberFormat="1" applyFont="1" applyBorder="1" applyAlignment="1" applyProtection="1">
      <alignment horizontal="center" vertical="center" shrinkToFit="1"/>
      <protection locked="0"/>
    </xf>
    <xf numFmtId="0" fontId="16" fillId="0" borderId="33" xfId="49" applyNumberFormat="1" applyFont="1" applyBorder="1" applyAlignment="1" applyProtection="1">
      <alignment horizontal="center" vertical="center" shrinkToFit="1"/>
      <protection locked="0"/>
    </xf>
    <xf numFmtId="0" fontId="16" fillId="6" borderId="14" xfId="0" applyFont="1" applyFill="1" applyBorder="1" applyAlignment="1">
      <alignment vertical="center"/>
    </xf>
    <xf numFmtId="0" fontId="16" fillId="6" borderId="10" xfId="0" applyFont="1" applyFill="1" applyBorder="1" applyAlignment="1">
      <alignment vertical="center"/>
    </xf>
    <xf numFmtId="0" fontId="16" fillId="6" borderId="15" xfId="0" applyFont="1" applyFill="1" applyBorder="1" applyAlignment="1">
      <alignment vertical="center"/>
    </xf>
    <xf numFmtId="0" fontId="16" fillId="6" borderId="21" xfId="0" applyFont="1" applyFill="1" applyBorder="1" applyAlignment="1">
      <alignment vertical="center"/>
    </xf>
    <xf numFmtId="0" fontId="16" fillId="6" borderId="14" xfId="0" applyFont="1" applyFill="1" applyBorder="1" applyAlignment="1" applyProtection="1">
      <alignment vertical="center"/>
      <protection hidden="1"/>
    </xf>
    <xf numFmtId="0" fontId="16" fillId="6" borderId="15" xfId="0" applyFont="1" applyFill="1" applyBorder="1" applyAlignment="1" applyProtection="1">
      <alignment vertical="center"/>
      <protection hidden="1"/>
    </xf>
    <xf numFmtId="0" fontId="16" fillId="0" borderId="16" xfId="0" applyFont="1" applyFill="1" applyBorder="1" applyAlignment="1">
      <alignment horizontal="center" vertical="center"/>
    </xf>
    <xf numFmtId="0" fontId="16" fillId="0" borderId="16" xfId="0" applyFont="1" applyFill="1" applyBorder="1" applyAlignment="1">
      <alignment vertical="center"/>
    </xf>
    <xf numFmtId="0" fontId="16" fillId="6" borderId="35" xfId="0" applyFont="1" applyFill="1" applyBorder="1" applyAlignment="1">
      <alignment horizontal="left" vertical="center"/>
    </xf>
    <xf numFmtId="0" fontId="16" fillId="6" borderId="36" xfId="0" applyFont="1" applyFill="1" applyBorder="1" applyAlignment="1">
      <alignment horizontal="left" vertical="center"/>
    </xf>
    <xf numFmtId="0" fontId="16" fillId="6" borderId="37" xfId="0" applyFont="1" applyFill="1" applyBorder="1" applyAlignment="1">
      <alignment vertical="center"/>
    </xf>
    <xf numFmtId="0" fontId="11" fillId="6" borderId="38" xfId="0" applyFont="1" applyFill="1" applyBorder="1" applyAlignment="1">
      <alignment vertical="center"/>
    </xf>
    <xf numFmtId="0" fontId="11" fillId="6" borderId="39" xfId="0" applyFont="1" applyFill="1" applyBorder="1" applyAlignment="1">
      <alignment vertical="center"/>
    </xf>
    <xf numFmtId="0" fontId="11" fillId="6" borderId="10" xfId="0" applyFont="1" applyFill="1" applyBorder="1" applyAlignment="1">
      <alignment horizontal="left" vertical="center"/>
    </xf>
    <xf numFmtId="38" fontId="11" fillId="6" borderId="36" xfId="49" applyFont="1" applyFill="1" applyBorder="1" applyAlignment="1" applyProtection="1">
      <alignment horizontal="left" vertical="center" shrinkToFit="1"/>
      <protection hidden="1"/>
    </xf>
    <xf numFmtId="38" fontId="11" fillId="6" borderId="10" xfId="49" applyFont="1" applyFill="1" applyBorder="1" applyAlignment="1">
      <alignment vertical="center"/>
    </xf>
    <xf numFmtId="38" fontId="11" fillId="0" borderId="10" xfId="49" applyFont="1" applyFill="1" applyBorder="1" applyAlignment="1" applyProtection="1">
      <alignment vertical="center"/>
      <protection locked="0"/>
    </xf>
    <xf numFmtId="38" fontId="11" fillId="0" borderId="17" xfId="49" applyFont="1" applyFill="1" applyBorder="1" applyAlignment="1" applyProtection="1">
      <alignment vertical="center"/>
      <protection locked="0"/>
    </xf>
    <xf numFmtId="0" fontId="16" fillId="6" borderId="35" xfId="0" applyFont="1" applyFill="1" applyBorder="1" applyAlignment="1">
      <alignment horizontal="left" vertical="center"/>
    </xf>
    <xf numFmtId="0" fontId="16" fillId="6" borderId="40" xfId="0" applyFont="1" applyFill="1" applyBorder="1" applyAlignment="1">
      <alignment horizontal="left" vertical="center"/>
    </xf>
    <xf numFmtId="0" fontId="8" fillId="0" borderId="0" xfId="0" applyFont="1" applyAlignment="1">
      <alignment horizontal="justify" vertical="top" wrapText="1"/>
    </xf>
    <xf numFmtId="0" fontId="18" fillId="0" borderId="0" xfId="0" applyFont="1" applyBorder="1" applyAlignment="1">
      <alignment horizontal="center" vertical="center"/>
    </xf>
    <xf numFmtId="0" fontId="20" fillId="0" borderId="41" xfId="0" applyFont="1" applyBorder="1" applyAlignment="1">
      <alignment horizontal="right" vertical="center" shrinkToFit="1"/>
    </xf>
    <xf numFmtId="38" fontId="11" fillId="6" borderId="23" xfId="49" applyFont="1" applyFill="1" applyBorder="1" applyAlignment="1" applyProtection="1">
      <alignment horizontal="center" vertical="center" shrinkToFit="1"/>
      <protection hidden="1"/>
    </xf>
    <xf numFmtId="38" fontId="11" fillId="6" borderId="27" xfId="49" applyFont="1" applyFill="1" applyBorder="1" applyAlignment="1" applyProtection="1">
      <alignment horizontal="center" vertical="center" shrinkToFit="1"/>
      <protection hidden="1"/>
    </xf>
    <xf numFmtId="38" fontId="11" fillId="6" borderId="42" xfId="49" applyFont="1" applyFill="1" applyBorder="1" applyAlignment="1" applyProtection="1">
      <alignment horizontal="center" vertical="center" shrinkToFit="1"/>
      <protection hidden="1"/>
    </xf>
    <xf numFmtId="38" fontId="13" fillId="6" borderId="43" xfId="49" applyFont="1" applyFill="1" applyBorder="1" applyAlignment="1" applyProtection="1">
      <alignment horizontal="center" vertical="center" shrinkToFit="1"/>
      <protection hidden="1"/>
    </xf>
    <xf numFmtId="38" fontId="13" fillId="6" borderId="44" xfId="49" applyFont="1" applyFill="1" applyBorder="1" applyAlignment="1" applyProtection="1">
      <alignment horizontal="center" vertical="center" shrinkToFit="1"/>
      <protection hidden="1"/>
    </xf>
    <xf numFmtId="38" fontId="13" fillId="6" borderId="20" xfId="49" applyFont="1" applyFill="1" applyBorder="1" applyAlignment="1" applyProtection="1">
      <alignment horizontal="center" vertical="center" shrinkToFit="1"/>
      <protection hidden="1"/>
    </xf>
    <xf numFmtId="0" fontId="16" fillId="6" borderId="45" xfId="0" applyFont="1" applyFill="1" applyBorder="1" applyAlignment="1">
      <alignment horizontal="left" vertical="center" wrapText="1"/>
    </xf>
    <xf numFmtId="0" fontId="16" fillId="6" borderId="46" xfId="0" applyFont="1" applyFill="1" applyBorder="1" applyAlignment="1">
      <alignment horizontal="left" vertical="center" wrapText="1"/>
    </xf>
    <xf numFmtId="0" fontId="16" fillId="6" borderId="31" xfId="0" applyFont="1" applyFill="1" applyBorder="1" applyAlignment="1">
      <alignment horizontal="left" vertical="center" wrapText="1"/>
    </xf>
    <xf numFmtId="0" fontId="16" fillId="6" borderId="46" xfId="0" applyFont="1" applyFill="1" applyBorder="1" applyAlignment="1">
      <alignment horizontal="left" vertical="center"/>
    </xf>
    <xf numFmtId="0" fontId="16" fillId="6" borderId="31" xfId="0" applyFont="1" applyFill="1" applyBorder="1" applyAlignment="1">
      <alignment horizontal="left"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xf>
    <xf numFmtId="0" fontId="16" fillId="33" borderId="31" xfId="0" applyFont="1" applyFill="1" applyBorder="1" applyAlignment="1">
      <alignment horizontal="center" vertical="center"/>
    </xf>
    <xf numFmtId="0" fontId="16" fillId="6" borderId="35" xfId="0" applyFont="1" applyFill="1" applyBorder="1" applyAlignment="1">
      <alignment horizontal="left" vertical="center" wrapText="1"/>
    </xf>
    <xf numFmtId="0" fontId="16" fillId="6" borderId="40" xfId="0" applyFont="1" applyFill="1" applyBorder="1" applyAlignment="1">
      <alignment horizontal="left" vertical="center"/>
    </xf>
    <xf numFmtId="38" fontId="12" fillId="35" borderId="47" xfId="49" applyFont="1" applyFill="1" applyBorder="1" applyAlignment="1" applyProtection="1">
      <alignment horizontal="center" vertical="center"/>
      <protection hidden="1"/>
    </xf>
    <xf numFmtId="38" fontId="12" fillId="35" borderId="48" xfId="49" applyFont="1" applyFill="1" applyBorder="1" applyAlignment="1" applyProtection="1">
      <alignment horizontal="center" vertical="center"/>
      <protection hidden="1"/>
    </xf>
    <xf numFmtId="38" fontId="7" fillId="34" borderId="43" xfId="49" applyFont="1" applyFill="1" applyBorder="1" applyAlignment="1" applyProtection="1">
      <alignment horizontal="center" vertical="center" shrinkToFit="1"/>
      <protection hidden="1"/>
    </xf>
    <xf numFmtId="38" fontId="7" fillId="34" borderId="44" xfId="49" applyFont="1" applyFill="1" applyBorder="1" applyAlignment="1" applyProtection="1">
      <alignment horizontal="center" vertical="center" shrinkToFit="1"/>
      <protection hidden="1"/>
    </xf>
    <xf numFmtId="38" fontId="7" fillId="34" borderId="20" xfId="49" applyFont="1" applyFill="1" applyBorder="1" applyAlignment="1" applyProtection="1">
      <alignment horizontal="center" vertical="center" shrinkToFit="1"/>
      <protection hidden="1"/>
    </xf>
    <xf numFmtId="0" fontId="11" fillId="6" borderId="35" xfId="0" applyFont="1" applyFill="1" applyBorder="1" applyAlignment="1">
      <alignment horizontal="left" vertical="center"/>
    </xf>
    <xf numFmtId="0" fontId="11" fillId="6" borderId="40" xfId="0" applyFont="1" applyFill="1" applyBorder="1" applyAlignment="1">
      <alignment horizontal="left" vertical="center"/>
    </xf>
    <xf numFmtId="0" fontId="19" fillId="0" borderId="16" xfId="0" applyFont="1" applyBorder="1" applyAlignment="1">
      <alignment horizontal="left" vertical="center" shrinkToFit="1"/>
    </xf>
    <xf numFmtId="0" fontId="12" fillId="0" borderId="0" xfId="0" applyFont="1" applyAlignment="1">
      <alignment horizontal="center" vertical="center"/>
    </xf>
    <xf numFmtId="38" fontId="12" fillId="35" borderId="49" xfId="49" applyFont="1" applyFill="1" applyBorder="1" applyAlignment="1" applyProtection="1">
      <alignment horizontal="center" vertical="center"/>
      <protection hidden="1"/>
    </xf>
    <xf numFmtId="38" fontId="12" fillId="35" borderId="38" xfId="49" applyFont="1" applyFill="1" applyBorder="1" applyAlignment="1" applyProtection="1">
      <alignment horizontal="center" vertical="center"/>
      <protection hidden="1"/>
    </xf>
    <xf numFmtId="38" fontId="13" fillId="6" borderId="50" xfId="49" applyFont="1" applyFill="1" applyBorder="1" applyAlignment="1" applyProtection="1">
      <alignment horizontal="center" vertical="center" shrinkToFit="1"/>
      <protection hidden="1"/>
    </xf>
    <xf numFmtId="38" fontId="13" fillId="6" borderId="51" xfId="49" applyFont="1" applyFill="1" applyBorder="1" applyAlignment="1" applyProtection="1">
      <alignment horizontal="center" vertical="center" shrinkToFit="1"/>
      <protection hidden="1"/>
    </xf>
    <xf numFmtId="38" fontId="13" fillId="6" borderId="52" xfId="49" applyFont="1" applyFill="1" applyBorder="1" applyAlignment="1" applyProtection="1">
      <alignment horizontal="center" vertical="center" shrinkToFit="1"/>
      <protection hidden="1"/>
    </xf>
    <xf numFmtId="38" fontId="12" fillId="35" borderId="23" xfId="49" applyFont="1" applyFill="1" applyBorder="1" applyAlignment="1" applyProtection="1">
      <alignment horizontal="center" vertical="center"/>
      <protection hidden="1"/>
    </xf>
    <xf numFmtId="38" fontId="12" fillId="35" borderId="53" xfId="49" applyFont="1" applyFill="1" applyBorder="1" applyAlignment="1" applyProtection="1">
      <alignment horizontal="center" vertical="center"/>
      <protection hidden="1"/>
    </xf>
    <xf numFmtId="38" fontId="11" fillId="6" borderId="54" xfId="49" applyFont="1" applyFill="1" applyBorder="1" applyAlignment="1" applyProtection="1">
      <alignment horizontal="center" vertical="center" shrinkToFit="1"/>
      <protection hidden="1"/>
    </xf>
    <xf numFmtId="38" fontId="11" fillId="6" borderId="55" xfId="49" applyFont="1" applyFill="1" applyBorder="1" applyAlignment="1" applyProtection="1">
      <alignment horizontal="center" vertical="center" shrinkToFit="1"/>
      <protection hidden="1"/>
    </xf>
    <xf numFmtId="38" fontId="11" fillId="6" borderId="56" xfId="49" applyFont="1" applyFill="1" applyBorder="1" applyAlignment="1" applyProtection="1">
      <alignment horizontal="center" vertical="center" shrinkToFit="1"/>
      <protection hidden="1"/>
    </xf>
    <xf numFmtId="38" fontId="12" fillId="35" borderId="27" xfId="49" applyFont="1" applyFill="1" applyBorder="1" applyAlignment="1" applyProtection="1">
      <alignment horizontal="center" vertical="center"/>
      <protection hidden="1"/>
    </xf>
    <xf numFmtId="38" fontId="12" fillId="35" borderId="57" xfId="49" applyFont="1" applyFill="1" applyBorder="1" applyAlignment="1" applyProtection="1">
      <alignment horizontal="center" vertical="center"/>
      <protection hidden="1"/>
    </xf>
    <xf numFmtId="0" fontId="16" fillId="6" borderId="49" xfId="0" applyFont="1" applyFill="1" applyBorder="1" applyAlignment="1">
      <alignment horizontal="center" vertical="center"/>
    </xf>
    <xf numFmtId="0" fontId="16" fillId="6" borderId="58" xfId="0" applyFont="1" applyFill="1" applyBorder="1" applyAlignment="1">
      <alignment horizontal="center" vertical="center"/>
    </xf>
    <xf numFmtId="0" fontId="16" fillId="6" borderId="59" xfId="0" applyFont="1" applyFill="1" applyBorder="1" applyAlignment="1">
      <alignment horizontal="center" vertical="center"/>
    </xf>
    <xf numFmtId="0" fontId="0" fillId="0" borderId="27" xfId="0" applyFont="1" applyBorder="1" applyAlignment="1">
      <alignment horizontal="center"/>
    </xf>
    <xf numFmtId="0" fontId="0" fillId="0" borderId="60" xfId="0" applyFont="1" applyBorder="1" applyAlignment="1">
      <alignment horizontal="center"/>
    </xf>
    <xf numFmtId="0" fontId="0" fillId="0" borderId="27" xfId="0" applyFont="1" applyBorder="1" applyAlignment="1">
      <alignment horizontal="center" shrinkToFit="1"/>
    </xf>
    <xf numFmtId="0" fontId="0" fillId="0" borderId="36" xfId="0" applyFont="1" applyBorder="1" applyAlignment="1">
      <alignment horizontal="center" shrinkToFit="1"/>
    </xf>
    <xf numFmtId="0" fontId="0" fillId="0" borderId="60" xfId="0" applyFont="1" applyBorder="1" applyAlignment="1">
      <alignment horizontal="center" shrinkToFit="1"/>
    </xf>
    <xf numFmtId="0" fontId="54" fillId="0" borderId="27" xfId="62" applyFont="1" applyBorder="1" applyAlignment="1">
      <alignment horizontal="center"/>
      <protection/>
    </xf>
    <xf numFmtId="0" fontId="54" fillId="0" borderId="60" xfId="62" applyFont="1" applyBorder="1" applyAlignment="1">
      <alignment horizontal="center"/>
      <protection/>
    </xf>
    <xf numFmtId="0" fontId="54" fillId="0" borderId="27" xfId="62" applyFont="1" applyBorder="1" applyAlignment="1">
      <alignment horizontal="center" shrinkToFit="1"/>
      <protection/>
    </xf>
    <xf numFmtId="0" fontId="54" fillId="0" borderId="36" xfId="62" applyFont="1" applyBorder="1" applyAlignment="1">
      <alignment horizontal="center" shrinkToFit="1"/>
      <protection/>
    </xf>
    <xf numFmtId="0" fontId="54" fillId="0" borderId="60" xfId="62" applyFont="1" applyBorder="1" applyAlignment="1">
      <alignment horizontal="center" shrinkToFit="1"/>
      <protection/>
    </xf>
    <xf numFmtId="0" fontId="54" fillId="0" borderId="10" xfId="62" applyFont="1" applyBorder="1" applyAlignment="1">
      <alignment horizont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7"/>
  <sheetViews>
    <sheetView showGridLines="0" zoomScalePageLayoutView="0" workbookViewId="0" topLeftCell="A1">
      <selection activeCell="E13" sqref="E13"/>
    </sheetView>
  </sheetViews>
  <sheetFormatPr defaultColWidth="9.00390625" defaultRowHeight="15"/>
  <cols>
    <col min="1" max="1" width="91.57421875" style="69" customWidth="1"/>
    <col min="2" max="16384" width="9.00390625" style="69" customWidth="1"/>
  </cols>
  <sheetData>
    <row r="1" ht="13.5" customHeight="1">
      <c r="A1" s="68"/>
    </row>
    <row r="2" ht="13.5" customHeight="1">
      <c r="A2" s="100" t="s">
        <v>64</v>
      </c>
    </row>
    <row r="3" ht="13.5" customHeight="1">
      <c r="A3" s="100"/>
    </row>
    <row r="4" ht="13.5" customHeight="1">
      <c r="A4" s="100"/>
    </row>
    <row r="5" ht="13.5" customHeight="1">
      <c r="A5" s="68"/>
    </row>
    <row r="7" ht="12.75">
      <c r="A7" s="99" t="s">
        <v>77</v>
      </c>
    </row>
    <row r="8" ht="12.75">
      <c r="A8" s="99"/>
    </row>
    <row r="9" ht="12.75">
      <c r="A9" s="99"/>
    </row>
    <row r="10" ht="12.75">
      <c r="A10" s="99"/>
    </row>
    <row r="11" ht="12.75">
      <c r="A11" s="99"/>
    </row>
    <row r="12" ht="12.75">
      <c r="A12" s="99"/>
    </row>
    <row r="13" ht="12.75">
      <c r="A13" s="99"/>
    </row>
    <row r="14" ht="12.75">
      <c r="A14" s="99"/>
    </row>
    <row r="15" ht="12.75">
      <c r="A15" s="99"/>
    </row>
    <row r="16" ht="12.75">
      <c r="A16" s="99"/>
    </row>
    <row r="17" ht="12.75">
      <c r="A17" s="99"/>
    </row>
    <row r="18" ht="12.75">
      <c r="A18" s="99"/>
    </row>
    <row r="19" ht="12.75">
      <c r="A19" s="99"/>
    </row>
    <row r="20" ht="12.75">
      <c r="A20" s="99"/>
    </row>
    <row r="21" ht="12.75">
      <c r="A21" s="99"/>
    </row>
    <row r="22" ht="12.75">
      <c r="A22" s="99"/>
    </row>
    <row r="23" ht="12.75">
      <c r="A23" s="99"/>
    </row>
    <row r="24" ht="12.75">
      <c r="A24" s="99"/>
    </row>
    <row r="25" ht="12.75">
      <c r="A25" s="99"/>
    </row>
    <row r="26" ht="12.75">
      <c r="A26" s="99"/>
    </row>
    <row r="27" ht="12.75">
      <c r="A27" s="99"/>
    </row>
    <row r="28" ht="12.75">
      <c r="A28" s="99"/>
    </row>
    <row r="29" ht="12.75">
      <c r="A29" s="99"/>
    </row>
    <row r="30" ht="12.75">
      <c r="A30" s="99"/>
    </row>
    <row r="31" ht="12.75">
      <c r="A31" s="99"/>
    </row>
    <row r="32" ht="12.75">
      <c r="A32" s="99"/>
    </row>
    <row r="33" ht="12.75">
      <c r="A33" s="99"/>
    </row>
    <row r="34" ht="12.75">
      <c r="A34" s="99"/>
    </row>
    <row r="35" ht="12.75">
      <c r="A35" s="99"/>
    </row>
    <row r="36" ht="12.75">
      <c r="A36" s="99"/>
    </row>
    <row r="37" ht="12.75">
      <c r="A37" s="99"/>
    </row>
  </sheetData>
  <sheetProtection formatCells="0" formatColumns="0" formatRows="0" insertColumns="0" insertRows="0" insertHyperlinks="0" deleteColumns="0" deleteRows="0" sort="0" autoFilter="0" pivotTables="0"/>
  <mergeCells count="2">
    <mergeCell ref="A7:A37"/>
    <mergeCell ref="A2:A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L47"/>
  <sheetViews>
    <sheetView showGridLines="0" showZeros="0" zoomScale="90" zoomScaleNormal="90" zoomScalePageLayoutView="0" workbookViewId="0" topLeftCell="A1">
      <selection activeCell="B40" sqref="B40:C40"/>
    </sheetView>
  </sheetViews>
  <sheetFormatPr defaultColWidth="9.00390625" defaultRowHeight="15"/>
  <cols>
    <col min="1" max="1" width="2.28125" style="31" customWidth="1"/>
    <col min="2" max="2" width="12.8515625" style="31" customWidth="1"/>
    <col min="3" max="3" width="30.7109375" style="31" customWidth="1"/>
    <col min="4" max="6" width="18.28125" style="43" customWidth="1"/>
    <col min="7" max="7" width="19.00390625" style="44" customWidth="1"/>
    <col min="8" max="8" width="9.7109375" style="51" bestFit="1" customWidth="1"/>
    <col min="9" max="11" width="6.7109375" style="30" hidden="1" customWidth="1"/>
    <col min="12" max="12" width="8.57421875" style="30" hidden="1" customWidth="1"/>
    <col min="13" max="13" width="0" style="31" hidden="1" customWidth="1"/>
    <col min="14" max="16384" width="9.00390625" style="31" customWidth="1"/>
  </cols>
  <sheetData>
    <row r="1" spans="1:8" ht="24.75" customHeight="1" thickBot="1">
      <c r="A1" s="63" t="s">
        <v>76</v>
      </c>
      <c r="F1" s="101" t="s">
        <v>54</v>
      </c>
      <c r="G1" s="101"/>
      <c r="H1" s="101"/>
    </row>
    <row r="2" spans="2:12" ht="19.5" customHeight="1" thickBot="1">
      <c r="B2" s="113" t="s">
        <v>63</v>
      </c>
      <c r="C2" s="70"/>
      <c r="D2" s="74" t="s">
        <v>49</v>
      </c>
      <c r="E2" s="74" t="s">
        <v>50</v>
      </c>
      <c r="F2" s="74" t="s">
        <v>51</v>
      </c>
      <c r="G2" s="75" t="s">
        <v>7</v>
      </c>
      <c r="H2" s="76" t="s">
        <v>35</v>
      </c>
      <c r="J2" s="30" t="s">
        <v>0</v>
      </c>
      <c r="K2" s="30" t="s">
        <v>1</v>
      </c>
      <c r="L2" s="30" t="s">
        <v>2</v>
      </c>
    </row>
    <row r="3" spans="2:8" ht="19.5" customHeight="1" thickTop="1">
      <c r="B3" s="114"/>
      <c r="C3" s="71" t="s">
        <v>62</v>
      </c>
      <c r="D3" s="32"/>
      <c r="E3" s="32"/>
      <c r="F3" s="32"/>
      <c r="G3" s="33"/>
      <c r="H3" s="48"/>
    </row>
    <row r="4" spans="2:8" ht="19.5" customHeight="1">
      <c r="B4" s="114"/>
      <c r="C4" s="72" t="s">
        <v>60</v>
      </c>
      <c r="D4" s="77"/>
      <c r="E4" s="77"/>
      <c r="F4" s="77"/>
      <c r="G4" s="33"/>
      <c r="H4" s="48"/>
    </row>
    <row r="5" spans="2:8" ht="19.5" customHeight="1" thickBot="1">
      <c r="B5" s="115"/>
      <c r="C5" s="73" t="s">
        <v>61</v>
      </c>
      <c r="D5" s="78"/>
      <c r="E5" s="78"/>
      <c r="F5" s="78"/>
      <c r="G5" s="52"/>
      <c r="H5" s="53"/>
    </row>
    <row r="6" spans="2:8" ht="21" customHeight="1" thickBot="1">
      <c r="B6" s="125" t="s">
        <v>79</v>
      </c>
      <c r="C6" s="125"/>
      <c r="D6" s="125"/>
      <c r="E6" s="125"/>
      <c r="F6" s="125"/>
      <c r="G6" s="125"/>
      <c r="H6" s="125"/>
    </row>
    <row r="7" spans="2:8" ht="20.25" customHeight="1">
      <c r="B7" s="108" t="s">
        <v>59</v>
      </c>
      <c r="C7" s="79" t="s">
        <v>3</v>
      </c>
      <c r="D7" s="34"/>
      <c r="E7" s="34"/>
      <c r="F7" s="34"/>
      <c r="G7" s="102">
        <f>SUM(D12:F12)</f>
        <v>0</v>
      </c>
      <c r="H7" s="120">
        <f>TRUNC(J9*G7/K9+L9)</f>
        <v>397</v>
      </c>
    </row>
    <row r="8" spans="2:8" ht="19.5" customHeight="1">
      <c r="B8" s="111"/>
      <c r="C8" s="80" t="s">
        <v>75</v>
      </c>
      <c r="D8" s="35"/>
      <c r="E8" s="35"/>
      <c r="F8" s="35"/>
      <c r="G8" s="103"/>
      <c r="H8" s="121"/>
    </row>
    <row r="9" spans="2:12" ht="20.25" customHeight="1">
      <c r="B9" s="111"/>
      <c r="C9" s="80" t="s">
        <v>4</v>
      </c>
      <c r="D9" s="35"/>
      <c r="E9" s="35"/>
      <c r="F9" s="35"/>
      <c r="G9" s="103"/>
      <c r="H9" s="121"/>
      <c r="I9" s="30" t="s">
        <v>20</v>
      </c>
      <c r="J9" s="30">
        <f>VLOOKUP(G7,'X1（平均完工）'!A4:E45,3,TRUE)</f>
        <v>131</v>
      </c>
      <c r="K9" s="30">
        <f>VLOOKUP(G7,'X1（平均完工）'!A4:E45,4,TRUE)</f>
        <v>10000</v>
      </c>
      <c r="L9" s="30">
        <f>VLOOKUP(G7,'X1（平均完工）'!A4:E45,5,TRUE)</f>
        <v>397</v>
      </c>
    </row>
    <row r="10" spans="2:8" ht="20.25" customHeight="1">
      <c r="B10" s="111"/>
      <c r="C10" s="80" t="s">
        <v>6</v>
      </c>
      <c r="D10" s="35"/>
      <c r="E10" s="35"/>
      <c r="F10" s="35"/>
      <c r="G10" s="103"/>
      <c r="H10" s="121"/>
    </row>
    <row r="11" spans="2:8" ht="20.25" customHeight="1" thickBot="1">
      <c r="B11" s="111"/>
      <c r="C11" s="81" t="s">
        <v>5</v>
      </c>
      <c r="D11" s="36"/>
      <c r="E11" s="36"/>
      <c r="F11" s="36"/>
      <c r="G11" s="103"/>
      <c r="H11" s="121"/>
    </row>
    <row r="12" spans="2:8" ht="20.25" customHeight="1" thickBot="1" thickTop="1">
      <c r="B12" s="112"/>
      <c r="C12" s="82" t="s">
        <v>65</v>
      </c>
      <c r="D12" s="54">
        <f>SUM(D7:D11)</f>
        <v>0</v>
      </c>
      <c r="E12" s="54">
        <f>SUM(E7:E11)</f>
        <v>0</v>
      </c>
      <c r="F12" s="54">
        <f>SUM(F7:F11)</f>
        <v>0</v>
      </c>
      <c r="G12" s="104"/>
      <c r="H12" s="122"/>
    </row>
    <row r="13" spans="2:8" ht="7.5" customHeight="1" thickBot="1">
      <c r="B13" s="37"/>
      <c r="C13" s="38"/>
      <c r="D13" s="39"/>
      <c r="E13" s="39"/>
      <c r="F13" s="39"/>
      <c r="G13" s="40"/>
      <c r="H13" s="49"/>
    </row>
    <row r="14" spans="2:12" ht="20.25" customHeight="1">
      <c r="B14" s="108" t="s">
        <v>58</v>
      </c>
      <c r="C14" s="83" t="s">
        <v>66</v>
      </c>
      <c r="D14" s="34"/>
      <c r="E14" s="34"/>
      <c r="F14" s="34"/>
      <c r="G14" s="55">
        <f>(SUM(D14,E14,F14))</f>
        <v>0</v>
      </c>
      <c r="H14" s="56">
        <f>TRUNC(J14*G14/K14+L14)</f>
        <v>361</v>
      </c>
      <c r="I14" s="30" t="s">
        <v>19</v>
      </c>
      <c r="J14" s="30">
        <f>VLOOKUP(G14,'X21（自己資本）'!A5:E51,3,TRUE)</f>
        <v>223</v>
      </c>
      <c r="K14" s="30">
        <f>VLOOKUP(G14,'X21（自己資本）'!A5:E51,4,TRUE)</f>
        <v>10000</v>
      </c>
      <c r="L14" s="30">
        <f>VLOOKUP(G14,'X21（自己資本）'!A5:E51,5,TRUE)</f>
        <v>361</v>
      </c>
    </row>
    <row r="15" spans="2:12" ht="20.25" customHeight="1" thickBot="1">
      <c r="B15" s="109"/>
      <c r="C15" s="84" t="s">
        <v>67</v>
      </c>
      <c r="D15" s="36"/>
      <c r="E15" s="36"/>
      <c r="F15" s="36"/>
      <c r="G15" s="57">
        <f>+SUM(D15,E15,F15)</f>
        <v>0</v>
      </c>
      <c r="H15" s="58">
        <f>TRUNC(J15*G15/K15+L15)</f>
        <v>547</v>
      </c>
      <c r="I15" s="30" t="s">
        <v>18</v>
      </c>
      <c r="J15" s="30">
        <f>VLOOKUP($G15,'X22（利益額）'!$A4:$E40,3,TRUE)</f>
        <v>78</v>
      </c>
      <c r="K15" s="30">
        <f>VLOOKUP($G15,'X22（利益額）'!$A4:$E40,4,TRUE)</f>
        <v>10000</v>
      </c>
      <c r="L15" s="30">
        <f>VLOOKUP($G15,'X22（利益額）'!$A4:$E40,5,TRUE)</f>
        <v>547</v>
      </c>
    </row>
    <row r="16" spans="2:9" ht="20.25" customHeight="1" thickBot="1" thickTop="1">
      <c r="B16" s="110"/>
      <c r="C16" s="91"/>
      <c r="D16" s="139" t="s">
        <v>68</v>
      </c>
      <c r="E16" s="140"/>
      <c r="F16" s="141"/>
      <c r="G16" s="90"/>
      <c r="H16" s="50">
        <f>TRUNC((H14+H15)/2)</f>
        <v>454</v>
      </c>
      <c r="I16" s="30" t="s">
        <v>22</v>
      </c>
    </row>
    <row r="17" spans="2:8" ht="7.5" customHeight="1" thickBot="1">
      <c r="B17" s="37"/>
      <c r="C17" s="38"/>
      <c r="D17" s="39"/>
      <c r="E17" s="39"/>
      <c r="F17" s="39"/>
      <c r="G17" s="41"/>
      <c r="H17" s="49"/>
    </row>
    <row r="18" spans="2:9" ht="20.25" customHeight="1" thickBot="1">
      <c r="B18" s="123" t="s">
        <v>48</v>
      </c>
      <c r="C18" s="124"/>
      <c r="D18" s="42"/>
      <c r="E18" s="42"/>
      <c r="F18" s="42"/>
      <c r="G18" s="59" t="e">
        <f>AVERAGE(D18:F18)</f>
        <v>#DIV/0!</v>
      </c>
      <c r="H18" s="47" t="e">
        <f>ROUND(G18,1)</f>
        <v>#DIV/0!</v>
      </c>
      <c r="I18" s="30" t="s">
        <v>21</v>
      </c>
    </row>
    <row r="19" spans="2:8" ht="7.5" customHeight="1" thickBot="1">
      <c r="B19" s="37"/>
      <c r="C19" s="38"/>
      <c r="D19" s="39"/>
      <c r="E19" s="39"/>
      <c r="F19" s="39"/>
      <c r="G19" s="40"/>
      <c r="H19" s="49"/>
    </row>
    <row r="20" spans="2:12" ht="20.25" customHeight="1">
      <c r="B20" s="108" t="s">
        <v>57</v>
      </c>
      <c r="C20" s="79" t="s">
        <v>69</v>
      </c>
      <c r="D20" s="34"/>
      <c r="E20" s="34"/>
      <c r="F20" s="34"/>
      <c r="G20" s="134">
        <f>D25+E25+F25</f>
        <v>0</v>
      </c>
      <c r="H20" s="129">
        <f>TRUNC(J20*G20/K20+L20)</f>
        <v>0</v>
      </c>
      <c r="I20" s="30" t="s">
        <v>27</v>
      </c>
      <c r="J20" s="30">
        <f>VLOOKUP($G20,'Z1（技術者）'!$A5:$E35,3,TRUE)</f>
        <v>0</v>
      </c>
      <c r="K20" s="30">
        <f>VLOOKUP($G20,'Z1（技術者）'!$A5:$E35,4,TRUE)</f>
        <v>1</v>
      </c>
      <c r="L20" s="30">
        <f>VLOOKUP($G20,'Z1（技術者）'!$A5:$E35,5,TRUE)</f>
        <v>0</v>
      </c>
    </row>
    <row r="21" spans="2:8" ht="20.25" customHeight="1">
      <c r="B21" s="109"/>
      <c r="C21" s="80" t="s">
        <v>70</v>
      </c>
      <c r="D21" s="35"/>
      <c r="E21" s="35"/>
      <c r="F21" s="35"/>
      <c r="G21" s="135"/>
      <c r="H21" s="130"/>
    </row>
    <row r="22" spans="2:8" ht="20.25" customHeight="1">
      <c r="B22" s="109"/>
      <c r="C22" s="80" t="s">
        <v>71</v>
      </c>
      <c r="D22" s="35"/>
      <c r="E22" s="35"/>
      <c r="F22" s="35"/>
      <c r="G22" s="135"/>
      <c r="H22" s="130"/>
    </row>
    <row r="23" spans="2:8" ht="20.25" customHeight="1">
      <c r="B23" s="109"/>
      <c r="C23" s="80" t="s">
        <v>72</v>
      </c>
      <c r="D23" s="35"/>
      <c r="E23" s="35"/>
      <c r="F23" s="35"/>
      <c r="G23" s="135"/>
      <c r="H23" s="130"/>
    </row>
    <row r="24" spans="2:8" ht="20.25" customHeight="1" thickBot="1">
      <c r="B24" s="109"/>
      <c r="C24" s="81" t="s">
        <v>73</v>
      </c>
      <c r="D24" s="36"/>
      <c r="E24" s="36"/>
      <c r="F24" s="36"/>
      <c r="G24" s="135"/>
      <c r="H24" s="130"/>
    </row>
    <row r="25" spans="2:8" ht="20.25" customHeight="1" thickBot="1" thickTop="1">
      <c r="B25" s="110"/>
      <c r="C25" s="82" t="s">
        <v>36</v>
      </c>
      <c r="D25" s="54">
        <f>D21*6+(D20-D21)*5+D22*3+D23*2+D24</f>
        <v>0</v>
      </c>
      <c r="E25" s="54">
        <f>E21*6+(E20-E21)*5+E22*3+E23*2+E24</f>
        <v>0</v>
      </c>
      <c r="F25" s="54">
        <f>F21*6+(F20-F21)*5+F22*3+F23*2+F24</f>
        <v>0</v>
      </c>
      <c r="G25" s="136"/>
      <c r="H25" s="131"/>
    </row>
    <row r="26" spans="2:8" ht="7.5" customHeight="1" thickBot="1">
      <c r="B26" s="37"/>
      <c r="C26" s="38"/>
      <c r="D26" s="39"/>
      <c r="E26" s="39"/>
      <c r="F26" s="39"/>
      <c r="G26" s="40"/>
      <c r="H26" s="49"/>
    </row>
    <row r="27" spans="2:8" ht="20.25" customHeight="1">
      <c r="B27" s="108" t="s">
        <v>56</v>
      </c>
      <c r="C27" s="79" t="s">
        <v>3</v>
      </c>
      <c r="D27" s="34"/>
      <c r="E27" s="34"/>
      <c r="F27" s="34"/>
      <c r="G27" s="102">
        <f>SUM(D32:F32)</f>
        <v>0</v>
      </c>
      <c r="H27" s="105">
        <f>TRUNC(J29*G27/K29+L29)</f>
        <v>241</v>
      </c>
    </row>
    <row r="28" spans="2:8" ht="20.25" customHeight="1">
      <c r="B28" s="111"/>
      <c r="C28" s="80" t="s">
        <v>75</v>
      </c>
      <c r="D28" s="35"/>
      <c r="E28" s="35"/>
      <c r="F28" s="35"/>
      <c r="G28" s="103"/>
      <c r="H28" s="106"/>
    </row>
    <row r="29" spans="2:12" ht="20.25" customHeight="1">
      <c r="B29" s="111"/>
      <c r="C29" s="80" t="s">
        <v>4</v>
      </c>
      <c r="D29" s="35"/>
      <c r="E29" s="35"/>
      <c r="F29" s="35"/>
      <c r="G29" s="103"/>
      <c r="H29" s="106"/>
      <c r="I29" s="30" t="s">
        <v>28</v>
      </c>
      <c r="J29" s="30">
        <f>VLOOKUP($G27,'Z2（元請）'!$A5:$E46,3,TRUE)</f>
        <v>341</v>
      </c>
      <c r="K29" s="30">
        <f>VLOOKUP($G27,'Z2（元請）'!$A5:$E46,4,TRUE)</f>
        <v>10000</v>
      </c>
      <c r="L29" s="30">
        <f>VLOOKUP($G27,'Z2（元請）'!$A5:$E46,5,TRUE)</f>
        <v>241</v>
      </c>
    </row>
    <row r="30" spans="2:8" ht="20.25" customHeight="1">
      <c r="B30" s="111"/>
      <c r="C30" s="80" t="s">
        <v>6</v>
      </c>
      <c r="D30" s="35"/>
      <c r="E30" s="35"/>
      <c r="F30" s="35"/>
      <c r="G30" s="103"/>
      <c r="H30" s="106"/>
    </row>
    <row r="31" spans="2:8" ht="20.25" customHeight="1" thickBot="1">
      <c r="B31" s="111"/>
      <c r="C31" s="81" t="s">
        <v>5</v>
      </c>
      <c r="D31" s="36"/>
      <c r="E31" s="36"/>
      <c r="F31" s="36"/>
      <c r="G31" s="103"/>
      <c r="H31" s="106"/>
    </row>
    <row r="32" spans="2:8" ht="20.25" customHeight="1" thickBot="1" thickTop="1">
      <c r="B32" s="112"/>
      <c r="C32" s="82" t="s">
        <v>65</v>
      </c>
      <c r="D32" s="54">
        <f>SUM(D27:D31)</f>
        <v>0</v>
      </c>
      <c r="E32" s="54">
        <f>SUM(E27:E31)</f>
        <v>0</v>
      </c>
      <c r="F32" s="54">
        <f>SUM(F27:F31)</f>
        <v>0</v>
      </c>
      <c r="G32" s="104"/>
      <c r="H32" s="107"/>
    </row>
    <row r="33" spans="2:8" ht="7.5" customHeight="1" thickBot="1">
      <c r="B33" s="85"/>
      <c r="C33" s="86"/>
      <c r="D33" s="39"/>
      <c r="E33" s="39"/>
      <c r="F33" s="39"/>
      <c r="G33" s="40"/>
      <c r="H33" s="49"/>
    </row>
    <row r="34" spans="2:9" ht="20.25" customHeight="1" thickBot="1">
      <c r="B34" s="87" t="s">
        <v>53</v>
      </c>
      <c r="C34" s="88"/>
      <c r="D34" s="92"/>
      <c r="E34" s="92"/>
      <c r="F34" s="92"/>
      <c r="G34" s="93"/>
      <c r="H34" s="47">
        <f>TRUNC(H20*0.8+H27*0.2)</f>
        <v>48</v>
      </c>
      <c r="I34" s="30" t="s">
        <v>37</v>
      </c>
    </row>
    <row r="35" spans="2:8" ht="7.5" customHeight="1" thickBot="1">
      <c r="B35" s="85"/>
      <c r="C35" s="86"/>
      <c r="D35" s="39"/>
      <c r="E35" s="39"/>
      <c r="F35" s="39"/>
      <c r="G35" s="40"/>
      <c r="H35" s="49"/>
    </row>
    <row r="36" spans="2:9" ht="20.25" customHeight="1" thickBot="1">
      <c r="B36" s="97" t="s">
        <v>46</v>
      </c>
      <c r="C36" s="98"/>
      <c r="D36" s="95"/>
      <c r="E36" s="95"/>
      <c r="F36" s="95"/>
      <c r="G36" s="60" t="e">
        <f>AVERAGE(D36:F36)</f>
        <v>#DIV/0!</v>
      </c>
      <c r="H36" s="47" t="e">
        <f>ROUND(G36,1)</f>
        <v>#DIV/0!</v>
      </c>
      <c r="I36" s="30" t="s">
        <v>23</v>
      </c>
    </row>
    <row r="37" spans="2:8" ht="7.5" customHeight="1" thickBot="1">
      <c r="B37" s="85"/>
      <c r="C37" s="86"/>
      <c r="D37" s="39"/>
      <c r="E37" s="39"/>
      <c r="F37" s="39"/>
      <c r="G37" s="40"/>
      <c r="H37" s="49"/>
    </row>
    <row r="38" spans="2:9" ht="30" customHeight="1" thickBot="1">
      <c r="B38" s="89" t="s">
        <v>47</v>
      </c>
      <c r="C38" s="80"/>
      <c r="D38" s="94"/>
      <c r="E38" s="94"/>
      <c r="F38" s="94"/>
      <c r="G38" s="61"/>
      <c r="H38" s="47" t="e">
        <f>ROUND(0.25*H7+0.15*H16+0.2*H18+0.25*H34+0.15*H36,0)</f>
        <v>#DIV/0!</v>
      </c>
      <c r="I38" s="30" t="s">
        <v>25</v>
      </c>
    </row>
    <row r="39" spans="2:8" ht="7.5" customHeight="1" thickBot="1">
      <c r="B39" s="85"/>
      <c r="C39" s="86"/>
      <c r="D39" s="39"/>
      <c r="E39" s="39"/>
      <c r="F39" s="39"/>
      <c r="G39" s="40"/>
      <c r="H39" s="49"/>
    </row>
    <row r="40" spans="2:9" ht="30" customHeight="1" thickBot="1">
      <c r="B40" s="116" t="s">
        <v>80</v>
      </c>
      <c r="C40" s="117"/>
      <c r="D40" s="96"/>
      <c r="E40" s="96"/>
      <c r="F40" s="96"/>
      <c r="G40" s="62" t="e">
        <f>AVERAGE(D40:F40)</f>
        <v>#DIV/0!</v>
      </c>
      <c r="H40" s="47" t="e">
        <f>TRUNC(G40)</f>
        <v>#DIV/0!</v>
      </c>
      <c r="I40" s="30" t="s">
        <v>24</v>
      </c>
    </row>
    <row r="41" ht="15.75" customHeight="1"/>
    <row r="42" ht="12.75">
      <c r="B42" s="126" t="s">
        <v>38</v>
      </c>
    </row>
    <row r="43" spans="2:4" ht="19.5" thickBot="1">
      <c r="B43" s="126"/>
      <c r="C43" s="45"/>
      <c r="D43" s="46"/>
    </row>
    <row r="44" spans="2:5" ht="30" customHeight="1">
      <c r="B44" s="45"/>
      <c r="C44" s="64" t="s">
        <v>39</v>
      </c>
      <c r="D44" s="132" t="e">
        <f>H38</f>
        <v>#DIV/0!</v>
      </c>
      <c r="E44" s="133"/>
    </row>
    <row r="45" spans="2:5" ht="30" customHeight="1">
      <c r="B45" s="45"/>
      <c r="C45" s="65" t="s">
        <v>74</v>
      </c>
      <c r="D45" s="137" t="e">
        <f>H40</f>
        <v>#DIV/0!</v>
      </c>
      <c r="E45" s="138"/>
    </row>
    <row r="46" spans="2:6" ht="30" customHeight="1" thickBot="1">
      <c r="B46" s="45"/>
      <c r="C46" s="66" t="s">
        <v>40</v>
      </c>
      <c r="D46" s="118" t="e">
        <f>D44+D45</f>
        <v>#DIV/0!</v>
      </c>
      <c r="E46" s="119"/>
      <c r="F46" s="43" t="s">
        <v>52</v>
      </c>
    </row>
    <row r="47" spans="2:5" ht="30" customHeight="1" thickBot="1" thickTop="1">
      <c r="B47" s="45"/>
      <c r="C47" s="67" t="s">
        <v>55</v>
      </c>
      <c r="D47" s="127" t="e">
        <f>IF(D46&gt;='格付'!B4,'格付'!C4,IF(D46&gt;='格付'!B3,'格付'!C3,'格付'!C2))</f>
        <v>#DIV/0!</v>
      </c>
      <c r="E47" s="128"/>
    </row>
  </sheetData>
  <sheetProtection formatCells="0" formatColumns="0" formatRows="0" insertColumns="0" insertRows="0" insertHyperlinks="0" deleteColumns="0" deleteRows="0" sort="0" autoFilter="0" pivotTables="0"/>
  <mergeCells count="21">
    <mergeCell ref="D47:E47"/>
    <mergeCell ref="H20:H25"/>
    <mergeCell ref="D44:E44"/>
    <mergeCell ref="G20:G25"/>
    <mergeCell ref="D45:E45"/>
    <mergeCell ref="D16:F16"/>
    <mergeCell ref="B40:C40"/>
    <mergeCell ref="G27:G32"/>
    <mergeCell ref="D46:E46"/>
    <mergeCell ref="H7:H12"/>
    <mergeCell ref="B18:C18"/>
    <mergeCell ref="B6:H6"/>
    <mergeCell ref="B42:B43"/>
    <mergeCell ref="B27:B32"/>
    <mergeCell ref="F1:H1"/>
    <mergeCell ref="G7:G12"/>
    <mergeCell ref="H27:H32"/>
    <mergeCell ref="B14:B16"/>
    <mergeCell ref="B7:B12"/>
    <mergeCell ref="B20:B25"/>
    <mergeCell ref="B2:B5"/>
  </mergeCells>
  <dataValidations count="2">
    <dataValidation type="whole" operator="greaterThanOrEqual" allowBlank="1" showInputMessage="1" showErrorMessage="1" sqref="D14:F15">
      <formula1>0</formula1>
    </dataValidation>
    <dataValidation allowBlank="1" showInputMessage="1" showErrorMessage="1" sqref="D3:F3 D7:F11 D18:F18 D20:F24 D27:F31 D36:F36 D40:F40"/>
  </dataValidations>
  <printOptions/>
  <pageMargins left="0.7086614173228347" right="0.4724409448818898" top="0.9448818897637796" bottom="0.7480314960629921" header="0.5118110236220472" footer="0.31496062992125984"/>
  <pageSetup fitToHeight="1" fitToWidth="1" horizontalDpi="600" verticalDpi="600" orientation="portrait" paperSize="9" scale="77" r:id="rId3"/>
  <headerFooter>
    <oddHeader>&amp;C&amp;"-,太字"&amp;18JV 試算結果</oddHeader>
  </headerFooter>
  <legacyDrawing r:id="rId2"/>
</worksheet>
</file>

<file path=xl/worksheets/sheet3.xml><?xml version="1.0" encoding="utf-8"?>
<worksheet xmlns="http://schemas.openxmlformats.org/spreadsheetml/2006/main" xmlns:r="http://schemas.openxmlformats.org/officeDocument/2006/relationships">
  <dimension ref="A1:C4"/>
  <sheetViews>
    <sheetView tabSelected="1" zoomScalePageLayoutView="0" workbookViewId="0" topLeftCell="A1">
      <selection activeCell="B5" sqref="B5"/>
    </sheetView>
  </sheetViews>
  <sheetFormatPr defaultColWidth="9.140625" defaultRowHeight="15"/>
  <sheetData>
    <row r="1" spans="2:3" ht="12.75">
      <c r="B1" t="s">
        <v>44</v>
      </c>
      <c r="C1" t="s">
        <v>45</v>
      </c>
    </row>
    <row r="2" spans="1:3" ht="12.75">
      <c r="A2" t="s">
        <v>43</v>
      </c>
      <c r="B2">
        <v>0</v>
      </c>
      <c r="C2" t="s">
        <v>42</v>
      </c>
    </row>
    <row r="3" spans="1:3" ht="12.75">
      <c r="A3" t="s">
        <v>43</v>
      </c>
      <c r="B3">
        <v>960</v>
      </c>
      <c r="C3" t="s">
        <v>41</v>
      </c>
    </row>
    <row r="4" spans="1:3" ht="12.75">
      <c r="A4" t="s">
        <v>43</v>
      </c>
      <c r="B4">
        <v>1130</v>
      </c>
      <c r="C4"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45"/>
  <sheetViews>
    <sheetView zoomScalePageLayoutView="0" workbookViewId="0" topLeftCell="A4">
      <selection activeCell="C17" sqref="C17"/>
    </sheetView>
  </sheetViews>
  <sheetFormatPr defaultColWidth="9.00390625" defaultRowHeight="15"/>
  <cols>
    <col min="1" max="1" width="13.7109375" style="3" customWidth="1"/>
    <col min="2" max="2" width="13.28125" style="3" customWidth="1"/>
    <col min="3" max="3" width="9.00390625" style="3" customWidth="1"/>
    <col min="4" max="4" width="12.7109375" style="21" customWidth="1"/>
    <col min="5" max="5" width="9.00390625" style="21" customWidth="1"/>
    <col min="6" max="16384" width="9.00390625" style="3" customWidth="1"/>
  </cols>
  <sheetData>
    <row r="1" spans="1:5" ht="12.75">
      <c r="A1" s="1" t="s">
        <v>11</v>
      </c>
      <c r="B1" s="1"/>
      <c r="C1" s="2"/>
      <c r="D1" s="18"/>
      <c r="E1" s="18"/>
    </row>
    <row r="2" spans="1:5" ht="12.75">
      <c r="A2" s="142" t="s">
        <v>12</v>
      </c>
      <c r="B2" s="143"/>
      <c r="C2" s="144" t="s">
        <v>15</v>
      </c>
      <c r="D2" s="145"/>
      <c r="E2" s="146"/>
    </row>
    <row r="3" spans="1:5" ht="12.75">
      <c r="A3" s="4" t="s">
        <v>13</v>
      </c>
      <c r="B3" s="4" t="s">
        <v>14</v>
      </c>
      <c r="C3" s="5" t="s">
        <v>0</v>
      </c>
      <c r="D3" s="19" t="s">
        <v>1</v>
      </c>
      <c r="E3" s="19" t="s">
        <v>2</v>
      </c>
    </row>
    <row r="4" spans="1:5" ht="12.75">
      <c r="A4" s="7">
        <v>0</v>
      </c>
      <c r="B4" s="7">
        <v>10000</v>
      </c>
      <c r="C4" s="6">
        <v>131</v>
      </c>
      <c r="D4" s="20">
        <v>10000</v>
      </c>
      <c r="E4" s="20">
        <v>397</v>
      </c>
    </row>
    <row r="5" spans="1:5" ht="12.75">
      <c r="A5" s="7">
        <v>10000</v>
      </c>
      <c r="B5" s="7">
        <v>12000</v>
      </c>
      <c r="C5" s="6">
        <v>11</v>
      </c>
      <c r="D5" s="20">
        <v>2000</v>
      </c>
      <c r="E5" s="20">
        <v>473</v>
      </c>
    </row>
    <row r="6" spans="1:5" ht="12.75">
      <c r="A6" s="7">
        <v>12000</v>
      </c>
      <c r="B6" s="7">
        <v>15000</v>
      </c>
      <c r="C6" s="6">
        <v>14</v>
      </c>
      <c r="D6" s="20">
        <v>3000</v>
      </c>
      <c r="E6" s="20">
        <v>483</v>
      </c>
    </row>
    <row r="7" spans="1:5" ht="12.75">
      <c r="A7" s="7">
        <v>15000</v>
      </c>
      <c r="B7" s="7">
        <v>20000</v>
      </c>
      <c r="C7" s="6">
        <v>20</v>
      </c>
      <c r="D7" s="20">
        <v>5000</v>
      </c>
      <c r="E7" s="20">
        <v>493</v>
      </c>
    </row>
    <row r="8" spans="1:5" ht="12.75">
      <c r="A8" s="7">
        <v>20000</v>
      </c>
      <c r="B8" s="7">
        <v>25000</v>
      </c>
      <c r="C8" s="6">
        <v>16</v>
      </c>
      <c r="D8" s="20">
        <v>5000</v>
      </c>
      <c r="E8" s="8">
        <v>509</v>
      </c>
    </row>
    <row r="9" spans="1:5" ht="12.75">
      <c r="A9" s="7">
        <v>25000</v>
      </c>
      <c r="B9" s="7">
        <v>30000</v>
      </c>
      <c r="C9" s="6">
        <v>13</v>
      </c>
      <c r="D9" s="20">
        <v>5000</v>
      </c>
      <c r="E9" s="8">
        <v>524</v>
      </c>
    </row>
    <row r="10" spans="1:5" ht="12.75">
      <c r="A10" s="7">
        <v>30000</v>
      </c>
      <c r="B10" s="7">
        <v>40000</v>
      </c>
      <c r="C10" s="6">
        <v>24</v>
      </c>
      <c r="D10" s="8">
        <v>10000</v>
      </c>
      <c r="E10" s="8">
        <v>530</v>
      </c>
    </row>
    <row r="11" spans="1:5" ht="12.75">
      <c r="A11" s="7">
        <v>40000</v>
      </c>
      <c r="B11" s="7">
        <v>50000</v>
      </c>
      <c r="C11" s="6">
        <v>19</v>
      </c>
      <c r="D11" s="8">
        <v>10000</v>
      </c>
      <c r="E11" s="8">
        <v>550</v>
      </c>
    </row>
    <row r="12" spans="1:5" ht="12.75">
      <c r="A12" s="7">
        <v>50000</v>
      </c>
      <c r="B12" s="7">
        <v>60000</v>
      </c>
      <c r="C12" s="6">
        <v>16</v>
      </c>
      <c r="D12" s="8">
        <v>10000</v>
      </c>
      <c r="E12" s="8">
        <v>565</v>
      </c>
    </row>
    <row r="13" spans="1:5" ht="12.75">
      <c r="A13" s="7">
        <v>60000</v>
      </c>
      <c r="B13" s="7">
        <v>80000</v>
      </c>
      <c r="C13" s="6">
        <v>28</v>
      </c>
      <c r="D13" s="8">
        <v>20000</v>
      </c>
      <c r="E13" s="8">
        <v>577</v>
      </c>
    </row>
    <row r="14" spans="1:5" ht="12.75">
      <c r="A14" s="7">
        <v>80000</v>
      </c>
      <c r="B14" s="7">
        <v>100000</v>
      </c>
      <c r="C14" s="6">
        <v>22</v>
      </c>
      <c r="D14" s="8">
        <v>20000</v>
      </c>
      <c r="E14" s="8">
        <v>601</v>
      </c>
    </row>
    <row r="15" spans="1:5" ht="12.75">
      <c r="A15" s="7">
        <v>100000</v>
      </c>
      <c r="B15" s="7">
        <v>120000</v>
      </c>
      <c r="C15" s="6">
        <v>19</v>
      </c>
      <c r="D15" s="8">
        <v>20000</v>
      </c>
      <c r="E15" s="8">
        <v>616</v>
      </c>
    </row>
    <row r="16" spans="1:5" ht="12.75">
      <c r="A16" s="7">
        <v>120000</v>
      </c>
      <c r="B16" s="7">
        <v>150000</v>
      </c>
      <c r="C16" s="6">
        <v>26</v>
      </c>
      <c r="D16" s="8">
        <v>30000</v>
      </c>
      <c r="E16" s="8">
        <v>626</v>
      </c>
    </row>
    <row r="17" spans="1:5" ht="12.75">
      <c r="A17" s="7">
        <v>150000</v>
      </c>
      <c r="B17" s="7">
        <v>200000</v>
      </c>
      <c r="C17" s="6">
        <v>34</v>
      </c>
      <c r="D17" s="8">
        <v>50000</v>
      </c>
      <c r="E17" s="8">
        <v>654</v>
      </c>
    </row>
    <row r="18" spans="1:5" ht="12.75">
      <c r="A18" s="7">
        <v>200000</v>
      </c>
      <c r="B18" s="7">
        <v>250000</v>
      </c>
      <c r="C18" s="6">
        <v>28</v>
      </c>
      <c r="D18" s="8">
        <v>50000</v>
      </c>
      <c r="E18" s="8">
        <v>678</v>
      </c>
    </row>
    <row r="19" spans="1:5" ht="12.75">
      <c r="A19" s="7">
        <v>250000</v>
      </c>
      <c r="B19" s="7">
        <v>300000</v>
      </c>
      <c r="C19" s="6">
        <v>24</v>
      </c>
      <c r="D19" s="8">
        <v>50000</v>
      </c>
      <c r="E19" s="8">
        <v>698</v>
      </c>
    </row>
    <row r="20" spans="1:5" ht="12.75">
      <c r="A20" s="7">
        <v>300000</v>
      </c>
      <c r="B20" s="7">
        <v>400000</v>
      </c>
      <c r="C20" s="6">
        <v>42</v>
      </c>
      <c r="D20" s="8">
        <v>100000</v>
      </c>
      <c r="E20" s="8">
        <v>716</v>
      </c>
    </row>
    <row r="21" spans="1:5" ht="12.75">
      <c r="A21" s="7">
        <v>400000</v>
      </c>
      <c r="B21" s="7">
        <v>500000</v>
      </c>
      <c r="C21" s="6">
        <v>34</v>
      </c>
      <c r="D21" s="8">
        <v>100000</v>
      </c>
      <c r="E21" s="8">
        <v>748</v>
      </c>
    </row>
    <row r="22" spans="1:5" ht="12.75">
      <c r="A22" s="7">
        <v>500000</v>
      </c>
      <c r="B22" s="7">
        <v>600000</v>
      </c>
      <c r="C22" s="6">
        <v>25</v>
      </c>
      <c r="D22" s="8">
        <v>100000</v>
      </c>
      <c r="E22" s="8">
        <v>793</v>
      </c>
    </row>
    <row r="23" spans="1:5" ht="12.75">
      <c r="A23" s="7">
        <v>600000</v>
      </c>
      <c r="B23" s="7">
        <v>800000</v>
      </c>
      <c r="C23" s="6">
        <v>25</v>
      </c>
      <c r="D23" s="8">
        <v>200000</v>
      </c>
      <c r="E23" s="8">
        <v>868</v>
      </c>
    </row>
    <row r="24" spans="1:5" ht="12.75">
      <c r="A24" s="7">
        <v>800000</v>
      </c>
      <c r="B24" s="7">
        <v>1000000</v>
      </c>
      <c r="C24" s="6">
        <v>38</v>
      </c>
      <c r="D24" s="8">
        <v>200000</v>
      </c>
      <c r="E24" s="8">
        <v>816</v>
      </c>
    </row>
    <row r="25" spans="1:5" ht="12.75">
      <c r="A25" s="7">
        <v>1000000</v>
      </c>
      <c r="B25" s="7">
        <v>1200000</v>
      </c>
      <c r="C25" s="6">
        <v>39</v>
      </c>
      <c r="D25" s="8">
        <v>200000</v>
      </c>
      <c r="E25" s="8">
        <v>811</v>
      </c>
    </row>
    <row r="26" spans="1:5" ht="12.75">
      <c r="A26" s="7">
        <v>1200000</v>
      </c>
      <c r="B26" s="7">
        <v>1500000</v>
      </c>
      <c r="C26" s="6">
        <v>38</v>
      </c>
      <c r="D26" s="8">
        <v>300000</v>
      </c>
      <c r="E26" s="8">
        <v>893</v>
      </c>
    </row>
    <row r="27" spans="1:5" ht="12.75">
      <c r="A27" s="7">
        <v>1500000</v>
      </c>
      <c r="B27" s="7">
        <v>2000000</v>
      </c>
      <c r="C27" s="6">
        <v>36</v>
      </c>
      <c r="D27" s="8">
        <v>500000</v>
      </c>
      <c r="E27" s="8">
        <v>975</v>
      </c>
    </row>
    <row r="28" spans="1:5" ht="12.75">
      <c r="A28" s="7">
        <v>2000000</v>
      </c>
      <c r="B28" s="7">
        <v>2500000</v>
      </c>
      <c r="C28" s="6">
        <v>39</v>
      </c>
      <c r="D28" s="8">
        <v>500000</v>
      </c>
      <c r="E28" s="8">
        <v>963</v>
      </c>
    </row>
    <row r="29" spans="1:5" ht="12.75">
      <c r="A29" s="7">
        <v>2500000</v>
      </c>
      <c r="B29" s="7">
        <v>3000000</v>
      </c>
      <c r="C29" s="6">
        <v>51</v>
      </c>
      <c r="D29" s="8">
        <v>500000</v>
      </c>
      <c r="E29" s="8">
        <v>903</v>
      </c>
    </row>
    <row r="30" spans="1:5" ht="12.75">
      <c r="A30" s="7">
        <v>3000000</v>
      </c>
      <c r="B30" s="7">
        <v>4000000</v>
      </c>
      <c r="C30" s="6">
        <v>50</v>
      </c>
      <c r="D30" s="8">
        <v>1000000</v>
      </c>
      <c r="E30" s="8">
        <v>1059</v>
      </c>
    </row>
    <row r="31" spans="1:5" ht="12.75">
      <c r="A31" s="7">
        <v>4000000</v>
      </c>
      <c r="B31" s="7">
        <v>5000000</v>
      </c>
      <c r="C31" s="6">
        <v>51</v>
      </c>
      <c r="D31" s="8">
        <v>1000000</v>
      </c>
      <c r="E31" s="8">
        <v>1055</v>
      </c>
    </row>
    <row r="32" spans="1:5" ht="12.75">
      <c r="A32" s="7">
        <v>5000000</v>
      </c>
      <c r="B32" s="7">
        <v>6000000</v>
      </c>
      <c r="C32" s="6">
        <v>51</v>
      </c>
      <c r="D32" s="8">
        <v>1000000</v>
      </c>
      <c r="E32" s="8">
        <v>1055</v>
      </c>
    </row>
    <row r="33" spans="1:5" ht="12.75">
      <c r="A33" s="7">
        <v>6000000</v>
      </c>
      <c r="B33" s="7">
        <v>8000000</v>
      </c>
      <c r="C33" s="6">
        <v>50</v>
      </c>
      <c r="D33" s="8">
        <v>2000000</v>
      </c>
      <c r="E33" s="8">
        <v>1211</v>
      </c>
    </row>
    <row r="34" spans="1:5" ht="12.75">
      <c r="A34" s="7">
        <v>8000000</v>
      </c>
      <c r="B34" s="7">
        <v>10000000</v>
      </c>
      <c r="C34" s="6">
        <v>64</v>
      </c>
      <c r="D34" s="8">
        <v>2000000</v>
      </c>
      <c r="E34" s="8">
        <v>1155</v>
      </c>
    </row>
    <row r="35" spans="1:5" ht="12.75">
      <c r="A35" s="7">
        <v>10000000</v>
      </c>
      <c r="B35" s="7">
        <v>12000000</v>
      </c>
      <c r="C35" s="6">
        <v>62</v>
      </c>
      <c r="D35" s="8">
        <v>2000000</v>
      </c>
      <c r="E35" s="8">
        <v>1165</v>
      </c>
    </row>
    <row r="36" spans="1:5" ht="12.75">
      <c r="A36" s="7">
        <v>12000000</v>
      </c>
      <c r="B36" s="7">
        <v>15000000</v>
      </c>
      <c r="C36" s="6">
        <v>64</v>
      </c>
      <c r="D36" s="8">
        <v>3000000</v>
      </c>
      <c r="E36" s="8">
        <v>1281</v>
      </c>
    </row>
    <row r="37" spans="1:5" ht="12.75">
      <c r="A37" s="7">
        <v>15000000</v>
      </c>
      <c r="B37" s="7">
        <v>20000000</v>
      </c>
      <c r="C37" s="6">
        <v>76</v>
      </c>
      <c r="D37" s="8">
        <v>5000000</v>
      </c>
      <c r="E37" s="8">
        <v>1373</v>
      </c>
    </row>
    <row r="38" spans="1:5" ht="12.75">
      <c r="A38" s="7">
        <v>20000000</v>
      </c>
      <c r="B38" s="7">
        <v>25000000</v>
      </c>
      <c r="C38" s="6">
        <v>76</v>
      </c>
      <c r="D38" s="8">
        <v>5000000</v>
      </c>
      <c r="E38" s="8">
        <v>1373</v>
      </c>
    </row>
    <row r="39" spans="1:5" ht="12.75">
      <c r="A39" s="7">
        <v>25000000</v>
      </c>
      <c r="B39" s="7">
        <v>30000000</v>
      </c>
      <c r="C39" s="6">
        <v>75</v>
      </c>
      <c r="D39" s="8">
        <v>5000000</v>
      </c>
      <c r="E39" s="8">
        <v>1378</v>
      </c>
    </row>
    <row r="40" spans="1:5" ht="12.75">
      <c r="A40" s="7">
        <v>30000000</v>
      </c>
      <c r="B40" s="7">
        <v>40000000</v>
      </c>
      <c r="C40" s="6">
        <v>89</v>
      </c>
      <c r="D40" s="8">
        <v>10000000</v>
      </c>
      <c r="E40" s="8">
        <v>1561</v>
      </c>
    </row>
    <row r="41" spans="1:5" ht="12.75">
      <c r="A41" s="7">
        <v>40000000</v>
      </c>
      <c r="B41" s="7">
        <v>50000000</v>
      </c>
      <c r="C41" s="6">
        <v>89</v>
      </c>
      <c r="D41" s="8">
        <v>10000000</v>
      </c>
      <c r="E41" s="8">
        <v>1561</v>
      </c>
    </row>
    <row r="42" spans="1:5" ht="12.75">
      <c r="A42" s="7">
        <v>50000000</v>
      </c>
      <c r="B42" s="7">
        <v>60000000</v>
      </c>
      <c r="C42" s="6">
        <v>88</v>
      </c>
      <c r="D42" s="8">
        <v>10000000</v>
      </c>
      <c r="E42" s="8">
        <v>1566</v>
      </c>
    </row>
    <row r="43" spans="1:5" ht="12.75">
      <c r="A43" s="7">
        <v>60000000</v>
      </c>
      <c r="B43" s="7">
        <v>80000000</v>
      </c>
      <c r="C43" s="6">
        <v>101</v>
      </c>
      <c r="D43" s="8">
        <v>20000000</v>
      </c>
      <c r="E43" s="8">
        <v>1791</v>
      </c>
    </row>
    <row r="44" spans="1:5" ht="12.75">
      <c r="A44" s="7">
        <v>80000000</v>
      </c>
      <c r="B44" s="7">
        <v>100000000</v>
      </c>
      <c r="C44" s="6">
        <v>114</v>
      </c>
      <c r="D44" s="8">
        <v>20000000</v>
      </c>
      <c r="E44" s="8">
        <v>1739</v>
      </c>
    </row>
    <row r="45" spans="1:5" ht="12.75">
      <c r="A45" s="7">
        <v>100000000</v>
      </c>
      <c r="B45" s="7"/>
      <c r="C45" s="6">
        <v>0</v>
      </c>
      <c r="D45" s="8">
        <v>1</v>
      </c>
      <c r="E45" s="8">
        <v>2309</v>
      </c>
    </row>
  </sheetData>
  <sheetProtection/>
  <mergeCells count="2">
    <mergeCell ref="A2:B2"/>
    <mergeCell ref="C2:E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3"/>
  <sheetViews>
    <sheetView zoomScaleSheetLayoutView="75" zoomScalePageLayoutView="0" workbookViewId="0" topLeftCell="A1">
      <selection activeCell="D48" sqref="D48"/>
    </sheetView>
  </sheetViews>
  <sheetFormatPr defaultColWidth="4.28125" defaultRowHeight="15"/>
  <cols>
    <col min="1" max="1" width="15.8515625" style="9" customWidth="1"/>
    <col min="2" max="2" width="13.28125" style="9" customWidth="1"/>
    <col min="3" max="3" width="8.7109375" style="10" customWidth="1"/>
    <col min="4" max="4" width="12.57421875" style="10" customWidth="1"/>
    <col min="5" max="5" width="10.140625" style="10" customWidth="1"/>
    <col min="6" max="6" width="9.00390625" style="11" customWidth="1"/>
    <col min="7" max="247" width="9.00390625" style="9" customWidth="1"/>
    <col min="248" max="248" width="15.8515625" style="9" customWidth="1"/>
    <col min="249" max="249" width="13.28125" style="9" customWidth="1"/>
    <col min="250" max="252" width="4.28125" style="9" customWidth="1"/>
    <col min="253" max="253" width="4.140625" style="9" customWidth="1"/>
    <col min="254" max="254" width="4.28125" style="9" customWidth="1"/>
    <col min="255" max="255" width="7.00390625" style="9" customWidth="1"/>
    <col min="256" max="16384" width="4.28125" style="9" customWidth="1"/>
  </cols>
  <sheetData>
    <row r="1" ht="12.75">
      <c r="A1" s="1" t="s">
        <v>10</v>
      </c>
    </row>
    <row r="2" ht="12.75">
      <c r="A2" s="1"/>
    </row>
    <row r="3" spans="1:5" ht="12.75">
      <c r="A3" s="147" t="s">
        <v>16</v>
      </c>
      <c r="B3" s="148"/>
      <c r="C3" s="149" t="s">
        <v>15</v>
      </c>
      <c r="D3" s="150"/>
      <c r="E3" s="151"/>
    </row>
    <row r="4" spans="1:6" ht="12.75">
      <c r="A4" s="12" t="s">
        <v>13</v>
      </c>
      <c r="B4" s="12" t="s">
        <v>14</v>
      </c>
      <c r="C4" s="13" t="s">
        <v>0</v>
      </c>
      <c r="D4" s="13" t="s">
        <v>1</v>
      </c>
      <c r="E4" s="13" t="s">
        <v>2</v>
      </c>
      <c r="F4" s="14"/>
    </row>
    <row r="5" spans="1:6" ht="12.75">
      <c r="A5" s="15">
        <v>0</v>
      </c>
      <c r="B5" s="15">
        <v>10000</v>
      </c>
      <c r="C5" s="16">
        <v>223</v>
      </c>
      <c r="D5" s="16">
        <v>10000</v>
      </c>
      <c r="E5" s="16">
        <v>361</v>
      </c>
      <c r="F5" s="14"/>
    </row>
    <row r="6" spans="1:6" ht="12.75">
      <c r="A6" s="15">
        <v>10000</v>
      </c>
      <c r="B6" s="15">
        <v>12000</v>
      </c>
      <c r="C6" s="16">
        <v>8</v>
      </c>
      <c r="D6" s="16">
        <v>2000</v>
      </c>
      <c r="E6" s="16">
        <v>544</v>
      </c>
      <c r="F6" s="14"/>
    </row>
    <row r="7" spans="1:6" ht="12.75">
      <c r="A7" s="15">
        <v>12000</v>
      </c>
      <c r="B7" s="15">
        <v>15000</v>
      </c>
      <c r="C7" s="16">
        <v>11</v>
      </c>
      <c r="D7" s="16">
        <v>3000</v>
      </c>
      <c r="E7" s="16">
        <v>548</v>
      </c>
      <c r="F7" s="14"/>
    </row>
    <row r="8" spans="1:6" ht="12.75">
      <c r="A8" s="15">
        <v>15000</v>
      </c>
      <c r="B8" s="15">
        <v>20000</v>
      </c>
      <c r="C8" s="16">
        <v>14</v>
      </c>
      <c r="D8" s="16">
        <v>5000</v>
      </c>
      <c r="E8" s="16">
        <v>561</v>
      </c>
      <c r="F8" s="14"/>
    </row>
    <row r="9" spans="1:6" ht="12.75">
      <c r="A9" s="15">
        <v>20000</v>
      </c>
      <c r="B9" s="15">
        <v>25000</v>
      </c>
      <c r="C9" s="16">
        <v>12</v>
      </c>
      <c r="D9" s="16">
        <v>5000</v>
      </c>
      <c r="E9" s="17">
        <v>569</v>
      </c>
      <c r="F9" s="14"/>
    </row>
    <row r="10" spans="1:6" ht="12.75">
      <c r="A10" s="15">
        <v>25000</v>
      </c>
      <c r="B10" s="15">
        <v>30000</v>
      </c>
      <c r="C10" s="16">
        <v>10</v>
      </c>
      <c r="D10" s="16">
        <v>5000</v>
      </c>
      <c r="E10" s="17">
        <v>579</v>
      </c>
      <c r="F10" s="14"/>
    </row>
    <row r="11" spans="1:6" ht="12.75">
      <c r="A11" s="15">
        <v>30000</v>
      </c>
      <c r="B11" s="15">
        <v>40000</v>
      </c>
      <c r="C11" s="16">
        <v>16</v>
      </c>
      <c r="D11" s="17">
        <v>10000</v>
      </c>
      <c r="E11" s="17">
        <v>591</v>
      </c>
      <c r="F11" s="14"/>
    </row>
    <row r="12" spans="1:6" ht="12.75">
      <c r="A12" s="15">
        <v>40000</v>
      </c>
      <c r="B12" s="15">
        <v>50000</v>
      </c>
      <c r="C12" s="16">
        <v>14</v>
      </c>
      <c r="D12" s="17">
        <v>10000</v>
      </c>
      <c r="E12" s="17">
        <v>599</v>
      </c>
      <c r="F12" s="14"/>
    </row>
    <row r="13" spans="1:6" ht="12.75">
      <c r="A13" s="15">
        <v>50000</v>
      </c>
      <c r="B13" s="15">
        <v>60000</v>
      </c>
      <c r="C13" s="16">
        <v>11</v>
      </c>
      <c r="D13" s="17">
        <v>10000</v>
      </c>
      <c r="E13" s="17">
        <v>614</v>
      </c>
      <c r="F13" s="14"/>
    </row>
    <row r="14" spans="1:6" ht="12.75">
      <c r="A14" s="15">
        <v>60000</v>
      </c>
      <c r="B14" s="15">
        <v>80000</v>
      </c>
      <c r="C14" s="16">
        <v>19</v>
      </c>
      <c r="D14" s="17">
        <v>20000</v>
      </c>
      <c r="E14" s="17">
        <v>623</v>
      </c>
      <c r="F14" s="14"/>
    </row>
    <row r="15" spans="1:6" ht="12.75">
      <c r="A15" s="15">
        <v>80000</v>
      </c>
      <c r="B15" s="15">
        <v>100000</v>
      </c>
      <c r="C15" s="16">
        <v>16</v>
      </c>
      <c r="D15" s="17">
        <v>20000</v>
      </c>
      <c r="E15" s="17">
        <v>635</v>
      </c>
      <c r="F15" s="14"/>
    </row>
    <row r="16" spans="1:6" ht="12.75">
      <c r="A16" s="15">
        <v>100000</v>
      </c>
      <c r="B16" s="15">
        <v>120000</v>
      </c>
      <c r="C16" s="16">
        <v>13</v>
      </c>
      <c r="D16" s="17">
        <v>20000</v>
      </c>
      <c r="E16" s="17">
        <v>650</v>
      </c>
      <c r="F16" s="14"/>
    </row>
    <row r="17" spans="1:6" ht="12.75">
      <c r="A17" s="15">
        <v>120000</v>
      </c>
      <c r="B17" s="15">
        <v>150000</v>
      </c>
      <c r="C17" s="16">
        <v>16</v>
      </c>
      <c r="D17" s="17">
        <v>30000</v>
      </c>
      <c r="E17" s="17">
        <v>664</v>
      </c>
      <c r="F17" s="14"/>
    </row>
    <row r="18" spans="1:6" ht="12.75">
      <c r="A18" s="15">
        <v>150000</v>
      </c>
      <c r="B18" s="15">
        <v>200000</v>
      </c>
      <c r="C18" s="16">
        <v>23</v>
      </c>
      <c r="D18" s="17">
        <v>50000</v>
      </c>
      <c r="E18" s="17">
        <v>675</v>
      </c>
      <c r="F18" s="14"/>
    </row>
    <row r="19" spans="1:6" ht="12.75">
      <c r="A19" s="15">
        <v>200000</v>
      </c>
      <c r="B19" s="15">
        <v>250000</v>
      </c>
      <c r="C19" s="16">
        <v>19</v>
      </c>
      <c r="D19" s="17">
        <v>50000</v>
      </c>
      <c r="E19" s="17">
        <v>691</v>
      </c>
      <c r="F19" s="14"/>
    </row>
    <row r="20" spans="1:6" ht="12.75">
      <c r="A20" s="15">
        <v>250000</v>
      </c>
      <c r="B20" s="15">
        <v>300000</v>
      </c>
      <c r="C20" s="16">
        <v>15</v>
      </c>
      <c r="D20" s="17">
        <v>50000</v>
      </c>
      <c r="E20" s="17">
        <v>711</v>
      </c>
      <c r="F20" s="14"/>
    </row>
    <row r="21" spans="1:6" ht="12.75">
      <c r="A21" s="15">
        <v>300000</v>
      </c>
      <c r="B21" s="15">
        <v>400000</v>
      </c>
      <c r="C21" s="16">
        <v>27</v>
      </c>
      <c r="D21" s="17">
        <v>100000</v>
      </c>
      <c r="E21" s="17">
        <v>720</v>
      </c>
      <c r="F21" s="14"/>
    </row>
    <row r="22" spans="1:6" ht="12.75">
      <c r="A22" s="15">
        <v>400000</v>
      </c>
      <c r="B22" s="15">
        <v>500000</v>
      </c>
      <c r="C22" s="16">
        <v>21</v>
      </c>
      <c r="D22" s="17">
        <v>100000</v>
      </c>
      <c r="E22" s="17">
        <v>744</v>
      </c>
      <c r="F22" s="14"/>
    </row>
    <row r="23" spans="1:6" ht="12.75">
      <c r="A23" s="15">
        <v>500000</v>
      </c>
      <c r="B23" s="15">
        <v>600000</v>
      </c>
      <c r="C23" s="16">
        <v>18</v>
      </c>
      <c r="D23" s="17">
        <v>100000</v>
      </c>
      <c r="E23" s="17">
        <v>759</v>
      </c>
      <c r="F23" s="14"/>
    </row>
    <row r="24" spans="1:6" ht="12.75">
      <c r="A24" s="15">
        <v>600000</v>
      </c>
      <c r="B24" s="15">
        <v>800000</v>
      </c>
      <c r="C24" s="16">
        <v>30</v>
      </c>
      <c r="D24" s="17">
        <v>200000</v>
      </c>
      <c r="E24" s="17">
        <v>777</v>
      </c>
      <c r="F24" s="14"/>
    </row>
    <row r="25" spans="1:6" ht="12.75">
      <c r="A25" s="15">
        <v>800000</v>
      </c>
      <c r="B25" s="15">
        <v>1000000</v>
      </c>
      <c r="C25" s="16">
        <v>24</v>
      </c>
      <c r="D25" s="17">
        <v>200000</v>
      </c>
      <c r="E25" s="17">
        <v>801</v>
      </c>
      <c r="F25" s="14"/>
    </row>
    <row r="26" spans="1:6" ht="12.75">
      <c r="A26" s="15">
        <v>1000000</v>
      </c>
      <c r="B26" s="15">
        <v>1200000</v>
      </c>
      <c r="C26" s="16">
        <v>21</v>
      </c>
      <c r="D26" s="17">
        <v>200000</v>
      </c>
      <c r="E26" s="17">
        <v>816</v>
      </c>
      <c r="F26" s="14"/>
    </row>
    <row r="27" spans="1:6" ht="12.75">
      <c r="A27" s="15">
        <v>1200000</v>
      </c>
      <c r="B27" s="15">
        <v>1500000</v>
      </c>
      <c r="C27" s="16">
        <v>27</v>
      </c>
      <c r="D27" s="17">
        <v>300000</v>
      </c>
      <c r="E27" s="17">
        <v>834</v>
      </c>
      <c r="F27" s="14"/>
    </row>
    <row r="28" spans="1:6" ht="12.75">
      <c r="A28" s="15">
        <v>1500000</v>
      </c>
      <c r="B28" s="15">
        <v>2000000</v>
      </c>
      <c r="C28" s="16">
        <v>36</v>
      </c>
      <c r="D28" s="17">
        <v>500000</v>
      </c>
      <c r="E28" s="17">
        <v>861</v>
      </c>
      <c r="F28" s="14"/>
    </row>
    <row r="29" spans="1:6" ht="12.75">
      <c r="A29" s="15">
        <v>2000000</v>
      </c>
      <c r="B29" s="15">
        <v>2500000</v>
      </c>
      <c r="C29" s="16">
        <v>29</v>
      </c>
      <c r="D29" s="17">
        <v>500000</v>
      </c>
      <c r="E29" s="17">
        <v>889</v>
      </c>
      <c r="F29" s="14"/>
    </row>
    <row r="30" spans="1:6" ht="12.75">
      <c r="A30" s="15">
        <v>2500000</v>
      </c>
      <c r="B30" s="15">
        <v>3000000</v>
      </c>
      <c r="C30" s="16">
        <v>25</v>
      </c>
      <c r="D30" s="17">
        <v>500000</v>
      </c>
      <c r="E30" s="17">
        <v>909</v>
      </c>
      <c r="F30" s="14"/>
    </row>
    <row r="31" spans="1:6" ht="12.75">
      <c r="A31" s="15">
        <v>3000000</v>
      </c>
      <c r="B31" s="15">
        <v>4000000</v>
      </c>
      <c r="C31" s="16">
        <v>41</v>
      </c>
      <c r="D31" s="17">
        <v>1000000</v>
      </c>
      <c r="E31" s="17">
        <v>936</v>
      </c>
      <c r="F31" s="14"/>
    </row>
    <row r="32" spans="1:6" ht="12.75">
      <c r="A32" s="15">
        <v>4000000</v>
      </c>
      <c r="B32" s="15">
        <v>5000000</v>
      </c>
      <c r="C32" s="16">
        <v>34</v>
      </c>
      <c r="D32" s="17">
        <v>1000000</v>
      </c>
      <c r="E32" s="17">
        <v>964</v>
      </c>
      <c r="F32" s="14"/>
    </row>
    <row r="33" spans="1:6" ht="12.75">
      <c r="A33" s="15">
        <v>5000000</v>
      </c>
      <c r="B33" s="15">
        <v>6000000</v>
      </c>
      <c r="C33" s="16">
        <v>29</v>
      </c>
      <c r="D33" s="17">
        <v>1000000</v>
      </c>
      <c r="E33" s="17">
        <v>989</v>
      </c>
      <c r="F33" s="14"/>
    </row>
    <row r="34" spans="1:6" ht="12.75">
      <c r="A34" s="15">
        <v>6000000</v>
      </c>
      <c r="B34" s="15">
        <v>8000000</v>
      </c>
      <c r="C34" s="16">
        <v>47</v>
      </c>
      <c r="D34" s="17">
        <v>2000000</v>
      </c>
      <c r="E34" s="17">
        <v>1022</v>
      </c>
      <c r="F34" s="14"/>
    </row>
    <row r="35" spans="1:5" ht="12.75">
      <c r="A35" s="15">
        <v>8000000</v>
      </c>
      <c r="B35" s="15">
        <v>10000000</v>
      </c>
      <c r="C35" s="16">
        <v>39</v>
      </c>
      <c r="D35" s="17">
        <v>2000000</v>
      </c>
      <c r="E35" s="17">
        <v>1054</v>
      </c>
    </row>
    <row r="36" spans="1:5" ht="12.75">
      <c r="A36" s="15">
        <v>10000000</v>
      </c>
      <c r="B36" s="15">
        <v>12000000</v>
      </c>
      <c r="C36" s="16">
        <v>33</v>
      </c>
      <c r="D36" s="17">
        <v>2000000</v>
      </c>
      <c r="E36" s="17">
        <v>1084</v>
      </c>
    </row>
    <row r="37" spans="1:5" ht="12.75">
      <c r="A37" s="15">
        <v>12000000</v>
      </c>
      <c r="B37" s="15">
        <v>15000000</v>
      </c>
      <c r="C37" s="16">
        <v>42</v>
      </c>
      <c r="D37" s="17">
        <v>3000000</v>
      </c>
      <c r="E37" s="17">
        <v>1114</v>
      </c>
    </row>
    <row r="38" spans="1:5" ht="12.75">
      <c r="A38" s="15">
        <v>15000000</v>
      </c>
      <c r="B38" s="15">
        <v>20000000</v>
      </c>
      <c r="C38" s="16">
        <v>57</v>
      </c>
      <c r="D38" s="17">
        <v>5000000</v>
      </c>
      <c r="E38" s="17">
        <v>1153</v>
      </c>
    </row>
    <row r="39" spans="1:5" ht="12.75">
      <c r="A39" s="15">
        <v>20000000</v>
      </c>
      <c r="B39" s="15">
        <v>25000000</v>
      </c>
      <c r="C39" s="16">
        <v>47</v>
      </c>
      <c r="D39" s="17">
        <v>5000000</v>
      </c>
      <c r="E39" s="17">
        <v>1193</v>
      </c>
    </row>
    <row r="40" spans="1:5" ht="12.75">
      <c r="A40" s="15">
        <v>25000000</v>
      </c>
      <c r="B40" s="15">
        <v>30000000</v>
      </c>
      <c r="C40" s="16">
        <v>39</v>
      </c>
      <c r="D40" s="17">
        <v>5000000</v>
      </c>
      <c r="E40" s="17">
        <v>1233</v>
      </c>
    </row>
    <row r="41" spans="1:5" ht="12.75">
      <c r="A41" s="15">
        <v>30000000</v>
      </c>
      <c r="B41" s="15">
        <v>40000000</v>
      </c>
      <c r="C41" s="16">
        <v>66</v>
      </c>
      <c r="D41" s="17">
        <v>10000000</v>
      </c>
      <c r="E41" s="17">
        <v>1269</v>
      </c>
    </row>
    <row r="42" spans="1:5" ht="12.75">
      <c r="A42" s="15">
        <v>40000000</v>
      </c>
      <c r="B42" s="15">
        <v>50000000</v>
      </c>
      <c r="C42" s="16">
        <v>53</v>
      </c>
      <c r="D42" s="17">
        <v>10000000</v>
      </c>
      <c r="E42" s="17">
        <v>1321</v>
      </c>
    </row>
    <row r="43" spans="1:5" ht="12.75">
      <c r="A43" s="15">
        <v>50000000</v>
      </c>
      <c r="B43" s="15">
        <v>60000000</v>
      </c>
      <c r="C43" s="16">
        <v>46</v>
      </c>
      <c r="D43" s="17">
        <v>10000000</v>
      </c>
      <c r="E43" s="17">
        <v>1356</v>
      </c>
    </row>
    <row r="44" spans="1:5" ht="12.75">
      <c r="A44" s="15">
        <v>60000000</v>
      </c>
      <c r="B44" s="15">
        <v>80000000</v>
      </c>
      <c r="C44" s="16">
        <v>75</v>
      </c>
      <c r="D44" s="17">
        <v>20000000</v>
      </c>
      <c r="E44" s="17">
        <v>1407</v>
      </c>
    </row>
    <row r="45" spans="1:5" ht="12.75">
      <c r="A45" s="15">
        <v>80000000</v>
      </c>
      <c r="B45" s="15">
        <v>100000000</v>
      </c>
      <c r="C45" s="16">
        <v>61</v>
      </c>
      <c r="D45" s="17">
        <v>20000000</v>
      </c>
      <c r="E45" s="17">
        <v>1463</v>
      </c>
    </row>
    <row r="46" spans="1:5" ht="12.75">
      <c r="A46" s="15">
        <v>100000000</v>
      </c>
      <c r="B46" s="15">
        <v>120000000</v>
      </c>
      <c r="C46" s="16">
        <v>53</v>
      </c>
      <c r="D46" s="17">
        <v>20000000</v>
      </c>
      <c r="E46" s="17">
        <v>1503</v>
      </c>
    </row>
    <row r="47" spans="1:5" ht="12.75">
      <c r="A47" s="15">
        <v>120000000</v>
      </c>
      <c r="B47" s="15">
        <v>150000000</v>
      </c>
      <c r="C47" s="16">
        <v>66</v>
      </c>
      <c r="D47" s="17">
        <v>30000000</v>
      </c>
      <c r="E47" s="17">
        <v>1557</v>
      </c>
    </row>
    <row r="48" spans="1:5" ht="12.75">
      <c r="A48" s="15">
        <v>150000000</v>
      </c>
      <c r="B48" s="15">
        <v>200000000</v>
      </c>
      <c r="C48" s="16">
        <v>91</v>
      </c>
      <c r="D48" s="17">
        <v>50000000</v>
      </c>
      <c r="E48" s="17">
        <v>1614</v>
      </c>
    </row>
    <row r="49" spans="1:5" ht="12.75">
      <c r="A49" s="15">
        <v>200000000</v>
      </c>
      <c r="B49" s="15">
        <v>250000000</v>
      </c>
      <c r="C49" s="16">
        <v>73</v>
      </c>
      <c r="D49" s="17">
        <v>50000000</v>
      </c>
      <c r="E49" s="17">
        <v>1686</v>
      </c>
    </row>
    <row r="50" spans="1:14" s="11" customFormat="1" ht="12.75">
      <c r="A50" s="15">
        <v>250000000</v>
      </c>
      <c r="B50" s="15">
        <v>300000000</v>
      </c>
      <c r="C50" s="16">
        <v>63</v>
      </c>
      <c r="D50" s="17">
        <v>50000000</v>
      </c>
      <c r="E50" s="17">
        <v>1736</v>
      </c>
      <c r="G50" s="9"/>
      <c r="H50" s="9"/>
      <c r="I50" s="9"/>
      <c r="J50" s="9"/>
      <c r="K50" s="9"/>
      <c r="L50" s="9"/>
      <c r="M50" s="9"/>
      <c r="N50" s="9"/>
    </row>
    <row r="51" spans="1:14" s="11" customFormat="1" ht="12.75">
      <c r="A51" s="15">
        <v>300000000</v>
      </c>
      <c r="B51" s="15"/>
      <c r="C51" s="16">
        <v>0</v>
      </c>
      <c r="D51" s="17">
        <v>1</v>
      </c>
      <c r="E51" s="17">
        <v>2114</v>
      </c>
      <c r="G51" s="9"/>
      <c r="H51" s="9"/>
      <c r="I51" s="9"/>
      <c r="J51" s="9"/>
      <c r="K51" s="9"/>
      <c r="L51" s="9"/>
      <c r="M51" s="9"/>
      <c r="N51" s="9"/>
    </row>
    <row r="52" spans="1:14" s="11" customFormat="1" ht="12.75">
      <c r="A52" s="9"/>
      <c r="B52" s="9"/>
      <c r="C52" s="10"/>
      <c r="D52" s="10"/>
      <c r="E52" s="10"/>
      <c r="G52" s="9"/>
      <c r="H52" s="9"/>
      <c r="I52" s="9"/>
      <c r="J52" s="9"/>
      <c r="K52" s="9"/>
      <c r="L52" s="9"/>
      <c r="M52" s="9"/>
      <c r="N52" s="9"/>
    </row>
    <row r="53" spans="1:14" s="11" customFormat="1" ht="12.75">
      <c r="A53" s="9"/>
      <c r="B53" s="9"/>
      <c r="C53" s="10"/>
      <c r="D53" s="10"/>
      <c r="E53" s="10"/>
      <c r="G53" s="9"/>
      <c r="H53" s="9"/>
      <c r="I53" s="9"/>
      <c r="J53" s="9"/>
      <c r="K53" s="9"/>
      <c r="L53" s="9"/>
      <c r="M53" s="9"/>
      <c r="N53" s="9"/>
    </row>
  </sheetData>
  <sheetProtection/>
  <mergeCells count="2">
    <mergeCell ref="A3:B3"/>
    <mergeCell ref="C3:E3"/>
  </mergeCells>
  <printOptions/>
  <pageMargins left="0.787" right="0.787" top="0.79" bottom="0.76" header="0.512" footer="0.512"/>
  <pageSetup horizontalDpi="600" verticalDpi="6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F40"/>
  <sheetViews>
    <sheetView zoomScaleSheetLayoutView="75" zoomScalePageLayoutView="0" workbookViewId="0" topLeftCell="A1">
      <selection activeCell="M32" sqref="M32"/>
    </sheetView>
  </sheetViews>
  <sheetFormatPr defaultColWidth="4.28125" defaultRowHeight="15"/>
  <cols>
    <col min="1" max="1" width="15.8515625" style="9" customWidth="1"/>
    <col min="2" max="2" width="13.28125" style="9" customWidth="1"/>
    <col min="3" max="3" width="7.28125" style="10" customWidth="1"/>
    <col min="4" max="4" width="11.7109375" style="22" customWidth="1"/>
    <col min="5" max="5" width="8.28125" style="22" customWidth="1"/>
    <col min="6" max="6" width="9.00390625" style="11" customWidth="1"/>
    <col min="7" max="247" width="9.00390625" style="9" customWidth="1"/>
    <col min="248" max="248" width="15.8515625" style="9" customWidth="1"/>
    <col min="249" max="249" width="13.28125" style="9" customWidth="1"/>
    <col min="250" max="252" width="4.28125" style="9" customWidth="1"/>
    <col min="253" max="253" width="4.140625" style="9" customWidth="1"/>
    <col min="254" max="254" width="4.28125" style="9" customWidth="1"/>
    <col min="255" max="255" width="7.00390625" style="9" customWidth="1"/>
    <col min="256" max="16384" width="4.28125" style="9" customWidth="1"/>
  </cols>
  <sheetData>
    <row r="1" ht="12.75">
      <c r="A1" s="9" t="s">
        <v>17</v>
      </c>
    </row>
    <row r="2" spans="1:5" ht="12.75">
      <c r="A2" s="147" t="s">
        <v>26</v>
      </c>
      <c r="B2" s="148"/>
      <c r="C2" s="149" t="s">
        <v>15</v>
      </c>
      <c r="D2" s="150"/>
      <c r="E2" s="151"/>
    </row>
    <row r="3" spans="1:6" ht="12.75">
      <c r="A3" s="12" t="s">
        <v>13</v>
      </c>
      <c r="B3" s="12" t="s">
        <v>14</v>
      </c>
      <c r="C3" s="13" t="s">
        <v>0</v>
      </c>
      <c r="D3" s="23" t="s">
        <v>1</v>
      </c>
      <c r="E3" s="23" t="s">
        <v>2</v>
      </c>
      <c r="F3" s="14"/>
    </row>
    <row r="4" spans="1:6" ht="12.75">
      <c r="A4" s="15">
        <v>0</v>
      </c>
      <c r="B4" s="15">
        <v>10000</v>
      </c>
      <c r="C4" s="16">
        <v>78</v>
      </c>
      <c r="D4" s="24">
        <v>10000</v>
      </c>
      <c r="E4" s="24">
        <v>547</v>
      </c>
      <c r="F4" s="14"/>
    </row>
    <row r="5" spans="1:6" ht="12.75">
      <c r="A5" s="15">
        <v>10000</v>
      </c>
      <c r="B5" s="15">
        <v>12000</v>
      </c>
      <c r="C5" s="16">
        <v>6</v>
      </c>
      <c r="D5" s="24">
        <v>2000</v>
      </c>
      <c r="E5" s="24">
        <v>595</v>
      </c>
      <c r="F5" s="14"/>
    </row>
    <row r="6" spans="1:6" ht="12.75">
      <c r="A6" s="15">
        <v>12000</v>
      </c>
      <c r="B6" s="15">
        <v>15000</v>
      </c>
      <c r="C6" s="16">
        <v>7</v>
      </c>
      <c r="D6" s="24">
        <v>3000</v>
      </c>
      <c r="E6" s="24">
        <v>603</v>
      </c>
      <c r="F6" s="14"/>
    </row>
    <row r="7" spans="1:6" ht="12.75">
      <c r="A7" s="15">
        <v>15000</v>
      </c>
      <c r="B7" s="15">
        <v>20000</v>
      </c>
      <c r="C7" s="16">
        <v>11</v>
      </c>
      <c r="D7" s="24">
        <v>5000</v>
      </c>
      <c r="E7" s="24">
        <v>605</v>
      </c>
      <c r="F7" s="14"/>
    </row>
    <row r="8" spans="1:6" ht="12.75">
      <c r="A8" s="15">
        <v>20000</v>
      </c>
      <c r="B8" s="15">
        <v>25000</v>
      </c>
      <c r="C8" s="16">
        <v>10</v>
      </c>
      <c r="D8" s="24">
        <v>5000</v>
      </c>
      <c r="E8" s="8">
        <v>609</v>
      </c>
      <c r="F8" s="14"/>
    </row>
    <row r="9" spans="1:6" ht="12.75">
      <c r="A9" s="15">
        <v>25000</v>
      </c>
      <c r="B9" s="15">
        <v>30000</v>
      </c>
      <c r="C9" s="16">
        <v>8</v>
      </c>
      <c r="D9" s="24">
        <v>5000</v>
      </c>
      <c r="E9" s="8">
        <v>619</v>
      </c>
      <c r="F9" s="14"/>
    </row>
    <row r="10" spans="1:6" ht="12.75">
      <c r="A10" s="15">
        <v>30000</v>
      </c>
      <c r="B10" s="15">
        <v>40000</v>
      </c>
      <c r="C10" s="16">
        <v>15</v>
      </c>
      <c r="D10" s="8">
        <v>10000</v>
      </c>
      <c r="E10" s="8">
        <v>622</v>
      </c>
      <c r="F10" s="14"/>
    </row>
    <row r="11" spans="1:6" ht="12.75">
      <c r="A11" s="15">
        <v>40000</v>
      </c>
      <c r="B11" s="15">
        <v>50000</v>
      </c>
      <c r="C11" s="16">
        <v>12</v>
      </c>
      <c r="D11" s="8">
        <v>10000</v>
      </c>
      <c r="E11" s="8">
        <v>634</v>
      </c>
      <c r="F11" s="14"/>
    </row>
    <row r="12" spans="1:6" ht="12.75">
      <c r="A12" s="15">
        <v>50000</v>
      </c>
      <c r="B12" s="15">
        <v>60000</v>
      </c>
      <c r="C12" s="16">
        <v>12</v>
      </c>
      <c r="D12" s="8">
        <v>10000</v>
      </c>
      <c r="E12" s="8">
        <v>634</v>
      </c>
      <c r="F12" s="14"/>
    </row>
    <row r="13" spans="1:6" ht="12.75">
      <c r="A13" s="15">
        <v>60000</v>
      </c>
      <c r="B13" s="15">
        <v>80000</v>
      </c>
      <c r="C13" s="16">
        <v>19</v>
      </c>
      <c r="D13" s="8">
        <v>20000</v>
      </c>
      <c r="E13" s="8">
        <v>649</v>
      </c>
      <c r="F13" s="14"/>
    </row>
    <row r="14" spans="1:6" ht="12.75">
      <c r="A14" s="15">
        <v>80000</v>
      </c>
      <c r="B14" s="15">
        <v>100000</v>
      </c>
      <c r="C14" s="16">
        <v>16</v>
      </c>
      <c r="D14" s="8">
        <v>20000</v>
      </c>
      <c r="E14" s="8">
        <v>661</v>
      </c>
      <c r="F14" s="14"/>
    </row>
    <row r="15" spans="1:6" ht="12.75">
      <c r="A15" s="15">
        <v>100000</v>
      </c>
      <c r="B15" s="15">
        <v>120000</v>
      </c>
      <c r="C15" s="16">
        <v>15</v>
      </c>
      <c r="D15" s="8">
        <v>20000</v>
      </c>
      <c r="E15" s="8">
        <v>666</v>
      </c>
      <c r="F15" s="14"/>
    </row>
    <row r="16" spans="1:6" ht="12.75">
      <c r="A16" s="15">
        <v>120000</v>
      </c>
      <c r="B16" s="15">
        <v>150000</v>
      </c>
      <c r="C16" s="16">
        <v>20</v>
      </c>
      <c r="D16" s="8">
        <v>30000</v>
      </c>
      <c r="E16" s="8">
        <v>676</v>
      </c>
      <c r="F16" s="14"/>
    </row>
    <row r="17" spans="1:6" ht="12.75">
      <c r="A17" s="15">
        <v>150000</v>
      </c>
      <c r="B17" s="15">
        <v>200000</v>
      </c>
      <c r="C17" s="16">
        <v>27</v>
      </c>
      <c r="D17" s="8">
        <v>50000</v>
      </c>
      <c r="E17" s="8">
        <v>695</v>
      </c>
      <c r="F17" s="14"/>
    </row>
    <row r="18" spans="1:6" ht="12.75">
      <c r="A18" s="15">
        <v>200000</v>
      </c>
      <c r="B18" s="15">
        <v>250000</v>
      </c>
      <c r="C18" s="16">
        <v>24</v>
      </c>
      <c r="D18" s="8">
        <v>50000</v>
      </c>
      <c r="E18" s="8">
        <v>707</v>
      </c>
      <c r="F18" s="14"/>
    </row>
    <row r="19" spans="1:6" ht="12.75">
      <c r="A19" s="15">
        <v>250000</v>
      </c>
      <c r="B19" s="15">
        <v>300000</v>
      </c>
      <c r="C19" s="16">
        <v>21</v>
      </c>
      <c r="D19" s="8">
        <v>50000</v>
      </c>
      <c r="E19" s="8">
        <v>722</v>
      </c>
      <c r="F19" s="14"/>
    </row>
    <row r="20" spans="1:6" ht="12.75">
      <c r="A20" s="15">
        <v>300000</v>
      </c>
      <c r="B20" s="15">
        <v>400000</v>
      </c>
      <c r="C20" s="16">
        <v>37</v>
      </c>
      <c r="D20" s="8">
        <v>100000</v>
      </c>
      <c r="E20" s="8">
        <v>737</v>
      </c>
      <c r="F20" s="14"/>
    </row>
    <row r="21" spans="1:6" ht="12.75">
      <c r="A21" s="15">
        <v>400000</v>
      </c>
      <c r="B21" s="15">
        <v>500000</v>
      </c>
      <c r="C21" s="16">
        <v>32</v>
      </c>
      <c r="D21" s="8">
        <v>100000</v>
      </c>
      <c r="E21" s="8">
        <v>757</v>
      </c>
      <c r="F21" s="14"/>
    </row>
    <row r="22" spans="1:6" ht="12.75">
      <c r="A22" s="15">
        <v>500000</v>
      </c>
      <c r="B22" s="15">
        <v>600000</v>
      </c>
      <c r="C22" s="16">
        <v>28</v>
      </c>
      <c r="D22" s="8">
        <v>100000</v>
      </c>
      <c r="E22" s="8">
        <v>777</v>
      </c>
      <c r="F22" s="14"/>
    </row>
    <row r="23" spans="1:6" ht="12.75">
      <c r="A23" s="15">
        <v>600000</v>
      </c>
      <c r="B23" s="15">
        <v>800000</v>
      </c>
      <c r="C23" s="16">
        <v>48</v>
      </c>
      <c r="D23" s="8">
        <v>200000</v>
      </c>
      <c r="E23" s="8">
        <v>801</v>
      </c>
      <c r="F23" s="14"/>
    </row>
    <row r="24" spans="1:6" ht="12.75">
      <c r="A24" s="15">
        <v>800000</v>
      </c>
      <c r="B24" s="15">
        <v>1000000</v>
      </c>
      <c r="C24" s="16">
        <v>42</v>
      </c>
      <c r="D24" s="8">
        <v>200000</v>
      </c>
      <c r="E24" s="8">
        <v>825</v>
      </c>
      <c r="F24" s="14"/>
    </row>
    <row r="25" spans="1:6" ht="12.75">
      <c r="A25" s="15">
        <v>1000000</v>
      </c>
      <c r="B25" s="15">
        <v>1200000</v>
      </c>
      <c r="C25" s="16">
        <v>37</v>
      </c>
      <c r="D25" s="8">
        <v>200000</v>
      </c>
      <c r="E25" s="8">
        <v>850</v>
      </c>
      <c r="F25" s="14"/>
    </row>
    <row r="26" spans="1:6" ht="12.75">
      <c r="A26" s="15">
        <v>1200000</v>
      </c>
      <c r="B26" s="15">
        <v>1500000</v>
      </c>
      <c r="C26" s="16">
        <v>48</v>
      </c>
      <c r="D26" s="8">
        <v>300000</v>
      </c>
      <c r="E26" s="8">
        <v>880</v>
      </c>
      <c r="F26" s="14"/>
    </row>
    <row r="27" spans="1:6" ht="12.75">
      <c r="A27" s="15">
        <v>1500000</v>
      </c>
      <c r="B27" s="15">
        <v>2000000</v>
      </c>
      <c r="C27" s="16">
        <v>70</v>
      </c>
      <c r="D27" s="8">
        <v>500000</v>
      </c>
      <c r="E27" s="8">
        <v>910</v>
      </c>
      <c r="F27" s="14"/>
    </row>
    <row r="28" spans="1:6" ht="12.75">
      <c r="A28" s="15">
        <v>2000000</v>
      </c>
      <c r="B28" s="15">
        <v>2500000</v>
      </c>
      <c r="C28" s="16">
        <v>60</v>
      </c>
      <c r="D28" s="8">
        <v>500000</v>
      </c>
      <c r="E28" s="8">
        <v>950</v>
      </c>
      <c r="F28" s="14"/>
    </row>
    <row r="29" spans="1:6" ht="12.75">
      <c r="A29" s="15">
        <v>2500000</v>
      </c>
      <c r="B29" s="15">
        <v>3000000</v>
      </c>
      <c r="C29" s="16">
        <v>54</v>
      </c>
      <c r="D29" s="8">
        <v>500000</v>
      </c>
      <c r="E29" s="8">
        <v>980</v>
      </c>
      <c r="F29" s="14"/>
    </row>
    <row r="30" spans="1:6" ht="12.75">
      <c r="A30" s="15">
        <v>3000000</v>
      </c>
      <c r="B30" s="15">
        <v>4000000</v>
      </c>
      <c r="C30" s="16">
        <v>92</v>
      </c>
      <c r="D30" s="8">
        <v>1000000</v>
      </c>
      <c r="E30" s="8">
        <v>1028</v>
      </c>
      <c r="F30" s="14"/>
    </row>
    <row r="31" spans="1:6" ht="12.75">
      <c r="A31" s="15">
        <v>4000000</v>
      </c>
      <c r="B31" s="15">
        <v>5000000</v>
      </c>
      <c r="C31" s="16">
        <v>79</v>
      </c>
      <c r="D31" s="8">
        <v>1000000</v>
      </c>
      <c r="E31" s="8">
        <v>1080</v>
      </c>
      <c r="F31" s="14"/>
    </row>
    <row r="32" spans="1:6" ht="12.75">
      <c r="A32" s="15">
        <v>5000000</v>
      </c>
      <c r="B32" s="15">
        <v>6000000</v>
      </c>
      <c r="C32" s="16">
        <v>70</v>
      </c>
      <c r="D32" s="8">
        <v>1000000</v>
      </c>
      <c r="E32" s="8">
        <v>1125</v>
      </c>
      <c r="F32" s="14"/>
    </row>
    <row r="33" spans="1:6" ht="12.75">
      <c r="A33" s="15">
        <v>6000000</v>
      </c>
      <c r="B33" s="15">
        <v>8000000</v>
      </c>
      <c r="C33" s="16">
        <v>122</v>
      </c>
      <c r="D33" s="8">
        <v>2000000</v>
      </c>
      <c r="E33" s="8">
        <v>1179</v>
      </c>
      <c r="F33" s="14"/>
    </row>
    <row r="34" spans="1:5" ht="12.75">
      <c r="A34" s="15">
        <v>8000000</v>
      </c>
      <c r="B34" s="15">
        <v>10000000</v>
      </c>
      <c r="C34" s="16">
        <v>104</v>
      </c>
      <c r="D34" s="8">
        <v>2000000</v>
      </c>
      <c r="E34" s="8">
        <v>1251</v>
      </c>
    </row>
    <row r="35" spans="1:5" ht="12.75">
      <c r="A35" s="15">
        <v>10000000</v>
      </c>
      <c r="B35" s="15">
        <v>12000000</v>
      </c>
      <c r="C35" s="16">
        <v>93</v>
      </c>
      <c r="D35" s="8">
        <v>2000000</v>
      </c>
      <c r="E35" s="8">
        <v>1306</v>
      </c>
    </row>
    <row r="36" spans="1:5" ht="12.75">
      <c r="A36" s="15">
        <v>12000000</v>
      </c>
      <c r="B36" s="15">
        <v>15000000</v>
      </c>
      <c r="C36" s="16">
        <v>123</v>
      </c>
      <c r="D36" s="8">
        <v>3000000</v>
      </c>
      <c r="E36" s="8">
        <v>1372</v>
      </c>
    </row>
    <row r="37" spans="1:5" ht="12.75">
      <c r="A37" s="15">
        <v>15000000</v>
      </c>
      <c r="B37" s="15">
        <v>20000000</v>
      </c>
      <c r="C37" s="16">
        <v>175</v>
      </c>
      <c r="D37" s="8">
        <v>5000000</v>
      </c>
      <c r="E37" s="8">
        <v>1462</v>
      </c>
    </row>
    <row r="38" spans="1:5" ht="12.75">
      <c r="A38" s="15">
        <v>20000000</v>
      </c>
      <c r="B38" s="15">
        <v>25000000</v>
      </c>
      <c r="C38" s="16">
        <v>151</v>
      </c>
      <c r="D38" s="8">
        <v>5000000</v>
      </c>
      <c r="E38" s="8">
        <v>1558</v>
      </c>
    </row>
    <row r="39" spans="1:5" ht="12.75">
      <c r="A39" s="15">
        <v>25000000</v>
      </c>
      <c r="B39" s="15">
        <v>30000000</v>
      </c>
      <c r="C39" s="16">
        <v>134</v>
      </c>
      <c r="D39" s="8">
        <v>5000000</v>
      </c>
      <c r="E39" s="8">
        <v>1643</v>
      </c>
    </row>
    <row r="40" spans="1:5" ht="12.75">
      <c r="A40" s="15">
        <v>30000000</v>
      </c>
      <c r="B40" s="15"/>
      <c r="C40" s="16">
        <v>0</v>
      </c>
      <c r="D40" s="8">
        <v>1</v>
      </c>
      <c r="E40" s="8">
        <v>2447</v>
      </c>
    </row>
  </sheetData>
  <sheetProtection/>
  <mergeCells count="2">
    <mergeCell ref="A2:B2"/>
    <mergeCell ref="C2:E2"/>
  </mergeCells>
  <printOptions/>
  <pageMargins left="0.787" right="0.787" top="0.79" bottom="0.76" header="0.512" footer="0.512"/>
  <pageSetup horizontalDpi="600" verticalDpi="600" orientation="portrait" paperSize="9" scale="9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E37"/>
  <sheetViews>
    <sheetView zoomScale="90" zoomScaleNormal="90" zoomScalePageLayoutView="0" workbookViewId="0" topLeftCell="A1">
      <selection activeCell="H23" sqref="H23"/>
    </sheetView>
  </sheetViews>
  <sheetFormatPr defaultColWidth="4.28125" defaultRowHeight="15"/>
  <cols>
    <col min="1" max="1" width="7.00390625" style="9" customWidth="1"/>
    <col min="2" max="2" width="6.8515625" style="9" bestFit="1" customWidth="1"/>
    <col min="3" max="3" width="8.140625" style="10" customWidth="1"/>
    <col min="4" max="4" width="8.28125" style="10" customWidth="1"/>
    <col min="5" max="5" width="9.140625" style="10" customWidth="1"/>
    <col min="6" max="245" width="9.00390625" style="9" customWidth="1"/>
    <col min="246" max="246" width="15.8515625" style="9" customWidth="1"/>
    <col min="247" max="247" width="13.28125" style="9" customWidth="1"/>
    <col min="248" max="16384" width="4.28125" style="9" customWidth="1"/>
  </cols>
  <sheetData>
    <row r="1" ht="12.75">
      <c r="A1" s="9" t="s">
        <v>33</v>
      </c>
    </row>
    <row r="3" spans="1:5" ht="12.75">
      <c r="A3" s="147" t="s">
        <v>29</v>
      </c>
      <c r="B3" s="148"/>
      <c r="C3" s="152" t="s">
        <v>15</v>
      </c>
      <c r="D3" s="152"/>
      <c r="E3" s="152"/>
    </row>
    <row r="4" spans="1:5" ht="12.75">
      <c r="A4" s="12" t="s">
        <v>30</v>
      </c>
      <c r="B4" s="12" t="s">
        <v>31</v>
      </c>
      <c r="C4" s="13" t="s">
        <v>0</v>
      </c>
      <c r="D4" s="13" t="s">
        <v>1</v>
      </c>
      <c r="E4" s="13" t="s">
        <v>2</v>
      </c>
    </row>
    <row r="5" spans="1:5" ht="12.75">
      <c r="A5" s="25">
        <v>0</v>
      </c>
      <c r="B5" s="25">
        <v>0</v>
      </c>
      <c r="C5" s="16">
        <v>0</v>
      </c>
      <c r="D5" s="16">
        <v>1</v>
      </c>
      <c r="E5" s="16">
        <v>0</v>
      </c>
    </row>
    <row r="6" spans="1:5" ht="12.75">
      <c r="A6" s="25">
        <v>1</v>
      </c>
      <c r="B6" s="25">
        <v>5</v>
      </c>
      <c r="C6" s="16">
        <v>62</v>
      </c>
      <c r="D6" s="16">
        <v>5</v>
      </c>
      <c r="E6" s="16">
        <v>510</v>
      </c>
    </row>
    <row r="7" spans="1:5" ht="12.75">
      <c r="A7" s="25">
        <v>5</v>
      </c>
      <c r="B7" s="25">
        <v>10</v>
      </c>
      <c r="C7" s="16">
        <v>63</v>
      </c>
      <c r="D7" s="16">
        <v>5</v>
      </c>
      <c r="E7" s="16">
        <v>509</v>
      </c>
    </row>
    <row r="8" spans="1:5" ht="12.75">
      <c r="A8" s="25">
        <v>10</v>
      </c>
      <c r="B8" s="25">
        <v>15</v>
      </c>
      <c r="C8" s="16">
        <v>62</v>
      </c>
      <c r="D8" s="16">
        <v>5</v>
      </c>
      <c r="E8" s="16">
        <v>511</v>
      </c>
    </row>
    <row r="9" spans="1:5" ht="12.75">
      <c r="A9" s="25">
        <v>15</v>
      </c>
      <c r="B9" s="25">
        <v>20</v>
      </c>
      <c r="C9" s="16">
        <v>63</v>
      </c>
      <c r="D9" s="16">
        <v>5</v>
      </c>
      <c r="E9" s="16">
        <v>508</v>
      </c>
    </row>
    <row r="10" spans="1:5" ht="12.75">
      <c r="A10" s="25">
        <v>20</v>
      </c>
      <c r="B10" s="15">
        <v>30</v>
      </c>
      <c r="C10" s="16">
        <v>62</v>
      </c>
      <c r="D10" s="17">
        <v>10</v>
      </c>
      <c r="E10" s="17">
        <v>636</v>
      </c>
    </row>
    <row r="11" spans="1:5" ht="12.75">
      <c r="A11" s="15">
        <v>30</v>
      </c>
      <c r="B11" s="15">
        <v>40</v>
      </c>
      <c r="C11" s="16">
        <v>63</v>
      </c>
      <c r="D11" s="17">
        <v>10</v>
      </c>
      <c r="E11" s="17">
        <v>633</v>
      </c>
    </row>
    <row r="12" spans="1:5" ht="12.75">
      <c r="A12" s="15">
        <v>40</v>
      </c>
      <c r="B12" s="15">
        <v>50</v>
      </c>
      <c r="C12" s="16">
        <v>63</v>
      </c>
      <c r="D12" s="17">
        <v>10</v>
      </c>
      <c r="E12" s="17">
        <v>633</v>
      </c>
    </row>
    <row r="13" spans="1:5" ht="12.75">
      <c r="A13" s="15">
        <v>50</v>
      </c>
      <c r="B13" s="15">
        <v>65</v>
      </c>
      <c r="C13" s="16">
        <v>62</v>
      </c>
      <c r="D13" s="17">
        <v>15</v>
      </c>
      <c r="E13" s="17">
        <v>742</v>
      </c>
    </row>
    <row r="14" spans="1:5" ht="12.75">
      <c r="A14" s="15">
        <v>65</v>
      </c>
      <c r="B14" s="15">
        <v>85</v>
      </c>
      <c r="C14" s="16">
        <v>62</v>
      </c>
      <c r="D14" s="17">
        <v>20</v>
      </c>
      <c r="E14" s="17">
        <v>810</v>
      </c>
    </row>
    <row r="15" spans="1:5" ht="12.75">
      <c r="A15" s="15">
        <v>85</v>
      </c>
      <c r="B15" s="15">
        <v>110</v>
      </c>
      <c r="C15" s="16">
        <v>63</v>
      </c>
      <c r="D15" s="17">
        <v>25</v>
      </c>
      <c r="E15" s="17">
        <v>860</v>
      </c>
    </row>
    <row r="16" spans="1:5" ht="12.75">
      <c r="A16" s="15">
        <v>110</v>
      </c>
      <c r="B16" s="15">
        <v>140</v>
      </c>
      <c r="C16" s="16">
        <v>63</v>
      </c>
      <c r="D16" s="17">
        <v>30</v>
      </c>
      <c r="E16" s="17">
        <v>907</v>
      </c>
    </row>
    <row r="17" spans="1:5" ht="12.75">
      <c r="A17" s="15">
        <v>140</v>
      </c>
      <c r="B17" s="15">
        <v>180</v>
      </c>
      <c r="C17" s="16">
        <v>62</v>
      </c>
      <c r="D17" s="17">
        <v>40</v>
      </c>
      <c r="E17" s="17">
        <v>984</v>
      </c>
    </row>
    <row r="18" spans="1:5" ht="12.75">
      <c r="A18" s="15">
        <v>180</v>
      </c>
      <c r="B18" s="15">
        <v>230</v>
      </c>
      <c r="C18" s="16">
        <v>62</v>
      </c>
      <c r="D18" s="17">
        <v>50</v>
      </c>
      <c r="E18" s="17">
        <v>1040</v>
      </c>
    </row>
    <row r="19" spans="1:5" ht="12.75">
      <c r="A19" s="15">
        <v>230</v>
      </c>
      <c r="B19" s="15">
        <v>300</v>
      </c>
      <c r="C19" s="16">
        <v>63</v>
      </c>
      <c r="D19" s="17">
        <v>70</v>
      </c>
      <c r="E19" s="17">
        <v>1119</v>
      </c>
    </row>
    <row r="20" spans="1:5" ht="12.75">
      <c r="A20" s="15">
        <v>300</v>
      </c>
      <c r="B20" s="15">
        <v>390</v>
      </c>
      <c r="C20" s="16">
        <v>62</v>
      </c>
      <c r="D20" s="17">
        <v>90</v>
      </c>
      <c r="E20" s="17">
        <v>1183</v>
      </c>
    </row>
    <row r="21" spans="1:5" ht="12.75">
      <c r="A21" s="15">
        <v>390</v>
      </c>
      <c r="B21" s="15">
        <v>510</v>
      </c>
      <c r="C21" s="16">
        <v>63</v>
      </c>
      <c r="D21" s="17">
        <v>120</v>
      </c>
      <c r="E21" s="17">
        <v>1247</v>
      </c>
    </row>
    <row r="22" spans="1:5" ht="12.75">
      <c r="A22" s="15">
        <v>510</v>
      </c>
      <c r="B22" s="15">
        <v>670</v>
      </c>
      <c r="C22" s="16">
        <v>62</v>
      </c>
      <c r="D22" s="17">
        <v>160</v>
      </c>
      <c r="E22" s="17">
        <v>1318</v>
      </c>
    </row>
    <row r="23" spans="1:5" ht="12.75">
      <c r="A23" s="15">
        <v>670</v>
      </c>
      <c r="B23" s="15">
        <v>870</v>
      </c>
      <c r="C23" s="16">
        <v>63</v>
      </c>
      <c r="D23" s="17">
        <v>200</v>
      </c>
      <c r="E23" s="17">
        <v>1367</v>
      </c>
    </row>
    <row r="24" spans="1:5" ht="12.75">
      <c r="A24" s="15">
        <v>870</v>
      </c>
      <c r="B24" s="15">
        <v>1130</v>
      </c>
      <c r="C24" s="16">
        <v>62</v>
      </c>
      <c r="D24" s="17">
        <v>260</v>
      </c>
      <c r="E24" s="17">
        <v>1434</v>
      </c>
    </row>
    <row r="25" spans="1:5" ht="12.75">
      <c r="A25" s="15">
        <v>1130</v>
      </c>
      <c r="B25" s="15">
        <v>1460</v>
      </c>
      <c r="C25" s="16">
        <v>63</v>
      </c>
      <c r="D25" s="17">
        <v>330</v>
      </c>
      <c r="E25" s="17">
        <v>1488</v>
      </c>
    </row>
    <row r="26" spans="1:5" ht="12.75">
      <c r="A26" s="15">
        <v>1460</v>
      </c>
      <c r="B26" s="15">
        <v>1900</v>
      </c>
      <c r="C26" s="16">
        <v>63</v>
      </c>
      <c r="D26" s="17">
        <v>440</v>
      </c>
      <c r="E26" s="17">
        <v>1558</v>
      </c>
    </row>
    <row r="27" spans="1:5" ht="12.75">
      <c r="A27" s="15">
        <v>1900</v>
      </c>
      <c r="B27" s="15">
        <v>2470</v>
      </c>
      <c r="C27" s="16">
        <v>62</v>
      </c>
      <c r="D27" s="17">
        <v>570</v>
      </c>
      <c r="E27" s="17">
        <v>1624</v>
      </c>
    </row>
    <row r="28" spans="1:5" ht="12.75">
      <c r="A28" s="15">
        <v>2470</v>
      </c>
      <c r="B28" s="15">
        <v>3210</v>
      </c>
      <c r="C28" s="16">
        <v>62</v>
      </c>
      <c r="D28" s="17">
        <v>740</v>
      </c>
      <c r="E28" s="17">
        <v>1686</v>
      </c>
    </row>
    <row r="29" spans="1:5" ht="12.75">
      <c r="A29" s="15">
        <v>3210</v>
      </c>
      <c r="B29" s="15">
        <v>4180</v>
      </c>
      <c r="C29" s="16">
        <v>63</v>
      </c>
      <c r="D29" s="17">
        <v>970</v>
      </c>
      <c r="E29" s="17">
        <v>1747</v>
      </c>
    </row>
    <row r="30" spans="1:5" ht="12.75">
      <c r="A30" s="15">
        <v>4180</v>
      </c>
      <c r="B30" s="15">
        <v>5430</v>
      </c>
      <c r="C30" s="16">
        <v>63</v>
      </c>
      <c r="D30" s="17">
        <v>1250</v>
      </c>
      <c r="E30" s="17">
        <v>1808</v>
      </c>
    </row>
    <row r="31" spans="1:5" ht="12.75">
      <c r="A31" s="15">
        <v>5430</v>
      </c>
      <c r="B31" s="15">
        <v>7060</v>
      </c>
      <c r="C31" s="16">
        <v>62</v>
      </c>
      <c r="D31" s="17">
        <v>1630</v>
      </c>
      <c r="E31" s="17">
        <v>1876</v>
      </c>
    </row>
    <row r="32" spans="1:5" ht="12.75">
      <c r="A32" s="15">
        <v>7060</v>
      </c>
      <c r="B32" s="15">
        <v>9180</v>
      </c>
      <c r="C32" s="16">
        <v>62</v>
      </c>
      <c r="D32" s="17">
        <v>2120</v>
      </c>
      <c r="E32" s="17">
        <v>1939</v>
      </c>
    </row>
    <row r="33" spans="1:5" ht="12.75">
      <c r="A33" s="15">
        <v>9180</v>
      </c>
      <c r="B33" s="15">
        <v>11930</v>
      </c>
      <c r="C33" s="16">
        <v>63</v>
      </c>
      <c r="D33" s="17">
        <v>2750</v>
      </c>
      <c r="E33" s="17">
        <v>1998</v>
      </c>
    </row>
    <row r="34" spans="1:5" ht="12.75">
      <c r="A34" s="15">
        <v>11930</v>
      </c>
      <c r="B34" s="15">
        <v>15500</v>
      </c>
      <c r="C34" s="16">
        <v>62</v>
      </c>
      <c r="D34" s="17">
        <v>3570</v>
      </c>
      <c r="E34" s="17">
        <v>2065</v>
      </c>
    </row>
    <row r="35" spans="1:5" ht="12.75">
      <c r="A35" s="15">
        <v>15500</v>
      </c>
      <c r="B35" s="15"/>
      <c r="C35" s="16">
        <v>0</v>
      </c>
      <c r="D35" s="17">
        <v>1</v>
      </c>
      <c r="E35" s="17">
        <v>2335</v>
      </c>
    </row>
    <row r="36" ht="12.75">
      <c r="C36" s="26"/>
    </row>
    <row r="37" ht="12.75">
      <c r="C37" s="27"/>
    </row>
  </sheetData>
  <sheetProtection/>
  <mergeCells count="2">
    <mergeCell ref="C3:E3"/>
    <mergeCell ref="A3:B3"/>
  </mergeCells>
  <printOptions/>
  <pageMargins left="0.787" right="0.787" top="0.984" bottom="0.984" header="0.512" footer="0.512"/>
  <pageSetup horizontalDpi="600" verticalDpi="600" orientation="portrait" paperSize="9" scale="105"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F49"/>
  <sheetViews>
    <sheetView zoomScale="90" zoomScaleNormal="90" zoomScalePageLayoutView="0" workbookViewId="0" topLeftCell="A1">
      <selection activeCell="E47" sqref="E47"/>
    </sheetView>
  </sheetViews>
  <sheetFormatPr defaultColWidth="4.28125" defaultRowHeight="15"/>
  <cols>
    <col min="1" max="1" width="15.8515625" style="9" customWidth="1"/>
    <col min="2" max="2" width="13.28125" style="9" customWidth="1"/>
    <col min="3" max="3" width="7.140625" style="10" customWidth="1"/>
    <col min="4" max="4" width="12.7109375" style="22" customWidth="1"/>
    <col min="5" max="5" width="7.8515625" style="10" customWidth="1"/>
    <col min="6" max="246" width="9.00390625" style="9" customWidth="1"/>
    <col min="247" max="247" width="15.8515625" style="9" customWidth="1"/>
    <col min="248" max="248" width="13.28125" style="9" customWidth="1"/>
    <col min="249" max="253" width="4.28125" style="9" customWidth="1"/>
    <col min="254" max="254" width="5.7109375" style="9" customWidth="1"/>
    <col min="255" max="16384" width="4.28125" style="9" customWidth="1"/>
  </cols>
  <sheetData>
    <row r="1" ht="12.75">
      <c r="A1" s="9" t="s">
        <v>32</v>
      </c>
    </row>
    <row r="3" spans="1:5" ht="12.75">
      <c r="A3" s="147" t="s">
        <v>34</v>
      </c>
      <c r="B3" s="148"/>
      <c r="C3" s="149" t="s">
        <v>15</v>
      </c>
      <c r="D3" s="150"/>
      <c r="E3" s="151"/>
    </row>
    <row r="4" spans="1:5" ht="12.75">
      <c r="A4" s="12" t="s">
        <v>13</v>
      </c>
      <c r="B4" s="12" t="s">
        <v>14</v>
      </c>
      <c r="C4" s="13" t="s">
        <v>0</v>
      </c>
      <c r="D4" s="23" t="s">
        <v>1</v>
      </c>
      <c r="E4" s="13" t="s">
        <v>2</v>
      </c>
    </row>
    <row r="5" spans="1:6" ht="12.75">
      <c r="A5" s="15">
        <v>0</v>
      </c>
      <c r="B5" s="15">
        <v>10000</v>
      </c>
      <c r="C5" s="16">
        <v>341</v>
      </c>
      <c r="D5" s="24">
        <v>10000</v>
      </c>
      <c r="E5" s="16">
        <v>241</v>
      </c>
      <c r="F5" s="9" t="s">
        <v>8</v>
      </c>
    </row>
    <row r="6" spans="1:5" ht="12.75">
      <c r="A6" s="15">
        <v>10000</v>
      </c>
      <c r="B6" s="15">
        <v>12000</v>
      </c>
      <c r="C6" s="16">
        <v>16</v>
      </c>
      <c r="D6" s="24">
        <v>2000</v>
      </c>
      <c r="E6" s="16">
        <v>502</v>
      </c>
    </row>
    <row r="7" spans="1:6" ht="12.75">
      <c r="A7" s="15">
        <v>12000</v>
      </c>
      <c r="B7" s="15">
        <v>15000</v>
      </c>
      <c r="C7" s="16">
        <v>19</v>
      </c>
      <c r="D7" s="24">
        <v>3000</v>
      </c>
      <c r="E7" s="16">
        <v>522</v>
      </c>
      <c r="F7" s="9" t="s">
        <v>9</v>
      </c>
    </row>
    <row r="8" spans="1:5" ht="12.75">
      <c r="A8" s="15">
        <v>15000</v>
      </c>
      <c r="B8" s="15">
        <v>20000</v>
      </c>
      <c r="C8" s="16">
        <v>28</v>
      </c>
      <c r="D8" s="24">
        <v>5000</v>
      </c>
      <c r="E8" s="16">
        <v>533</v>
      </c>
    </row>
    <row r="9" spans="1:5" ht="12.75">
      <c r="A9" s="15">
        <v>20000</v>
      </c>
      <c r="B9" s="15">
        <v>25000</v>
      </c>
      <c r="C9" s="16">
        <v>23</v>
      </c>
      <c r="D9" s="24">
        <v>5000</v>
      </c>
      <c r="E9" s="17">
        <v>553</v>
      </c>
    </row>
    <row r="10" spans="1:5" ht="12.75">
      <c r="A10" s="15">
        <v>25000</v>
      </c>
      <c r="B10" s="15">
        <v>30000</v>
      </c>
      <c r="C10" s="16">
        <v>19</v>
      </c>
      <c r="D10" s="24">
        <v>5000</v>
      </c>
      <c r="E10" s="17">
        <v>573</v>
      </c>
    </row>
    <row r="11" spans="1:5" ht="12.75">
      <c r="A11" s="15">
        <v>30000</v>
      </c>
      <c r="B11" s="15">
        <v>40000</v>
      </c>
      <c r="C11" s="16">
        <v>31</v>
      </c>
      <c r="D11" s="8">
        <v>10000</v>
      </c>
      <c r="E11" s="17">
        <v>594</v>
      </c>
    </row>
    <row r="12" spans="1:5" ht="12.75">
      <c r="A12" s="15">
        <v>40000</v>
      </c>
      <c r="B12" s="15">
        <v>50000</v>
      </c>
      <c r="C12" s="16">
        <v>27</v>
      </c>
      <c r="D12" s="8">
        <v>10000</v>
      </c>
      <c r="E12" s="17">
        <v>610</v>
      </c>
    </row>
    <row r="13" spans="1:5" ht="12.75">
      <c r="A13" s="15">
        <v>50000</v>
      </c>
      <c r="B13" s="15">
        <v>60000</v>
      </c>
      <c r="C13" s="16">
        <v>22</v>
      </c>
      <c r="D13" s="8">
        <v>10000</v>
      </c>
      <c r="E13" s="17">
        <v>635</v>
      </c>
    </row>
    <row r="14" spans="1:5" ht="12.75">
      <c r="A14" s="15">
        <v>60000</v>
      </c>
      <c r="B14" s="15">
        <v>80000</v>
      </c>
      <c r="C14" s="16">
        <v>36</v>
      </c>
      <c r="D14" s="8">
        <v>20000</v>
      </c>
      <c r="E14" s="17">
        <v>659</v>
      </c>
    </row>
    <row r="15" spans="1:5" ht="12.75">
      <c r="A15" s="15">
        <v>80000</v>
      </c>
      <c r="B15" s="15">
        <v>100000</v>
      </c>
      <c r="C15" s="16">
        <v>29</v>
      </c>
      <c r="D15" s="8">
        <v>20000</v>
      </c>
      <c r="E15" s="17">
        <v>687</v>
      </c>
    </row>
    <row r="16" spans="1:5" ht="12.75">
      <c r="A16" s="15">
        <v>100000</v>
      </c>
      <c r="B16" s="15">
        <v>120000</v>
      </c>
      <c r="C16" s="16">
        <v>26</v>
      </c>
      <c r="D16" s="8">
        <v>20000</v>
      </c>
      <c r="E16" s="17">
        <v>702</v>
      </c>
    </row>
    <row r="17" spans="1:5" ht="12.75">
      <c r="A17" s="15">
        <v>120000</v>
      </c>
      <c r="B17" s="15">
        <v>150000</v>
      </c>
      <c r="C17" s="16">
        <v>32</v>
      </c>
      <c r="D17" s="8">
        <v>30000</v>
      </c>
      <c r="E17" s="17">
        <v>730</v>
      </c>
    </row>
    <row r="18" spans="1:5" ht="12.75">
      <c r="A18" s="15">
        <v>150000</v>
      </c>
      <c r="B18" s="15">
        <v>200000</v>
      </c>
      <c r="C18" s="16">
        <v>45</v>
      </c>
      <c r="D18" s="8">
        <v>50000</v>
      </c>
      <c r="E18" s="17">
        <v>755</v>
      </c>
    </row>
    <row r="19" spans="1:5" ht="12.75">
      <c r="A19" s="15">
        <v>200000</v>
      </c>
      <c r="B19" s="15">
        <v>250000</v>
      </c>
      <c r="C19" s="16">
        <v>35</v>
      </c>
      <c r="D19" s="8">
        <v>50000</v>
      </c>
      <c r="E19" s="17">
        <v>795</v>
      </c>
    </row>
    <row r="20" spans="1:5" ht="12.75">
      <c r="A20" s="15">
        <v>250000</v>
      </c>
      <c r="B20" s="15">
        <v>300000</v>
      </c>
      <c r="C20" s="16">
        <v>30</v>
      </c>
      <c r="D20" s="8">
        <v>50000</v>
      </c>
      <c r="E20" s="17">
        <v>820</v>
      </c>
    </row>
    <row r="21" spans="1:5" ht="12.75">
      <c r="A21" s="15">
        <v>300000</v>
      </c>
      <c r="B21" s="15">
        <v>400000</v>
      </c>
      <c r="C21" s="16">
        <v>51</v>
      </c>
      <c r="D21" s="8">
        <v>100000</v>
      </c>
      <c r="E21" s="17">
        <v>847</v>
      </c>
    </row>
    <row r="22" spans="1:5" ht="12.75">
      <c r="A22" s="15">
        <v>400000</v>
      </c>
      <c r="B22" s="15">
        <v>500000</v>
      </c>
      <c r="C22" s="16">
        <v>40</v>
      </c>
      <c r="D22" s="8">
        <v>100000</v>
      </c>
      <c r="E22" s="17">
        <v>891</v>
      </c>
    </row>
    <row r="23" spans="1:5" ht="12.75">
      <c r="A23" s="15">
        <v>500000</v>
      </c>
      <c r="B23" s="15">
        <v>600000</v>
      </c>
      <c r="C23" s="16">
        <v>36</v>
      </c>
      <c r="D23" s="8">
        <v>100000</v>
      </c>
      <c r="E23" s="17">
        <v>911</v>
      </c>
    </row>
    <row r="24" spans="1:5" ht="12.75">
      <c r="A24" s="15">
        <v>600000</v>
      </c>
      <c r="B24" s="15">
        <v>800000</v>
      </c>
      <c r="C24" s="16">
        <v>57</v>
      </c>
      <c r="D24" s="8">
        <v>200000</v>
      </c>
      <c r="E24" s="17">
        <v>956</v>
      </c>
    </row>
    <row r="25" spans="1:5" ht="12.75">
      <c r="A25" s="15">
        <v>800000</v>
      </c>
      <c r="B25" s="15">
        <v>1000000</v>
      </c>
      <c r="C25" s="16">
        <v>47</v>
      </c>
      <c r="D25" s="8">
        <v>200000</v>
      </c>
      <c r="E25" s="17">
        <v>996</v>
      </c>
    </row>
    <row r="26" spans="1:5" ht="12.75">
      <c r="A26" s="15">
        <v>1000000</v>
      </c>
      <c r="B26" s="15">
        <v>1200000</v>
      </c>
      <c r="C26" s="16">
        <v>41</v>
      </c>
      <c r="D26" s="8">
        <v>200000</v>
      </c>
      <c r="E26" s="17">
        <v>1026</v>
      </c>
    </row>
    <row r="27" spans="1:5" ht="12.75">
      <c r="A27" s="15">
        <v>1200000</v>
      </c>
      <c r="B27" s="15">
        <v>1500000</v>
      </c>
      <c r="C27" s="16">
        <v>50</v>
      </c>
      <c r="D27" s="8">
        <v>300000</v>
      </c>
      <c r="E27" s="17">
        <v>1072</v>
      </c>
    </row>
    <row r="28" spans="1:5" ht="12.75">
      <c r="A28" s="15">
        <v>1500000</v>
      </c>
      <c r="B28" s="15">
        <v>2000000</v>
      </c>
      <c r="C28" s="16">
        <v>70</v>
      </c>
      <c r="D28" s="8">
        <v>500000</v>
      </c>
      <c r="E28" s="17">
        <v>1112</v>
      </c>
    </row>
    <row r="29" spans="1:5" ht="12.75">
      <c r="A29" s="15">
        <v>2000000</v>
      </c>
      <c r="B29" s="15">
        <v>2500000</v>
      </c>
      <c r="C29" s="16">
        <v>57</v>
      </c>
      <c r="D29" s="8">
        <v>500000</v>
      </c>
      <c r="E29" s="17">
        <v>1164</v>
      </c>
    </row>
    <row r="30" spans="1:5" ht="12.75">
      <c r="A30" s="15">
        <v>2500000</v>
      </c>
      <c r="B30" s="15">
        <v>3000000</v>
      </c>
      <c r="C30" s="16">
        <v>48</v>
      </c>
      <c r="D30" s="8">
        <v>500000</v>
      </c>
      <c r="E30" s="17">
        <v>1209</v>
      </c>
    </row>
    <row r="31" spans="1:5" ht="12.75">
      <c r="A31" s="15">
        <v>3000000</v>
      </c>
      <c r="B31" s="15">
        <v>4000000</v>
      </c>
      <c r="C31" s="16">
        <v>79</v>
      </c>
      <c r="D31" s="8">
        <v>1000000</v>
      </c>
      <c r="E31" s="17">
        <v>1260</v>
      </c>
    </row>
    <row r="32" spans="1:5" ht="12.75">
      <c r="A32" s="15">
        <v>4000000</v>
      </c>
      <c r="B32" s="15">
        <v>5000000</v>
      </c>
      <c r="C32" s="16">
        <v>66</v>
      </c>
      <c r="D32" s="8">
        <v>1000000</v>
      </c>
      <c r="E32" s="17">
        <v>1312</v>
      </c>
    </row>
    <row r="33" spans="1:5" ht="12.75">
      <c r="A33" s="15">
        <v>5000000</v>
      </c>
      <c r="B33" s="15">
        <v>6000000</v>
      </c>
      <c r="C33" s="16">
        <v>55</v>
      </c>
      <c r="D33" s="8">
        <v>1000000</v>
      </c>
      <c r="E33" s="17">
        <v>1367</v>
      </c>
    </row>
    <row r="34" spans="1:5" ht="12.75">
      <c r="A34" s="15">
        <v>6000000</v>
      </c>
      <c r="B34" s="15">
        <v>8000000</v>
      </c>
      <c r="C34" s="16">
        <v>92</v>
      </c>
      <c r="D34" s="8">
        <v>2000000</v>
      </c>
      <c r="E34" s="17">
        <v>1421</v>
      </c>
    </row>
    <row r="35" spans="1:5" ht="12.75">
      <c r="A35" s="15">
        <v>8000000</v>
      </c>
      <c r="B35" s="15">
        <v>10000000</v>
      </c>
      <c r="C35" s="16">
        <v>75</v>
      </c>
      <c r="D35" s="8">
        <v>2000000</v>
      </c>
      <c r="E35" s="17">
        <v>1489</v>
      </c>
    </row>
    <row r="36" spans="1:5" ht="12.75">
      <c r="A36" s="15">
        <v>10000000</v>
      </c>
      <c r="B36" s="15">
        <v>12000000</v>
      </c>
      <c r="C36" s="16">
        <v>63</v>
      </c>
      <c r="D36" s="8">
        <v>2000000</v>
      </c>
      <c r="E36" s="17">
        <v>1549</v>
      </c>
    </row>
    <row r="37" spans="1:5" ht="12.75">
      <c r="A37" s="15">
        <v>12000000</v>
      </c>
      <c r="B37" s="15">
        <v>15000000</v>
      </c>
      <c r="C37" s="16">
        <v>81</v>
      </c>
      <c r="D37" s="8">
        <v>3000000</v>
      </c>
      <c r="E37" s="17">
        <v>1603</v>
      </c>
    </row>
    <row r="38" spans="1:5" ht="12.75">
      <c r="A38" s="15">
        <v>15000000</v>
      </c>
      <c r="B38" s="15">
        <v>20000000</v>
      </c>
      <c r="C38" s="16">
        <v>110</v>
      </c>
      <c r="D38" s="8">
        <v>5000000</v>
      </c>
      <c r="E38" s="17">
        <v>1678</v>
      </c>
    </row>
    <row r="39" spans="1:5" ht="12.75">
      <c r="A39" s="15">
        <v>20000000</v>
      </c>
      <c r="B39" s="15">
        <v>25000000</v>
      </c>
      <c r="C39" s="16">
        <v>90</v>
      </c>
      <c r="D39" s="8">
        <v>5000000</v>
      </c>
      <c r="E39" s="17">
        <v>1758</v>
      </c>
    </row>
    <row r="40" spans="1:5" ht="12.75">
      <c r="A40" s="15">
        <v>25000000</v>
      </c>
      <c r="B40" s="15">
        <v>30000000</v>
      </c>
      <c r="C40" s="16">
        <v>76</v>
      </c>
      <c r="D40" s="8">
        <v>5000000</v>
      </c>
      <c r="E40" s="17">
        <v>1828</v>
      </c>
    </row>
    <row r="41" spans="1:5" ht="12.75">
      <c r="A41" s="15">
        <v>30000000</v>
      </c>
      <c r="B41" s="15">
        <v>40000000</v>
      </c>
      <c r="C41" s="16">
        <v>126</v>
      </c>
      <c r="D41" s="8">
        <v>10000000</v>
      </c>
      <c r="E41" s="17">
        <v>1906</v>
      </c>
    </row>
    <row r="42" spans="1:5" ht="12.75">
      <c r="A42" s="15">
        <v>40000000</v>
      </c>
      <c r="B42" s="15">
        <v>50000000</v>
      </c>
      <c r="C42" s="16">
        <v>104</v>
      </c>
      <c r="D42" s="8">
        <v>10000000</v>
      </c>
      <c r="E42" s="17">
        <v>1994</v>
      </c>
    </row>
    <row r="43" spans="1:5" ht="12.75">
      <c r="A43" s="15">
        <v>50000000</v>
      </c>
      <c r="B43" s="15">
        <v>60000000</v>
      </c>
      <c r="C43" s="16">
        <v>87</v>
      </c>
      <c r="D43" s="8">
        <v>10000000</v>
      </c>
      <c r="E43" s="17">
        <v>2079</v>
      </c>
    </row>
    <row r="44" spans="1:5" ht="12.75">
      <c r="A44" s="15">
        <v>60000000</v>
      </c>
      <c r="B44" s="15">
        <v>80000000</v>
      </c>
      <c r="C44" s="16">
        <v>145</v>
      </c>
      <c r="D44" s="8">
        <v>20000000</v>
      </c>
      <c r="E44" s="17">
        <v>2166</v>
      </c>
    </row>
    <row r="45" spans="1:5" ht="12.75">
      <c r="A45" s="15">
        <v>80000000</v>
      </c>
      <c r="B45" s="15">
        <v>100000000</v>
      </c>
      <c r="C45" s="16">
        <v>119</v>
      </c>
      <c r="D45" s="8">
        <v>20000000</v>
      </c>
      <c r="E45" s="17">
        <v>2270</v>
      </c>
    </row>
    <row r="46" spans="1:5" ht="12.75">
      <c r="A46" s="15">
        <v>100000000</v>
      </c>
      <c r="B46" s="15"/>
      <c r="C46" s="16">
        <v>0</v>
      </c>
      <c r="D46" s="8">
        <v>1</v>
      </c>
      <c r="E46" s="17">
        <v>2865</v>
      </c>
    </row>
    <row r="47" spans="1:2" ht="12.75">
      <c r="A47" s="28"/>
      <c r="B47" s="28"/>
    </row>
    <row r="48" spans="1:2" ht="12.75">
      <c r="A48" s="29"/>
      <c r="B48" s="29"/>
    </row>
    <row r="49" spans="1:2" ht="12.75">
      <c r="A49" s="29"/>
      <c r="B49" s="29"/>
    </row>
  </sheetData>
  <sheetProtection/>
  <mergeCells count="2">
    <mergeCell ref="A3:B3"/>
    <mergeCell ref="C3:E3"/>
  </mergeCells>
  <printOptions/>
  <pageMargins left="0.787" right="0.787" top="0.984" bottom="0.984" header="0.512" footer="0.512"/>
  <pageSetup horizontalDpi="600" verticalDpi="600" orientation="portrait" paperSize="9" scale="10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061850</dc:creator>
  <cp:keywords/>
  <dc:description/>
  <cp:lastModifiedBy>堀川＿祐人（国費管理）</cp:lastModifiedBy>
  <cp:lastPrinted>2013-02-22T05:20:19Z</cp:lastPrinted>
  <dcterms:created xsi:type="dcterms:W3CDTF">2010-12-24T05:57:07Z</dcterms:created>
  <dcterms:modified xsi:type="dcterms:W3CDTF">2023-03-14T01:17:26Z</dcterms:modified>
  <cp:category/>
  <cp:version/>
  <cp:contentType/>
  <cp:contentStatus/>
</cp:coreProperties>
</file>