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1.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5" yWindow="6585" windowWidth="18975" windowHeight="6615" tabRatio="844"/>
  </bookViews>
  <sheets>
    <sheet name="上期　表紙" sheetId="18" r:id="rId1"/>
    <sheet name="上期 表紙裏" sheetId="23" r:id="rId2"/>
    <sheet name="上期　1頁" sheetId="19" r:id="rId3"/>
    <sheet name="上期　2-24頁" sheetId="20" r:id="rId4"/>
    <sheet name="上期　25頁" sheetId="21" r:id="rId5"/>
    <sheet name="上期　26-32頁" sheetId="22" r:id="rId6"/>
  </sheets>
  <definedNames>
    <definedName name="_xlnm.Print_Area" localSheetId="2">'上期　1頁'!$A$1:$Q$45</definedName>
    <definedName name="_xlnm.Print_Area" localSheetId="3">'上期　2-24頁'!$A$1:$S$1311</definedName>
    <definedName name="_xlnm.Print_Area" localSheetId="4">'上期　25頁'!$B$1:$Y$46</definedName>
    <definedName name="_xlnm.Print_Area" localSheetId="5">'上期　26-32頁'!$A$1:$Z$433</definedName>
    <definedName name="_xlnm.Print_Area" localSheetId="0">'上期　表紙'!$A$1:$L$48</definedName>
    <definedName name="_xlnm.Print_Area" localSheetId="1">'上期 表紙裏'!$A$1:$I$25</definedName>
  </definedNames>
  <calcPr calcId="145621"/>
</workbook>
</file>

<file path=xl/comments1.xml><?xml version="1.0" encoding="utf-8"?>
<comments xmlns="http://schemas.openxmlformats.org/spreadsheetml/2006/main">
  <authors>
    <author>観光局</author>
  </authors>
  <commentList>
    <comment ref="U22" authorId="0">
      <text>
        <r>
          <rPr>
            <b/>
            <sz val="18"/>
            <color indexed="10"/>
            <rFont val="ＭＳ Ｐゴシック"/>
          </rPr>
          <t>④</t>
        </r>
        <r>
          <rPr>
            <sz val="14"/>
            <color indexed="81"/>
            <rFont val="ＭＳ Ｐゴシック"/>
          </rPr>
          <t>　増減要因を記入してください。</t>
        </r>
      </text>
    </comment>
    <comment ref="V22" authorId="0">
      <text>
        <r>
          <rPr>
            <b/>
            <sz val="18"/>
            <color indexed="10"/>
            <rFont val="ＭＳ Ｐゴシック"/>
          </rPr>
          <t>④</t>
        </r>
        <r>
          <rPr>
            <sz val="14"/>
            <color indexed="81"/>
            <rFont val="ＭＳ Ｐゴシック"/>
          </rPr>
          <t>　（下期分）増減要因を記入してください。</t>
        </r>
      </text>
    </comment>
    <comment ref="U28" authorId="0">
      <text>
        <r>
          <rPr>
            <b/>
            <sz val="18"/>
            <color rgb="FFFF0000"/>
            <rFont val="ＭＳ Ｐゴシック"/>
          </rPr>
          <t>④</t>
        </r>
        <r>
          <rPr>
            <sz val="14"/>
            <color auto="1"/>
            <rFont val="ＭＳ Ｐゴシック"/>
          </rPr>
          <t>　増減要因を記入してください。</t>
        </r>
      </text>
    </comment>
    <comment ref="V28" authorId="0">
      <text>
        <r>
          <rPr>
            <b/>
            <sz val="18"/>
            <color rgb="FFFF0000"/>
            <rFont val="ＭＳ Ｐゴシック"/>
          </rPr>
          <t>④</t>
        </r>
        <r>
          <rPr>
            <sz val="14"/>
            <color auto="1"/>
            <rFont val="ＭＳ Ｐゴシック"/>
          </rPr>
          <t>　（下期分）増減要因を記入してください。</t>
        </r>
      </text>
    </comment>
    <comment ref="U34" authorId="0">
      <text>
        <r>
          <rPr>
            <b/>
            <sz val="18"/>
            <color indexed="10"/>
            <rFont val="ＭＳ Ｐゴシック"/>
          </rPr>
          <t>④</t>
        </r>
        <r>
          <rPr>
            <sz val="14"/>
            <color indexed="81"/>
            <rFont val="ＭＳ Ｐゴシック"/>
          </rPr>
          <t>　増減要因を記入してください。</t>
        </r>
      </text>
    </comment>
    <comment ref="V34" authorId="0">
      <text>
        <r>
          <rPr>
            <b/>
            <sz val="18"/>
            <color indexed="10"/>
            <rFont val="ＭＳ Ｐゴシック"/>
          </rPr>
          <t>④</t>
        </r>
        <r>
          <rPr>
            <sz val="14"/>
            <color indexed="81"/>
            <rFont val="ＭＳ Ｐゴシック"/>
          </rPr>
          <t>　（下期分）増減要因を記入してください。</t>
        </r>
      </text>
    </comment>
    <comment ref="U40" authorId="0">
      <text>
        <r>
          <rPr>
            <b/>
            <sz val="18"/>
            <color indexed="10"/>
            <rFont val="ＭＳ Ｐゴシック"/>
          </rPr>
          <t>④</t>
        </r>
        <r>
          <rPr>
            <sz val="14"/>
            <color indexed="81"/>
            <rFont val="ＭＳ Ｐゴシック"/>
          </rPr>
          <t>　増減要因を記入してください。</t>
        </r>
      </text>
    </comment>
    <comment ref="V40" authorId="0">
      <text>
        <r>
          <rPr>
            <b/>
            <sz val="18"/>
            <color indexed="10"/>
            <rFont val="ＭＳ Ｐゴシック"/>
          </rPr>
          <t>④</t>
        </r>
        <r>
          <rPr>
            <sz val="14"/>
            <color indexed="81"/>
            <rFont val="ＭＳ Ｐゴシック"/>
          </rPr>
          <t>　（下期分）増減要因を記入してください。</t>
        </r>
      </text>
    </comment>
    <comment ref="U46" authorId="0">
      <text>
        <r>
          <rPr>
            <b/>
            <sz val="18"/>
            <color indexed="10"/>
            <rFont val="ＭＳ Ｐゴシック"/>
          </rPr>
          <t>④</t>
        </r>
        <r>
          <rPr>
            <sz val="14"/>
            <color indexed="81"/>
            <rFont val="ＭＳ Ｐゴシック"/>
          </rPr>
          <t>　増減要因を記入してください。</t>
        </r>
      </text>
    </comment>
    <comment ref="V46" authorId="0">
      <text>
        <r>
          <rPr>
            <b/>
            <sz val="18"/>
            <color indexed="10"/>
            <rFont val="ＭＳ Ｐゴシック"/>
          </rPr>
          <t>④</t>
        </r>
        <r>
          <rPr>
            <sz val="14"/>
            <color indexed="81"/>
            <rFont val="ＭＳ Ｐゴシック"/>
          </rPr>
          <t>　（下期分）増減要因を記入してください。</t>
        </r>
      </text>
    </comment>
    <comment ref="U52" authorId="0">
      <text>
        <r>
          <rPr>
            <b/>
            <sz val="18"/>
            <color indexed="10"/>
            <rFont val="ＭＳ Ｐゴシック"/>
          </rPr>
          <t>④</t>
        </r>
        <r>
          <rPr>
            <sz val="14"/>
            <color indexed="81"/>
            <rFont val="ＭＳ Ｐゴシック"/>
          </rPr>
          <t>　増減要因を記入してください。</t>
        </r>
      </text>
    </comment>
    <comment ref="V52" authorId="0">
      <text>
        <r>
          <rPr>
            <b/>
            <sz val="18"/>
            <color indexed="10"/>
            <rFont val="ＭＳ Ｐゴシック"/>
          </rPr>
          <t>④</t>
        </r>
        <r>
          <rPr>
            <sz val="14"/>
            <color indexed="81"/>
            <rFont val="ＭＳ Ｐゴシック"/>
          </rPr>
          <t>　（下期分）増減要因を記入してください。</t>
        </r>
      </text>
    </comment>
    <comment ref="U61" authorId="0">
      <text>
        <r>
          <rPr>
            <b/>
            <sz val="18"/>
            <color indexed="10"/>
            <rFont val="ＭＳ Ｐゴシック"/>
          </rPr>
          <t>④</t>
        </r>
        <r>
          <rPr>
            <sz val="14"/>
            <color indexed="81"/>
            <rFont val="ＭＳ Ｐゴシック"/>
          </rPr>
          <t>　増減要因を記入してください。</t>
        </r>
      </text>
    </comment>
    <comment ref="V61" authorId="0">
      <text>
        <r>
          <rPr>
            <b/>
            <sz val="18"/>
            <color indexed="10"/>
            <rFont val="ＭＳ Ｐゴシック"/>
          </rPr>
          <t>④</t>
        </r>
        <r>
          <rPr>
            <sz val="14"/>
            <color indexed="81"/>
            <rFont val="ＭＳ Ｐゴシック"/>
          </rPr>
          <t>　（下期分）増減要因を記入してください。</t>
        </r>
      </text>
    </comment>
    <comment ref="U67" authorId="0">
      <text>
        <r>
          <rPr>
            <b/>
            <sz val="18"/>
            <color indexed="10"/>
            <rFont val="ＭＳ Ｐゴシック"/>
          </rPr>
          <t>④</t>
        </r>
        <r>
          <rPr>
            <sz val="14"/>
            <color indexed="81"/>
            <rFont val="ＭＳ Ｐゴシック"/>
          </rPr>
          <t>　増減要因を記入してください。</t>
        </r>
      </text>
    </comment>
    <comment ref="V67" authorId="0">
      <text>
        <r>
          <rPr>
            <b/>
            <sz val="18"/>
            <color indexed="10"/>
            <rFont val="ＭＳ Ｐゴシック"/>
          </rPr>
          <t>④</t>
        </r>
        <r>
          <rPr>
            <sz val="14"/>
            <color indexed="81"/>
            <rFont val="ＭＳ Ｐゴシック"/>
          </rPr>
          <t>　（下期分）増減要因を記入してください。</t>
        </r>
      </text>
    </comment>
    <comment ref="U73" authorId="0">
      <text>
        <r>
          <rPr>
            <b/>
            <sz val="18"/>
            <color indexed="10"/>
            <rFont val="ＭＳ Ｐゴシック"/>
          </rPr>
          <t>④</t>
        </r>
        <r>
          <rPr>
            <sz val="14"/>
            <color indexed="81"/>
            <rFont val="ＭＳ Ｐゴシック"/>
          </rPr>
          <t>　増減要因を記入してください。</t>
        </r>
      </text>
    </comment>
    <comment ref="V73" authorId="0">
      <text>
        <r>
          <rPr>
            <b/>
            <sz val="18"/>
            <color indexed="10"/>
            <rFont val="ＭＳ Ｐゴシック"/>
          </rPr>
          <t>④</t>
        </r>
        <r>
          <rPr>
            <sz val="14"/>
            <color indexed="81"/>
            <rFont val="ＭＳ Ｐゴシック"/>
          </rPr>
          <t>　（下期分）増減要因を記入してください。</t>
        </r>
      </text>
    </comment>
    <comment ref="U79" authorId="0">
      <text>
        <r>
          <rPr>
            <b/>
            <sz val="18"/>
            <color indexed="10"/>
            <rFont val="ＭＳ Ｐゴシック"/>
          </rPr>
          <t>④</t>
        </r>
        <r>
          <rPr>
            <sz val="14"/>
            <color indexed="81"/>
            <rFont val="ＭＳ Ｐゴシック"/>
          </rPr>
          <t>　増減要因を記入してください。</t>
        </r>
      </text>
    </comment>
    <comment ref="V79" authorId="0">
      <text>
        <r>
          <rPr>
            <b/>
            <sz val="18"/>
            <color indexed="10"/>
            <rFont val="ＭＳ Ｐゴシック"/>
          </rPr>
          <t>④</t>
        </r>
        <r>
          <rPr>
            <sz val="14"/>
            <color indexed="81"/>
            <rFont val="ＭＳ Ｐゴシック"/>
          </rPr>
          <t>　（下期分）増減要因を記入してください。</t>
        </r>
      </text>
    </comment>
    <comment ref="U85" authorId="0">
      <text>
        <r>
          <rPr>
            <b/>
            <sz val="18"/>
            <color indexed="10"/>
            <rFont val="ＭＳ Ｐゴシック"/>
          </rPr>
          <t>④</t>
        </r>
        <r>
          <rPr>
            <sz val="14"/>
            <color indexed="81"/>
            <rFont val="ＭＳ Ｐゴシック"/>
          </rPr>
          <t>　増減要因を記入してください。</t>
        </r>
      </text>
    </comment>
    <comment ref="V85" authorId="0">
      <text>
        <r>
          <rPr>
            <b/>
            <sz val="18"/>
            <color indexed="10"/>
            <rFont val="ＭＳ Ｐゴシック"/>
          </rPr>
          <t>④</t>
        </r>
        <r>
          <rPr>
            <sz val="14"/>
            <color indexed="81"/>
            <rFont val="ＭＳ Ｐゴシック"/>
          </rPr>
          <t>　（下期分）増減要因を記入してください。</t>
        </r>
      </text>
    </comment>
    <comment ref="U91" authorId="0">
      <text>
        <r>
          <rPr>
            <b/>
            <sz val="18"/>
            <color indexed="10"/>
            <rFont val="ＭＳ Ｐゴシック"/>
          </rPr>
          <t>④</t>
        </r>
        <r>
          <rPr>
            <sz val="14"/>
            <color indexed="81"/>
            <rFont val="ＭＳ Ｐゴシック"/>
          </rPr>
          <t>　増減要因を記入してください。</t>
        </r>
      </text>
    </comment>
    <comment ref="V91" authorId="0">
      <text>
        <r>
          <rPr>
            <b/>
            <sz val="18"/>
            <color indexed="10"/>
            <rFont val="ＭＳ Ｐゴシック"/>
          </rPr>
          <t>④</t>
        </r>
        <r>
          <rPr>
            <sz val="14"/>
            <color indexed="81"/>
            <rFont val="ＭＳ Ｐゴシック"/>
          </rPr>
          <t>　（下期分）増減要因を記入してください。</t>
        </r>
      </text>
    </comment>
    <comment ref="U97" authorId="0">
      <text>
        <r>
          <rPr>
            <b/>
            <sz val="18"/>
            <color indexed="10"/>
            <rFont val="ＭＳ Ｐゴシック"/>
          </rPr>
          <t>④</t>
        </r>
        <r>
          <rPr>
            <sz val="14"/>
            <color indexed="81"/>
            <rFont val="ＭＳ Ｐゴシック"/>
          </rPr>
          <t>　増減要因を記入してください。</t>
        </r>
      </text>
    </comment>
    <comment ref="V97" authorId="0">
      <text>
        <r>
          <rPr>
            <b/>
            <sz val="18"/>
            <color indexed="10"/>
            <rFont val="ＭＳ Ｐゴシック"/>
          </rPr>
          <t>④</t>
        </r>
        <r>
          <rPr>
            <sz val="14"/>
            <color indexed="81"/>
            <rFont val="ＭＳ Ｐゴシック"/>
          </rPr>
          <t>　（下期分）増減要因を記入してください。</t>
        </r>
      </text>
    </comment>
    <comment ref="U103" authorId="0">
      <text>
        <r>
          <rPr>
            <b/>
            <sz val="18"/>
            <color indexed="10"/>
            <rFont val="ＭＳ Ｐゴシック"/>
          </rPr>
          <t>④</t>
        </r>
        <r>
          <rPr>
            <sz val="14"/>
            <color indexed="81"/>
            <rFont val="ＭＳ Ｐゴシック"/>
          </rPr>
          <t>　増減要因を記入してください。</t>
        </r>
      </text>
    </comment>
    <comment ref="V103" authorId="0">
      <text>
        <r>
          <rPr>
            <b/>
            <sz val="18"/>
            <color indexed="10"/>
            <rFont val="ＭＳ Ｐゴシック"/>
          </rPr>
          <t>④</t>
        </r>
        <r>
          <rPr>
            <sz val="14"/>
            <color indexed="81"/>
            <rFont val="ＭＳ Ｐゴシック"/>
          </rPr>
          <t>　（下期分）増減要因を記入してください。</t>
        </r>
      </text>
    </comment>
    <comment ref="U109" authorId="0">
      <text>
        <r>
          <rPr>
            <b/>
            <sz val="18"/>
            <color indexed="10"/>
            <rFont val="ＭＳ Ｐゴシック"/>
          </rPr>
          <t>④</t>
        </r>
        <r>
          <rPr>
            <sz val="14"/>
            <color indexed="81"/>
            <rFont val="ＭＳ Ｐゴシック"/>
          </rPr>
          <t>　増減要因を記入してください。</t>
        </r>
      </text>
    </comment>
    <comment ref="V109" authorId="0">
      <text>
        <r>
          <rPr>
            <b/>
            <sz val="18"/>
            <color indexed="10"/>
            <rFont val="ＭＳ Ｐゴシック"/>
          </rPr>
          <t>④</t>
        </r>
        <r>
          <rPr>
            <sz val="14"/>
            <color indexed="81"/>
            <rFont val="ＭＳ Ｐゴシック"/>
          </rPr>
          <t>　（下期分）増減要因を記入してください。</t>
        </r>
      </text>
    </comment>
    <comment ref="U118" authorId="0">
      <text>
        <r>
          <rPr>
            <b/>
            <sz val="18"/>
            <color indexed="10"/>
            <rFont val="ＭＳ Ｐゴシック"/>
          </rPr>
          <t>④</t>
        </r>
        <r>
          <rPr>
            <sz val="14"/>
            <color indexed="81"/>
            <rFont val="ＭＳ Ｐゴシック"/>
          </rPr>
          <t>　増減要因を記入してください。</t>
        </r>
      </text>
    </comment>
    <comment ref="V118" authorId="0">
      <text>
        <r>
          <rPr>
            <b/>
            <sz val="18"/>
            <color indexed="10"/>
            <rFont val="ＭＳ Ｐゴシック"/>
          </rPr>
          <t>④</t>
        </r>
        <r>
          <rPr>
            <sz val="14"/>
            <color indexed="81"/>
            <rFont val="ＭＳ Ｐゴシック"/>
          </rPr>
          <t>　（下期分）増減要因を記入してください。</t>
        </r>
      </text>
    </comment>
    <comment ref="U124" authorId="0">
      <text>
        <r>
          <rPr>
            <b/>
            <sz val="18"/>
            <color indexed="10"/>
            <rFont val="ＭＳ Ｐゴシック"/>
          </rPr>
          <t>④</t>
        </r>
        <r>
          <rPr>
            <sz val="14"/>
            <color indexed="81"/>
            <rFont val="ＭＳ Ｐゴシック"/>
          </rPr>
          <t>　増減要因を記入してください。</t>
        </r>
      </text>
    </comment>
    <comment ref="V124" authorId="0">
      <text>
        <r>
          <rPr>
            <b/>
            <sz val="18"/>
            <color indexed="10"/>
            <rFont val="ＭＳ Ｐゴシック"/>
          </rPr>
          <t>④</t>
        </r>
        <r>
          <rPr>
            <sz val="14"/>
            <color indexed="81"/>
            <rFont val="ＭＳ Ｐゴシック"/>
          </rPr>
          <t>　（下期分）増減要因を記入してください。</t>
        </r>
      </text>
    </comment>
    <comment ref="U130" authorId="0">
      <text>
        <r>
          <rPr>
            <b/>
            <sz val="18"/>
            <color indexed="10"/>
            <rFont val="ＭＳ Ｐゴシック"/>
          </rPr>
          <t>④</t>
        </r>
        <r>
          <rPr>
            <sz val="14"/>
            <color indexed="81"/>
            <rFont val="ＭＳ Ｐゴシック"/>
          </rPr>
          <t>　増減要因を記入してください。</t>
        </r>
      </text>
    </comment>
    <comment ref="V130" authorId="0">
      <text>
        <r>
          <rPr>
            <b/>
            <sz val="18"/>
            <color indexed="10"/>
            <rFont val="ＭＳ Ｐゴシック"/>
          </rPr>
          <t>④</t>
        </r>
        <r>
          <rPr>
            <sz val="14"/>
            <color indexed="81"/>
            <rFont val="ＭＳ Ｐゴシック"/>
          </rPr>
          <t>　（下期分）増減要因を記入してください。</t>
        </r>
      </text>
    </comment>
    <comment ref="U136" authorId="0">
      <text>
        <r>
          <rPr>
            <b/>
            <sz val="18"/>
            <color indexed="10"/>
            <rFont val="ＭＳ Ｐゴシック"/>
          </rPr>
          <t>④</t>
        </r>
        <r>
          <rPr>
            <sz val="14"/>
            <color indexed="81"/>
            <rFont val="ＭＳ Ｐゴシック"/>
          </rPr>
          <t>　増減要因を記入してください。</t>
        </r>
      </text>
    </comment>
    <comment ref="V136" authorId="0">
      <text>
        <r>
          <rPr>
            <b/>
            <sz val="18"/>
            <color indexed="10"/>
            <rFont val="ＭＳ Ｐゴシック"/>
          </rPr>
          <t>④</t>
        </r>
        <r>
          <rPr>
            <sz val="14"/>
            <color indexed="81"/>
            <rFont val="ＭＳ Ｐゴシック"/>
          </rPr>
          <t>　（下期分）増減要因を記入してください。</t>
        </r>
      </text>
    </comment>
    <comment ref="U142" authorId="0">
      <text>
        <r>
          <rPr>
            <b/>
            <sz val="18"/>
            <color indexed="10"/>
            <rFont val="ＭＳ Ｐゴシック"/>
          </rPr>
          <t>④</t>
        </r>
        <r>
          <rPr>
            <sz val="14"/>
            <color indexed="81"/>
            <rFont val="ＭＳ Ｐゴシック"/>
          </rPr>
          <t>　増減要因を記入してください。</t>
        </r>
      </text>
    </comment>
    <comment ref="V142" authorId="0">
      <text>
        <r>
          <rPr>
            <b/>
            <sz val="18"/>
            <color indexed="10"/>
            <rFont val="ＭＳ Ｐゴシック"/>
          </rPr>
          <t>④</t>
        </r>
        <r>
          <rPr>
            <sz val="14"/>
            <color indexed="81"/>
            <rFont val="ＭＳ Ｐゴシック"/>
          </rPr>
          <t>　（下期分）増減要因を記入してください。</t>
        </r>
      </text>
    </comment>
    <comment ref="U148" authorId="0">
      <text>
        <r>
          <rPr>
            <b/>
            <sz val="18"/>
            <color indexed="10"/>
            <rFont val="ＭＳ Ｐゴシック"/>
          </rPr>
          <t>④</t>
        </r>
        <r>
          <rPr>
            <sz val="14"/>
            <color indexed="81"/>
            <rFont val="ＭＳ Ｐゴシック"/>
          </rPr>
          <t>　増減要因を記入してください。</t>
        </r>
      </text>
    </comment>
    <comment ref="V148" authorId="0">
      <text>
        <r>
          <rPr>
            <b/>
            <sz val="18"/>
            <color indexed="10"/>
            <rFont val="ＭＳ Ｐゴシック"/>
          </rPr>
          <t>④</t>
        </r>
        <r>
          <rPr>
            <sz val="14"/>
            <color indexed="81"/>
            <rFont val="ＭＳ Ｐゴシック"/>
          </rPr>
          <t>　（下期分）増減要因を記入してください。</t>
        </r>
      </text>
    </comment>
    <comment ref="U154" authorId="0">
      <text>
        <r>
          <rPr>
            <b/>
            <sz val="18"/>
            <color indexed="10"/>
            <rFont val="ＭＳ Ｐゴシック"/>
          </rPr>
          <t>④</t>
        </r>
        <r>
          <rPr>
            <sz val="14"/>
            <color indexed="81"/>
            <rFont val="ＭＳ Ｐゴシック"/>
          </rPr>
          <t>　増減要因を記入してください。</t>
        </r>
      </text>
    </comment>
    <comment ref="V154" authorId="0">
      <text>
        <r>
          <rPr>
            <b/>
            <sz val="18"/>
            <color indexed="10"/>
            <rFont val="ＭＳ Ｐゴシック"/>
          </rPr>
          <t>④</t>
        </r>
        <r>
          <rPr>
            <sz val="14"/>
            <color indexed="81"/>
            <rFont val="ＭＳ Ｐゴシック"/>
          </rPr>
          <t>　（下期分）増減要因を記入してください。</t>
        </r>
      </text>
    </comment>
    <comment ref="U160" authorId="0">
      <text>
        <r>
          <rPr>
            <b/>
            <sz val="18"/>
            <color indexed="10"/>
            <rFont val="ＭＳ Ｐゴシック"/>
          </rPr>
          <t>④</t>
        </r>
        <r>
          <rPr>
            <sz val="14"/>
            <color indexed="81"/>
            <rFont val="ＭＳ Ｐゴシック"/>
          </rPr>
          <t>　増減要因を記入してください。</t>
        </r>
      </text>
    </comment>
    <comment ref="V160" authorId="0">
      <text>
        <r>
          <rPr>
            <b/>
            <sz val="18"/>
            <color indexed="10"/>
            <rFont val="ＭＳ Ｐゴシック"/>
          </rPr>
          <t>④</t>
        </r>
        <r>
          <rPr>
            <sz val="14"/>
            <color indexed="81"/>
            <rFont val="ＭＳ Ｐゴシック"/>
          </rPr>
          <t>　（下期分）増減要因を記入してください。</t>
        </r>
      </text>
    </comment>
    <comment ref="U166" authorId="0">
      <text>
        <r>
          <rPr>
            <b/>
            <sz val="18"/>
            <color indexed="10"/>
            <rFont val="ＭＳ Ｐゴシック"/>
          </rPr>
          <t>④</t>
        </r>
        <r>
          <rPr>
            <sz val="14"/>
            <color indexed="81"/>
            <rFont val="ＭＳ Ｐゴシック"/>
          </rPr>
          <t>　増減要因を記入してください。</t>
        </r>
      </text>
    </comment>
    <comment ref="V166" authorId="0">
      <text>
        <r>
          <rPr>
            <b/>
            <sz val="18"/>
            <color indexed="10"/>
            <rFont val="ＭＳ Ｐゴシック"/>
          </rPr>
          <t>④</t>
        </r>
        <r>
          <rPr>
            <sz val="14"/>
            <color indexed="81"/>
            <rFont val="ＭＳ Ｐゴシック"/>
          </rPr>
          <t>　（下期分）増減要因を記入してください。</t>
        </r>
      </text>
    </comment>
    <comment ref="U181" authorId="0">
      <text>
        <r>
          <rPr>
            <b/>
            <sz val="18"/>
            <color indexed="10"/>
            <rFont val="ＭＳ Ｐゴシック"/>
          </rPr>
          <t>④</t>
        </r>
        <r>
          <rPr>
            <sz val="14"/>
            <color indexed="81"/>
            <rFont val="ＭＳ Ｐゴシック"/>
          </rPr>
          <t>　増減要因を記入してください。</t>
        </r>
      </text>
    </comment>
    <comment ref="V181" authorId="0">
      <text>
        <r>
          <rPr>
            <b/>
            <sz val="18"/>
            <color indexed="10"/>
            <rFont val="ＭＳ Ｐゴシック"/>
          </rPr>
          <t>④</t>
        </r>
        <r>
          <rPr>
            <sz val="14"/>
            <color indexed="81"/>
            <rFont val="ＭＳ Ｐゴシック"/>
          </rPr>
          <t>　（下期分）増減要因を記入してください。</t>
        </r>
      </text>
    </comment>
    <comment ref="U187" authorId="0">
      <text>
        <r>
          <rPr>
            <b/>
            <sz val="18"/>
            <color indexed="10"/>
            <rFont val="ＭＳ Ｐゴシック"/>
          </rPr>
          <t>④</t>
        </r>
        <r>
          <rPr>
            <sz val="14"/>
            <color indexed="81"/>
            <rFont val="ＭＳ Ｐゴシック"/>
          </rPr>
          <t>　増減要因を記入してください。</t>
        </r>
      </text>
    </comment>
    <comment ref="V187" authorId="0">
      <text>
        <r>
          <rPr>
            <b/>
            <sz val="18"/>
            <color indexed="10"/>
            <rFont val="ＭＳ Ｐゴシック"/>
          </rPr>
          <t>④</t>
        </r>
        <r>
          <rPr>
            <sz val="14"/>
            <color indexed="81"/>
            <rFont val="ＭＳ Ｐゴシック"/>
          </rPr>
          <t>　（下期分）増減要因を記入してください。</t>
        </r>
      </text>
    </comment>
    <comment ref="U193" authorId="0">
      <text>
        <r>
          <rPr>
            <b/>
            <sz val="18"/>
            <color indexed="10"/>
            <rFont val="ＭＳ Ｐゴシック"/>
          </rPr>
          <t>④</t>
        </r>
        <r>
          <rPr>
            <sz val="14"/>
            <color indexed="81"/>
            <rFont val="ＭＳ Ｐゴシック"/>
          </rPr>
          <t>　増減要因を記入してください。</t>
        </r>
      </text>
    </comment>
    <comment ref="V193" authorId="0">
      <text>
        <r>
          <rPr>
            <b/>
            <sz val="18"/>
            <color indexed="10"/>
            <rFont val="ＭＳ Ｐゴシック"/>
          </rPr>
          <t>④</t>
        </r>
        <r>
          <rPr>
            <sz val="14"/>
            <color indexed="81"/>
            <rFont val="ＭＳ Ｐゴシック"/>
          </rPr>
          <t>　（下期分）増減要因を記入してください。</t>
        </r>
      </text>
    </comment>
    <comment ref="U199" authorId="0">
      <text>
        <r>
          <rPr>
            <b/>
            <sz val="18"/>
            <color indexed="10"/>
            <rFont val="ＭＳ Ｐゴシック"/>
          </rPr>
          <t>④</t>
        </r>
        <r>
          <rPr>
            <sz val="14"/>
            <color indexed="81"/>
            <rFont val="ＭＳ Ｐゴシック"/>
          </rPr>
          <t>　増減要因を記入してください。</t>
        </r>
      </text>
    </comment>
    <comment ref="V199" authorId="0">
      <text>
        <r>
          <rPr>
            <b/>
            <sz val="18"/>
            <color indexed="10"/>
            <rFont val="ＭＳ Ｐゴシック"/>
          </rPr>
          <t>④</t>
        </r>
        <r>
          <rPr>
            <sz val="14"/>
            <color indexed="81"/>
            <rFont val="ＭＳ Ｐゴシック"/>
          </rPr>
          <t>　（下期分）増減要因を記入してください。</t>
        </r>
      </text>
    </comment>
    <comment ref="U205" authorId="0">
      <text>
        <r>
          <rPr>
            <b/>
            <sz val="18"/>
            <color indexed="10"/>
            <rFont val="ＭＳ Ｐゴシック"/>
          </rPr>
          <t>④</t>
        </r>
        <r>
          <rPr>
            <sz val="14"/>
            <color indexed="81"/>
            <rFont val="ＭＳ Ｐゴシック"/>
          </rPr>
          <t>　増減要因を記入してください。</t>
        </r>
      </text>
    </comment>
    <comment ref="V205" authorId="0">
      <text>
        <r>
          <rPr>
            <b/>
            <sz val="18"/>
            <color indexed="10"/>
            <rFont val="ＭＳ Ｐゴシック"/>
          </rPr>
          <t>④</t>
        </r>
        <r>
          <rPr>
            <sz val="14"/>
            <color indexed="81"/>
            <rFont val="ＭＳ Ｐゴシック"/>
          </rPr>
          <t>　（下期分）増減要因を記入してください。</t>
        </r>
      </text>
    </comment>
    <comment ref="U211" authorId="0">
      <text>
        <r>
          <rPr>
            <b/>
            <sz val="18"/>
            <color indexed="10"/>
            <rFont val="ＭＳ Ｐゴシック"/>
          </rPr>
          <t>④</t>
        </r>
        <r>
          <rPr>
            <sz val="14"/>
            <color indexed="81"/>
            <rFont val="ＭＳ Ｐゴシック"/>
          </rPr>
          <t>　増減要因を記入してください。</t>
        </r>
      </text>
    </comment>
    <comment ref="V211" authorId="0">
      <text>
        <r>
          <rPr>
            <b/>
            <sz val="18"/>
            <color indexed="10"/>
            <rFont val="ＭＳ Ｐゴシック"/>
          </rPr>
          <t>④</t>
        </r>
        <r>
          <rPr>
            <sz val="14"/>
            <color indexed="81"/>
            <rFont val="ＭＳ Ｐゴシック"/>
          </rPr>
          <t>　（下期分）増減要因を記入してください。</t>
        </r>
      </text>
    </comment>
    <comment ref="U217" authorId="0">
      <text>
        <r>
          <rPr>
            <b/>
            <sz val="18"/>
            <color indexed="10"/>
            <rFont val="ＭＳ Ｐゴシック"/>
          </rPr>
          <t>④</t>
        </r>
        <r>
          <rPr>
            <sz val="14"/>
            <color indexed="81"/>
            <rFont val="ＭＳ Ｐゴシック"/>
          </rPr>
          <t>　増減要因を記入してください。</t>
        </r>
      </text>
    </comment>
    <comment ref="V217" authorId="0">
      <text>
        <r>
          <rPr>
            <b/>
            <sz val="18"/>
            <color indexed="10"/>
            <rFont val="ＭＳ Ｐゴシック"/>
          </rPr>
          <t>④</t>
        </r>
        <r>
          <rPr>
            <sz val="14"/>
            <color indexed="81"/>
            <rFont val="ＭＳ Ｐゴシック"/>
          </rPr>
          <t>　（下期分）増減要因を記入してください。</t>
        </r>
      </text>
    </comment>
    <comment ref="U223" authorId="0">
      <text>
        <r>
          <rPr>
            <b/>
            <sz val="18"/>
            <color indexed="10"/>
            <rFont val="ＭＳ Ｐゴシック"/>
          </rPr>
          <t>④</t>
        </r>
        <r>
          <rPr>
            <sz val="14"/>
            <color indexed="81"/>
            <rFont val="ＭＳ Ｐゴシック"/>
          </rPr>
          <t>　増減要因を記入してください。</t>
        </r>
      </text>
    </comment>
    <comment ref="V223" authorId="0">
      <text>
        <r>
          <rPr>
            <b/>
            <sz val="18"/>
            <color indexed="10"/>
            <rFont val="ＭＳ Ｐゴシック"/>
          </rPr>
          <t>④</t>
        </r>
        <r>
          <rPr>
            <sz val="14"/>
            <color indexed="81"/>
            <rFont val="ＭＳ Ｐゴシック"/>
          </rPr>
          <t>　（下期分）増減要因を記入してください。</t>
        </r>
      </text>
    </comment>
    <comment ref="U238" authorId="0">
      <text>
        <r>
          <rPr>
            <b/>
            <sz val="18"/>
            <color indexed="10"/>
            <rFont val="ＭＳ Ｐゴシック"/>
          </rPr>
          <t>④</t>
        </r>
        <r>
          <rPr>
            <sz val="14"/>
            <color indexed="81"/>
            <rFont val="ＭＳ Ｐゴシック"/>
          </rPr>
          <t>　増減要因を記入してください。</t>
        </r>
      </text>
    </comment>
    <comment ref="V238" authorId="0">
      <text>
        <r>
          <rPr>
            <b/>
            <sz val="18"/>
            <color indexed="10"/>
            <rFont val="ＭＳ Ｐゴシック"/>
          </rPr>
          <t>④</t>
        </r>
        <r>
          <rPr>
            <sz val="14"/>
            <color indexed="81"/>
            <rFont val="ＭＳ Ｐゴシック"/>
          </rPr>
          <t>　（下期分）増減要因を記入してください。</t>
        </r>
      </text>
    </comment>
    <comment ref="U244" authorId="0">
      <text>
        <r>
          <rPr>
            <b/>
            <sz val="18"/>
            <color indexed="10"/>
            <rFont val="ＭＳ Ｐゴシック"/>
          </rPr>
          <t>④</t>
        </r>
        <r>
          <rPr>
            <sz val="14"/>
            <color indexed="81"/>
            <rFont val="ＭＳ Ｐゴシック"/>
          </rPr>
          <t>　増減要因を記入してください。</t>
        </r>
      </text>
    </comment>
    <comment ref="V244" authorId="0">
      <text>
        <r>
          <rPr>
            <b/>
            <sz val="18"/>
            <color indexed="10"/>
            <rFont val="ＭＳ Ｐゴシック"/>
          </rPr>
          <t>④</t>
        </r>
        <r>
          <rPr>
            <sz val="14"/>
            <color indexed="81"/>
            <rFont val="ＭＳ Ｐゴシック"/>
          </rPr>
          <t>　（下期分）増減要因を記入してください。</t>
        </r>
      </text>
    </comment>
    <comment ref="U250" authorId="0">
      <text>
        <r>
          <rPr>
            <b/>
            <sz val="18"/>
            <color indexed="10"/>
            <rFont val="ＭＳ Ｐゴシック"/>
          </rPr>
          <t>④</t>
        </r>
        <r>
          <rPr>
            <sz val="14"/>
            <color indexed="81"/>
            <rFont val="ＭＳ Ｐゴシック"/>
          </rPr>
          <t>　増減要因を記入してください。</t>
        </r>
      </text>
    </comment>
    <comment ref="V250" authorId="0">
      <text>
        <r>
          <rPr>
            <b/>
            <sz val="18"/>
            <color indexed="10"/>
            <rFont val="ＭＳ Ｐゴシック"/>
          </rPr>
          <t>④</t>
        </r>
        <r>
          <rPr>
            <sz val="14"/>
            <color indexed="81"/>
            <rFont val="ＭＳ Ｐゴシック"/>
          </rPr>
          <t>　（下期分）増減要因を記入してください。</t>
        </r>
      </text>
    </comment>
    <comment ref="U256" authorId="0">
      <text>
        <r>
          <rPr>
            <b/>
            <sz val="18"/>
            <color indexed="10"/>
            <rFont val="ＭＳ Ｐゴシック"/>
          </rPr>
          <t>④</t>
        </r>
        <r>
          <rPr>
            <sz val="14"/>
            <color indexed="81"/>
            <rFont val="ＭＳ Ｐゴシック"/>
          </rPr>
          <t>　増減要因を記入してください。</t>
        </r>
      </text>
    </comment>
    <comment ref="V256" authorId="0">
      <text>
        <r>
          <rPr>
            <b/>
            <sz val="18"/>
            <color indexed="10"/>
            <rFont val="ＭＳ Ｐゴシック"/>
          </rPr>
          <t>④</t>
        </r>
        <r>
          <rPr>
            <sz val="14"/>
            <color indexed="81"/>
            <rFont val="ＭＳ Ｐゴシック"/>
          </rPr>
          <t>　（下期分）増減要因を記入してください。</t>
        </r>
      </text>
    </comment>
    <comment ref="U262" authorId="0">
      <text>
        <r>
          <rPr>
            <b/>
            <sz val="18"/>
            <color indexed="10"/>
            <rFont val="ＭＳ Ｐゴシック"/>
          </rPr>
          <t>④</t>
        </r>
        <r>
          <rPr>
            <sz val="14"/>
            <color indexed="81"/>
            <rFont val="ＭＳ Ｐゴシック"/>
          </rPr>
          <t>　増減要因を記入してください。</t>
        </r>
      </text>
    </comment>
    <comment ref="V262" authorId="0">
      <text>
        <r>
          <rPr>
            <b/>
            <sz val="18"/>
            <color indexed="10"/>
            <rFont val="ＭＳ Ｐゴシック"/>
          </rPr>
          <t>④</t>
        </r>
        <r>
          <rPr>
            <sz val="14"/>
            <color indexed="81"/>
            <rFont val="ＭＳ Ｐゴシック"/>
          </rPr>
          <t>　（下期分）増減要因を記入してください。</t>
        </r>
      </text>
    </comment>
    <comment ref="U268" authorId="0">
      <text>
        <r>
          <rPr>
            <b/>
            <sz val="18"/>
            <color indexed="10"/>
            <rFont val="ＭＳ Ｐゴシック"/>
          </rPr>
          <t>④</t>
        </r>
        <r>
          <rPr>
            <sz val="14"/>
            <color indexed="81"/>
            <rFont val="ＭＳ Ｐゴシック"/>
          </rPr>
          <t>　増減要因を記入してください。</t>
        </r>
      </text>
    </comment>
    <comment ref="V268" authorId="0">
      <text>
        <r>
          <rPr>
            <b/>
            <sz val="18"/>
            <color indexed="10"/>
            <rFont val="ＭＳ Ｐゴシック"/>
          </rPr>
          <t>④</t>
        </r>
        <r>
          <rPr>
            <sz val="14"/>
            <color indexed="81"/>
            <rFont val="ＭＳ Ｐゴシック"/>
          </rPr>
          <t>　（下期分）増減要因を記入してください。</t>
        </r>
      </text>
    </comment>
    <comment ref="U274" authorId="0">
      <text>
        <r>
          <rPr>
            <b/>
            <sz val="18"/>
            <color indexed="10"/>
            <rFont val="ＭＳ Ｐゴシック"/>
          </rPr>
          <t>④</t>
        </r>
        <r>
          <rPr>
            <sz val="14"/>
            <color indexed="81"/>
            <rFont val="ＭＳ Ｐゴシック"/>
          </rPr>
          <t>　増減要因を記入してください。</t>
        </r>
      </text>
    </comment>
    <comment ref="V274" authorId="0">
      <text>
        <r>
          <rPr>
            <b/>
            <sz val="18"/>
            <color indexed="10"/>
            <rFont val="ＭＳ Ｐゴシック"/>
          </rPr>
          <t>④</t>
        </r>
        <r>
          <rPr>
            <sz val="14"/>
            <color indexed="81"/>
            <rFont val="ＭＳ Ｐゴシック"/>
          </rPr>
          <t>　（下期分）増減要因を記入してください。</t>
        </r>
      </text>
    </comment>
    <comment ref="U280" authorId="0">
      <text>
        <r>
          <rPr>
            <b/>
            <sz val="18"/>
            <color indexed="10"/>
            <rFont val="ＭＳ Ｐゴシック"/>
          </rPr>
          <t>④</t>
        </r>
        <r>
          <rPr>
            <sz val="14"/>
            <color indexed="81"/>
            <rFont val="ＭＳ Ｐゴシック"/>
          </rPr>
          <t>　増減要因を記入してください。</t>
        </r>
      </text>
    </comment>
    <comment ref="V280" authorId="0">
      <text>
        <r>
          <rPr>
            <b/>
            <sz val="18"/>
            <color indexed="10"/>
            <rFont val="ＭＳ Ｐゴシック"/>
          </rPr>
          <t>④</t>
        </r>
        <r>
          <rPr>
            <sz val="14"/>
            <color indexed="81"/>
            <rFont val="ＭＳ Ｐゴシック"/>
          </rPr>
          <t>　（下期分）増減要因を記入してください。</t>
        </r>
      </text>
    </comment>
    <comment ref="U289" authorId="0">
      <text>
        <r>
          <rPr>
            <b/>
            <sz val="18"/>
            <color indexed="10"/>
            <rFont val="ＭＳ Ｐゴシック"/>
          </rPr>
          <t>④</t>
        </r>
        <r>
          <rPr>
            <sz val="14"/>
            <color indexed="81"/>
            <rFont val="ＭＳ Ｐゴシック"/>
          </rPr>
          <t>　増減要因を記入してください。</t>
        </r>
      </text>
    </comment>
    <comment ref="V289" authorId="0">
      <text>
        <r>
          <rPr>
            <b/>
            <sz val="18"/>
            <color indexed="10"/>
            <rFont val="ＭＳ Ｐゴシック"/>
          </rPr>
          <t>④</t>
        </r>
        <r>
          <rPr>
            <sz val="14"/>
            <color indexed="81"/>
            <rFont val="ＭＳ Ｐゴシック"/>
          </rPr>
          <t>　（下期分）増減要因を記入してください。</t>
        </r>
      </text>
    </comment>
    <comment ref="U295" authorId="0">
      <text>
        <r>
          <rPr>
            <b/>
            <sz val="18"/>
            <color indexed="10"/>
            <rFont val="ＭＳ Ｐゴシック"/>
          </rPr>
          <t>④</t>
        </r>
        <r>
          <rPr>
            <sz val="14"/>
            <color indexed="81"/>
            <rFont val="ＭＳ Ｐゴシック"/>
          </rPr>
          <t>　増減要因を記入してください。</t>
        </r>
      </text>
    </comment>
    <comment ref="V295" authorId="0">
      <text>
        <r>
          <rPr>
            <b/>
            <sz val="18"/>
            <color indexed="10"/>
            <rFont val="ＭＳ Ｐゴシック"/>
          </rPr>
          <t>④</t>
        </r>
        <r>
          <rPr>
            <sz val="14"/>
            <color indexed="81"/>
            <rFont val="ＭＳ Ｐゴシック"/>
          </rPr>
          <t>　（下期分）増減要因を記入してください。</t>
        </r>
      </text>
    </comment>
    <comment ref="U301" authorId="0">
      <text>
        <r>
          <rPr>
            <b/>
            <sz val="18"/>
            <color indexed="10"/>
            <rFont val="ＭＳ Ｐゴシック"/>
          </rPr>
          <t>④</t>
        </r>
        <r>
          <rPr>
            <sz val="14"/>
            <color indexed="81"/>
            <rFont val="ＭＳ Ｐゴシック"/>
          </rPr>
          <t>　増減要因を記入してください。</t>
        </r>
      </text>
    </comment>
    <comment ref="V301" authorId="0">
      <text>
        <r>
          <rPr>
            <b/>
            <sz val="18"/>
            <color indexed="10"/>
            <rFont val="ＭＳ Ｐゴシック"/>
          </rPr>
          <t>④</t>
        </r>
        <r>
          <rPr>
            <sz val="14"/>
            <color indexed="81"/>
            <rFont val="ＭＳ Ｐゴシック"/>
          </rPr>
          <t>　（下期分）増減要因を記入してください。</t>
        </r>
      </text>
    </comment>
    <comment ref="U307" authorId="0">
      <text>
        <r>
          <rPr>
            <b/>
            <sz val="18"/>
            <color indexed="10"/>
            <rFont val="ＭＳ Ｐゴシック"/>
          </rPr>
          <t>④</t>
        </r>
        <r>
          <rPr>
            <sz val="14"/>
            <color indexed="81"/>
            <rFont val="ＭＳ Ｐゴシック"/>
          </rPr>
          <t>　増減要因を記入してください。</t>
        </r>
      </text>
    </comment>
    <comment ref="V307" authorId="0">
      <text>
        <r>
          <rPr>
            <b/>
            <sz val="18"/>
            <color indexed="10"/>
            <rFont val="ＭＳ Ｐゴシック"/>
          </rPr>
          <t>④</t>
        </r>
        <r>
          <rPr>
            <sz val="14"/>
            <color indexed="81"/>
            <rFont val="ＭＳ Ｐゴシック"/>
          </rPr>
          <t>　（下期分）増減要因を記入してください。</t>
        </r>
      </text>
    </comment>
    <comment ref="U313" authorId="0">
      <text>
        <r>
          <rPr>
            <b/>
            <sz val="18"/>
            <color indexed="10"/>
            <rFont val="ＭＳ Ｐゴシック"/>
          </rPr>
          <t>④</t>
        </r>
        <r>
          <rPr>
            <sz val="14"/>
            <color indexed="81"/>
            <rFont val="ＭＳ Ｐゴシック"/>
          </rPr>
          <t>　増減要因を記入してください。</t>
        </r>
      </text>
    </comment>
    <comment ref="V313" authorId="0">
      <text>
        <r>
          <rPr>
            <b/>
            <sz val="18"/>
            <color indexed="10"/>
            <rFont val="ＭＳ Ｐゴシック"/>
          </rPr>
          <t>④</t>
        </r>
        <r>
          <rPr>
            <sz val="14"/>
            <color indexed="81"/>
            <rFont val="ＭＳ Ｐゴシック"/>
          </rPr>
          <t>　（下期分）増減要因を記入してください。</t>
        </r>
      </text>
    </comment>
    <comment ref="U319" authorId="0">
      <text>
        <r>
          <rPr>
            <b/>
            <sz val="18"/>
            <color indexed="10"/>
            <rFont val="ＭＳ Ｐゴシック"/>
          </rPr>
          <t>④</t>
        </r>
        <r>
          <rPr>
            <sz val="14"/>
            <color indexed="81"/>
            <rFont val="ＭＳ Ｐゴシック"/>
          </rPr>
          <t>　増減要因を記入してください。</t>
        </r>
      </text>
    </comment>
    <comment ref="V319" authorId="0">
      <text>
        <r>
          <rPr>
            <b/>
            <sz val="18"/>
            <color indexed="10"/>
            <rFont val="ＭＳ Ｐゴシック"/>
          </rPr>
          <t>④</t>
        </r>
        <r>
          <rPr>
            <sz val="14"/>
            <color indexed="81"/>
            <rFont val="ＭＳ Ｐゴシック"/>
          </rPr>
          <t>　（下期分）増減要因を記入してください。</t>
        </r>
      </text>
    </comment>
    <comment ref="U325" authorId="0">
      <text>
        <r>
          <rPr>
            <b/>
            <sz val="18"/>
            <color indexed="10"/>
            <rFont val="ＭＳ Ｐゴシック"/>
          </rPr>
          <t>④</t>
        </r>
        <r>
          <rPr>
            <sz val="14"/>
            <color indexed="81"/>
            <rFont val="ＭＳ Ｐゴシック"/>
          </rPr>
          <t>　増減要因を記入してください。</t>
        </r>
      </text>
    </comment>
    <comment ref="V325" authorId="0">
      <text>
        <r>
          <rPr>
            <b/>
            <sz val="18"/>
            <color indexed="10"/>
            <rFont val="ＭＳ Ｐゴシック"/>
          </rPr>
          <t>④</t>
        </r>
        <r>
          <rPr>
            <sz val="14"/>
            <color indexed="81"/>
            <rFont val="ＭＳ Ｐゴシック"/>
          </rPr>
          <t>　（下期分）増減要因を記入してください。</t>
        </r>
      </text>
    </comment>
    <comment ref="U331" authorId="0">
      <text>
        <r>
          <rPr>
            <b/>
            <sz val="18"/>
            <color indexed="10"/>
            <rFont val="ＭＳ Ｐゴシック"/>
          </rPr>
          <t>④</t>
        </r>
        <r>
          <rPr>
            <sz val="14"/>
            <color indexed="81"/>
            <rFont val="ＭＳ Ｐゴシック"/>
          </rPr>
          <t>　増減要因を記入してください。</t>
        </r>
      </text>
    </comment>
    <comment ref="V331" authorId="0">
      <text>
        <r>
          <rPr>
            <b/>
            <sz val="18"/>
            <color indexed="10"/>
            <rFont val="ＭＳ Ｐゴシック"/>
          </rPr>
          <t>④</t>
        </r>
        <r>
          <rPr>
            <sz val="14"/>
            <color indexed="81"/>
            <rFont val="ＭＳ Ｐゴシック"/>
          </rPr>
          <t>　（下期分）増減要因を記入してください。</t>
        </r>
      </text>
    </comment>
    <comment ref="U337" authorId="0">
      <text>
        <r>
          <rPr>
            <b/>
            <sz val="18"/>
            <color indexed="10"/>
            <rFont val="ＭＳ Ｐゴシック"/>
          </rPr>
          <t>④</t>
        </r>
        <r>
          <rPr>
            <sz val="14"/>
            <color indexed="81"/>
            <rFont val="ＭＳ Ｐゴシック"/>
          </rPr>
          <t>　増減要因を記入してください。</t>
        </r>
      </text>
    </comment>
    <comment ref="V337" authorId="0">
      <text>
        <r>
          <rPr>
            <b/>
            <sz val="18"/>
            <color indexed="10"/>
            <rFont val="ＭＳ Ｐゴシック"/>
          </rPr>
          <t>④</t>
        </r>
        <r>
          <rPr>
            <sz val="14"/>
            <color indexed="81"/>
            <rFont val="ＭＳ Ｐゴシック"/>
          </rPr>
          <t>　（下期分）増減要因を記入してください。</t>
        </r>
      </text>
    </comment>
    <comment ref="U346" authorId="0">
      <text>
        <r>
          <rPr>
            <b/>
            <sz val="18"/>
            <color indexed="10"/>
            <rFont val="ＭＳ Ｐゴシック"/>
          </rPr>
          <t>④</t>
        </r>
        <r>
          <rPr>
            <sz val="14"/>
            <color indexed="81"/>
            <rFont val="ＭＳ Ｐゴシック"/>
          </rPr>
          <t>　増減要因を記入してください。</t>
        </r>
      </text>
    </comment>
    <comment ref="V346" authorId="0">
      <text>
        <r>
          <rPr>
            <b/>
            <sz val="18"/>
            <color indexed="10"/>
            <rFont val="ＭＳ Ｐゴシック"/>
          </rPr>
          <t>④</t>
        </r>
        <r>
          <rPr>
            <sz val="14"/>
            <color indexed="81"/>
            <rFont val="ＭＳ Ｐゴシック"/>
          </rPr>
          <t>　（下期分）増減要因を記入してください。</t>
        </r>
      </text>
    </comment>
    <comment ref="U352" authorId="0">
      <text>
        <r>
          <rPr>
            <b/>
            <sz val="18"/>
            <color indexed="10"/>
            <rFont val="ＭＳ Ｐゴシック"/>
          </rPr>
          <t>④</t>
        </r>
        <r>
          <rPr>
            <sz val="14"/>
            <color indexed="81"/>
            <rFont val="ＭＳ Ｐゴシック"/>
          </rPr>
          <t>　増減要因を記入してください。</t>
        </r>
      </text>
    </comment>
    <comment ref="V352" authorId="0">
      <text>
        <r>
          <rPr>
            <b/>
            <sz val="18"/>
            <color indexed="10"/>
            <rFont val="ＭＳ Ｐゴシック"/>
          </rPr>
          <t>④</t>
        </r>
        <r>
          <rPr>
            <sz val="14"/>
            <color indexed="81"/>
            <rFont val="ＭＳ Ｐゴシック"/>
          </rPr>
          <t>　（下期分）増減要因を記入してください。</t>
        </r>
      </text>
    </comment>
    <comment ref="U358" authorId="0">
      <text>
        <r>
          <rPr>
            <b/>
            <sz val="18"/>
            <color indexed="10"/>
            <rFont val="ＭＳ Ｐゴシック"/>
          </rPr>
          <t>④</t>
        </r>
        <r>
          <rPr>
            <sz val="14"/>
            <color indexed="81"/>
            <rFont val="ＭＳ Ｐゴシック"/>
          </rPr>
          <t>　増減要因を記入してください。</t>
        </r>
      </text>
    </comment>
    <comment ref="V358" authorId="0">
      <text>
        <r>
          <rPr>
            <b/>
            <sz val="18"/>
            <color indexed="10"/>
            <rFont val="ＭＳ Ｐゴシック"/>
          </rPr>
          <t>④</t>
        </r>
        <r>
          <rPr>
            <sz val="14"/>
            <color indexed="81"/>
            <rFont val="ＭＳ Ｐゴシック"/>
          </rPr>
          <t>　（下期分）増減要因を記入してください。</t>
        </r>
      </text>
    </comment>
    <comment ref="U370" authorId="0">
      <text>
        <r>
          <rPr>
            <b/>
            <sz val="18"/>
            <color indexed="10"/>
            <rFont val="ＭＳ Ｐゴシック"/>
          </rPr>
          <t>④</t>
        </r>
        <r>
          <rPr>
            <sz val="14"/>
            <color indexed="81"/>
            <rFont val="ＭＳ Ｐゴシック"/>
          </rPr>
          <t>　増減要因を記入してください。</t>
        </r>
      </text>
    </comment>
    <comment ref="V370" authorId="0">
      <text>
        <r>
          <rPr>
            <b/>
            <sz val="18"/>
            <color indexed="10"/>
            <rFont val="ＭＳ Ｐゴシック"/>
          </rPr>
          <t>④</t>
        </r>
        <r>
          <rPr>
            <sz val="14"/>
            <color indexed="81"/>
            <rFont val="ＭＳ Ｐゴシック"/>
          </rPr>
          <t>　（下期分）増減要因を記入してください。</t>
        </r>
      </text>
    </comment>
    <comment ref="U376" authorId="0">
      <text>
        <r>
          <rPr>
            <b/>
            <sz val="18"/>
            <color indexed="10"/>
            <rFont val="ＭＳ Ｐゴシック"/>
          </rPr>
          <t>④</t>
        </r>
        <r>
          <rPr>
            <sz val="14"/>
            <color indexed="81"/>
            <rFont val="ＭＳ Ｐゴシック"/>
          </rPr>
          <t>　増減要因を記入してください。</t>
        </r>
      </text>
    </comment>
    <comment ref="V376" authorId="0">
      <text>
        <r>
          <rPr>
            <b/>
            <sz val="18"/>
            <color indexed="10"/>
            <rFont val="ＭＳ Ｐゴシック"/>
          </rPr>
          <t>④</t>
        </r>
        <r>
          <rPr>
            <sz val="14"/>
            <color indexed="81"/>
            <rFont val="ＭＳ Ｐゴシック"/>
          </rPr>
          <t>　（下期分）増減要因を記入してください。</t>
        </r>
      </text>
    </comment>
    <comment ref="U388" authorId="0">
      <text>
        <r>
          <rPr>
            <b/>
            <sz val="18"/>
            <color indexed="10"/>
            <rFont val="ＭＳ Ｐゴシック"/>
          </rPr>
          <t>④</t>
        </r>
        <r>
          <rPr>
            <sz val="14"/>
            <color indexed="81"/>
            <rFont val="ＭＳ Ｐゴシック"/>
          </rPr>
          <t>　増減要因を記入してください。</t>
        </r>
      </text>
    </comment>
    <comment ref="V388" authorId="0">
      <text>
        <r>
          <rPr>
            <b/>
            <sz val="18"/>
            <color indexed="10"/>
            <rFont val="ＭＳ Ｐゴシック"/>
          </rPr>
          <t>④</t>
        </r>
        <r>
          <rPr>
            <sz val="14"/>
            <color indexed="81"/>
            <rFont val="ＭＳ Ｐゴシック"/>
          </rPr>
          <t>　（下期分）増減要因を記入してください。</t>
        </r>
      </text>
    </comment>
    <comment ref="U394" authorId="0">
      <text>
        <r>
          <rPr>
            <b/>
            <sz val="18"/>
            <color indexed="10"/>
            <rFont val="ＭＳ Ｐゴシック"/>
          </rPr>
          <t>④</t>
        </r>
        <r>
          <rPr>
            <sz val="14"/>
            <color indexed="81"/>
            <rFont val="ＭＳ Ｐゴシック"/>
          </rPr>
          <t>　増減要因を記入してください。</t>
        </r>
      </text>
    </comment>
    <comment ref="V394" authorId="0">
      <text>
        <r>
          <rPr>
            <b/>
            <sz val="18"/>
            <color indexed="10"/>
            <rFont val="ＭＳ Ｐゴシック"/>
          </rPr>
          <t>④</t>
        </r>
        <r>
          <rPr>
            <sz val="14"/>
            <color indexed="81"/>
            <rFont val="ＭＳ Ｐゴシック"/>
          </rPr>
          <t>　（下期分）増減要因を記入してください。</t>
        </r>
      </text>
    </comment>
    <comment ref="U403" authorId="0">
      <text>
        <r>
          <rPr>
            <b/>
            <sz val="18"/>
            <color indexed="10"/>
            <rFont val="ＭＳ Ｐゴシック"/>
          </rPr>
          <t>④</t>
        </r>
        <r>
          <rPr>
            <sz val="14"/>
            <color indexed="81"/>
            <rFont val="ＭＳ Ｐゴシック"/>
          </rPr>
          <t>　増減要因を記入してください。</t>
        </r>
      </text>
    </comment>
    <comment ref="V403" authorId="0">
      <text>
        <r>
          <rPr>
            <b/>
            <sz val="18"/>
            <color indexed="10"/>
            <rFont val="ＭＳ Ｐゴシック"/>
          </rPr>
          <t>④</t>
        </r>
        <r>
          <rPr>
            <sz val="14"/>
            <color indexed="81"/>
            <rFont val="ＭＳ Ｐゴシック"/>
          </rPr>
          <t>　（下期分）増減要因を記入してください。</t>
        </r>
      </text>
    </comment>
    <comment ref="U409" authorId="0">
      <text>
        <r>
          <rPr>
            <b/>
            <sz val="18"/>
            <color indexed="10"/>
            <rFont val="ＭＳ Ｐゴシック"/>
          </rPr>
          <t>④</t>
        </r>
        <r>
          <rPr>
            <sz val="14"/>
            <color indexed="81"/>
            <rFont val="ＭＳ Ｐゴシック"/>
          </rPr>
          <t>　増減要因を記入してください。</t>
        </r>
      </text>
    </comment>
    <comment ref="V409" authorId="0">
      <text>
        <r>
          <rPr>
            <b/>
            <sz val="18"/>
            <color indexed="10"/>
            <rFont val="ＭＳ Ｐゴシック"/>
          </rPr>
          <t>④</t>
        </r>
        <r>
          <rPr>
            <sz val="14"/>
            <color indexed="81"/>
            <rFont val="ＭＳ Ｐゴシック"/>
          </rPr>
          <t>　（下期分）増減要因を記入してください。</t>
        </r>
      </text>
    </comment>
    <comment ref="U415" authorId="0">
      <text>
        <r>
          <rPr>
            <b/>
            <sz val="18"/>
            <color indexed="10"/>
            <rFont val="ＭＳ Ｐゴシック"/>
          </rPr>
          <t>④</t>
        </r>
        <r>
          <rPr>
            <sz val="14"/>
            <color indexed="81"/>
            <rFont val="ＭＳ Ｐゴシック"/>
          </rPr>
          <t>　増減要因を記入してください。</t>
        </r>
      </text>
    </comment>
    <comment ref="V415" authorId="0">
      <text>
        <r>
          <rPr>
            <b/>
            <sz val="18"/>
            <color indexed="10"/>
            <rFont val="ＭＳ Ｐゴシック"/>
          </rPr>
          <t>④</t>
        </r>
        <r>
          <rPr>
            <sz val="14"/>
            <color indexed="81"/>
            <rFont val="ＭＳ Ｐゴシック"/>
          </rPr>
          <t>　（下期分）増減要因を記入してください。</t>
        </r>
      </text>
    </comment>
    <comment ref="U421" authorId="0">
      <text>
        <r>
          <rPr>
            <b/>
            <sz val="18"/>
            <color indexed="10"/>
            <rFont val="ＭＳ Ｐゴシック"/>
          </rPr>
          <t>④</t>
        </r>
        <r>
          <rPr>
            <sz val="14"/>
            <color indexed="81"/>
            <rFont val="ＭＳ Ｐゴシック"/>
          </rPr>
          <t>　増減要因を記入してください。</t>
        </r>
      </text>
    </comment>
    <comment ref="V421" authorId="0">
      <text>
        <r>
          <rPr>
            <b/>
            <sz val="18"/>
            <color indexed="10"/>
            <rFont val="ＭＳ Ｐゴシック"/>
          </rPr>
          <t>④</t>
        </r>
        <r>
          <rPr>
            <sz val="14"/>
            <color indexed="81"/>
            <rFont val="ＭＳ Ｐゴシック"/>
          </rPr>
          <t>　（下期分）増減要因を記入してください。</t>
        </r>
      </text>
    </comment>
    <comment ref="U427" authorId="0">
      <text>
        <r>
          <rPr>
            <b/>
            <sz val="18"/>
            <color indexed="10"/>
            <rFont val="ＭＳ Ｐゴシック"/>
          </rPr>
          <t>④</t>
        </r>
        <r>
          <rPr>
            <sz val="14"/>
            <color indexed="81"/>
            <rFont val="ＭＳ Ｐゴシック"/>
          </rPr>
          <t>　増減要因を記入してください。</t>
        </r>
      </text>
    </comment>
    <comment ref="V427" authorId="0">
      <text>
        <r>
          <rPr>
            <b/>
            <sz val="18"/>
            <color indexed="10"/>
            <rFont val="ＭＳ Ｐゴシック"/>
          </rPr>
          <t>④</t>
        </r>
        <r>
          <rPr>
            <sz val="14"/>
            <color indexed="81"/>
            <rFont val="ＭＳ Ｐゴシック"/>
          </rPr>
          <t>　（下期分）増減要因を記入してください。</t>
        </r>
      </text>
    </comment>
    <comment ref="U433" authorId="0">
      <text>
        <r>
          <rPr>
            <b/>
            <sz val="18"/>
            <color indexed="10"/>
            <rFont val="ＭＳ Ｐゴシック"/>
          </rPr>
          <t>④</t>
        </r>
        <r>
          <rPr>
            <sz val="14"/>
            <color indexed="81"/>
            <rFont val="ＭＳ Ｐゴシック"/>
          </rPr>
          <t>　増減要因を記入してください。</t>
        </r>
      </text>
    </comment>
    <comment ref="V433" authorId="0">
      <text>
        <r>
          <rPr>
            <b/>
            <sz val="18"/>
            <color indexed="10"/>
            <rFont val="ＭＳ Ｐゴシック"/>
          </rPr>
          <t>④</t>
        </r>
        <r>
          <rPr>
            <sz val="14"/>
            <color indexed="81"/>
            <rFont val="ＭＳ Ｐゴシック"/>
          </rPr>
          <t>　（下期分）増減要因を記入してください。</t>
        </r>
      </text>
    </comment>
    <comment ref="U445" authorId="0">
      <text>
        <r>
          <rPr>
            <b/>
            <sz val="18"/>
            <color indexed="10"/>
            <rFont val="ＭＳ Ｐゴシック"/>
          </rPr>
          <t>④</t>
        </r>
        <r>
          <rPr>
            <sz val="14"/>
            <color indexed="81"/>
            <rFont val="ＭＳ Ｐゴシック"/>
          </rPr>
          <t>　増減要因を記入してください。</t>
        </r>
      </text>
    </comment>
    <comment ref="V445" authorId="0">
      <text>
        <r>
          <rPr>
            <b/>
            <sz val="18"/>
            <color indexed="10"/>
            <rFont val="ＭＳ Ｐゴシック"/>
          </rPr>
          <t>④</t>
        </r>
        <r>
          <rPr>
            <sz val="14"/>
            <color indexed="81"/>
            <rFont val="ＭＳ Ｐゴシック"/>
          </rPr>
          <t>　（下期分）増減要因を記入してください。</t>
        </r>
      </text>
    </comment>
    <comment ref="U451" authorId="0">
      <text>
        <r>
          <rPr>
            <b/>
            <sz val="18"/>
            <color indexed="10"/>
            <rFont val="ＭＳ Ｐゴシック"/>
          </rPr>
          <t>④</t>
        </r>
        <r>
          <rPr>
            <sz val="14"/>
            <color indexed="81"/>
            <rFont val="ＭＳ Ｐゴシック"/>
          </rPr>
          <t>　増減要因を記入してください。</t>
        </r>
      </text>
    </comment>
    <comment ref="V451" authorId="0">
      <text>
        <r>
          <rPr>
            <b/>
            <sz val="18"/>
            <color indexed="10"/>
            <rFont val="ＭＳ Ｐゴシック"/>
          </rPr>
          <t>④</t>
        </r>
        <r>
          <rPr>
            <sz val="14"/>
            <color indexed="81"/>
            <rFont val="ＭＳ Ｐゴシック"/>
          </rPr>
          <t>　（下期分）増減要因を記入してください。</t>
        </r>
      </text>
    </comment>
    <comment ref="U460" authorId="0">
      <text>
        <r>
          <rPr>
            <b/>
            <sz val="18"/>
            <color indexed="10"/>
            <rFont val="ＭＳ Ｐゴシック"/>
          </rPr>
          <t>④</t>
        </r>
        <r>
          <rPr>
            <sz val="14"/>
            <color indexed="81"/>
            <rFont val="ＭＳ Ｐゴシック"/>
          </rPr>
          <t>　増減要因を記入してください。</t>
        </r>
      </text>
    </comment>
    <comment ref="V460" authorId="0">
      <text>
        <r>
          <rPr>
            <b/>
            <sz val="18"/>
            <color indexed="10"/>
            <rFont val="ＭＳ Ｐゴシック"/>
          </rPr>
          <t>④</t>
        </r>
        <r>
          <rPr>
            <sz val="14"/>
            <color indexed="81"/>
            <rFont val="ＭＳ Ｐゴシック"/>
          </rPr>
          <t>　（下期分）増減要因を記入してください。</t>
        </r>
      </text>
    </comment>
    <comment ref="U466" authorId="0">
      <text>
        <r>
          <rPr>
            <b/>
            <sz val="18"/>
            <color indexed="10"/>
            <rFont val="ＭＳ Ｐゴシック"/>
          </rPr>
          <t>④</t>
        </r>
        <r>
          <rPr>
            <sz val="14"/>
            <color indexed="81"/>
            <rFont val="ＭＳ Ｐゴシック"/>
          </rPr>
          <t>　増減要因を記入してください。</t>
        </r>
      </text>
    </comment>
    <comment ref="V466" authorId="0">
      <text>
        <r>
          <rPr>
            <b/>
            <sz val="18"/>
            <color indexed="10"/>
            <rFont val="ＭＳ Ｐゴシック"/>
          </rPr>
          <t>④</t>
        </r>
        <r>
          <rPr>
            <sz val="14"/>
            <color indexed="81"/>
            <rFont val="ＭＳ Ｐゴシック"/>
          </rPr>
          <t>　（下期分）増減要因を記入してください。</t>
        </r>
      </text>
    </comment>
    <comment ref="U472" authorId="0">
      <text>
        <r>
          <rPr>
            <b/>
            <sz val="18"/>
            <color indexed="10"/>
            <rFont val="ＭＳ Ｐゴシック"/>
          </rPr>
          <t>④</t>
        </r>
        <r>
          <rPr>
            <sz val="14"/>
            <color indexed="81"/>
            <rFont val="ＭＳ Ｐゴシック"/>
          </rPr>
          <t>　増減要因を記入してください。</t>
        </r>
      </text>
    </comment>
    <comment ref="V472" authorId="0">
      <text>
        <r>
          <rPr>
            <b/>
            <sz val="18"/>
            <color indexed="10"/>
            <rFont val="ＭＳ Ｐゴシック"/>
          </rPr>
          <t>④</t>
        </r>
        <r>
          <rPr>
            <sz val="14"/>
            <color indexed="81"/>
            <rFont val="ＭＳ Ｐゴシック"/>
          </rPr>
          <t>　（下期分）増減要因を記入してください。</t>
        </r>
      </text>
    </comment>
    <comment ref="U478" authorId="0">
      <text>
        <r>
          <rPr>
            <b/>
            <sz val="18"/>
            <color indexed="10"/>
            <rFont val="ＭＳ Ｐゴシック"/>
          </rPr>
          <t>④</t>
        </r>
        <r>
          <rPr>
            <sz val="14"/>
            <color indexed="81"/>
            <rFont val="ＭＳ Ｐゴシック"/>
          </rPr>
          <t>　増減要因を記入してください。</t>
        </r>
      </text>
    </comment>
    <comment ref="V478" authorId="0">
      <text>
        <r>
          <rPr>
            <b/>
            <sz val="18"/>
            <color indexed="10"/>
            <rFont val="ＭＳ Ｐゴシック"/>
          </rPr>
          <t>④</t>
        </r>
        <r>
          <rPr>
            <sz val="14"/>
            <color indexed="81"/>
            <rFont val="ＭＳ Ｐゴシック"/>
          </rPr>
          <t>　（下期分）増減要因を記入してください。</t>
        </r>
      </text>
    </comment>
    <comment ref="U484" authorId="0">
      <text>
        <r>
          <rPr>
            <b/>
            <sz val="18"/>
            <color indexed="10"/>
            <rFont val="ＭＳ Ｐゴシック"/>
          </rPr>
          <t>④</t>
        </r>
        <r>
          <rPr>
            <sz val="14"/>
            <color indexed="81"/>
            <rFont val="ＭＳ Ｐゴシック"/>
          </rPr>
          <t>　増減要因を記入してください。</t>
        </r>
      </text>
    </comment>
    <comment ref="V484" authorId="0">
      <text>
        <r>
          <rPr>
            <b/>
            <sz val="18"/>
            <color indexed="10"/>
            <rFont val="ＭＳ Ｐゴシック"/>
          </rPr>
          <t>④</t>
        </r>
        <r>
          <rPr>
            <sz val="14"/>
            <color indexed="81"/>
            <rFont val="ＭＳ Ｐゴシック"/>
          </rPr>
          <t>　（下期分）増減要因を記入してください。</t>
        </r>
      </text>
    </comment>
    <comment ref="U502" authorId="0">
      <text>
        <r>
          <rPr>
            <b/>
            <sz val="18"/>
            <color indexed="10"/>
            <rFont val="ＭＳ Ｐゴシック"/>
          </rPr>
          <t>④</t>
        </r>
        <r>
          <rPr>
            <sz val="14"/>
            <color indexed="81"/>
            <rFont val="ＭＳ Ｐゴシック"/>
          </rPr>
          <t>　増減要因を記入してください。</t>
        </r>
      </text>
    </comment>
    <comment ref="V502" authorId="0">
      <text>
        <r>
          <rPr>
            <b/>
            <sz val="18"/>
            <color indexed="10"/>
            <rFont val="ＭＳ Ｐゴシック"/>
          </rPr>
          <t>④</t>
        </r>
        <r>
          <rPr>
            <sz val="14"/>
            <color indexed="81"/>
            <rFont val="ＭＳ Ｐゴシック"/>
          </rPr>
          <t>　（下期分）増減要因を記入してください。</t>
        </r>
      </text>
    </comment>
    <comment ref="U508" authorId="0">
      <text>
        <r>
          <rPr>
            <b/>
            <sz val="18"/>
            <color indexed="10"/>
            <rFont val="ＭＳ Ｐゴシック"/>
          </rPr>
          <t>④</t>
        </r>
        <r>
          <rPr>
            <sz val="14"/>
            <color indexed="81"/>
            <rFont val="ＭＳ Ｐゴシック"/>
          </rPr>
          <t>　増減要因を記入してください。</t>
        </r>
      </text>
    </comment>
    <comment ref="V508" authorId="0">
      <text>
        <r>
          <rPr>
            <b/>
            <sz val="18"/>
            <color indexed="10"/>
            <rFont val="ＭＳ Ｐゴシック"/>
          </rPr>
          <t>④</t>
        </r>
        <r>
          <rPr>
            <sz val="14"/>
            <color indexed="81"/>
            <rFont val="ＭＳ Ｐゴシック"/>
          </rPr>
          <t>　（下期分）増減要因を記入してください。</t>
        </r>
      </text>
    </comment>
    <comment ref="U517" authorId="0">
      <text>
        <r>
          <rPr>
            <b/>
            <sz val="18"/>
            <color indexed="10"/>
            <rFont val="ＭＳ Ｐゴシック"/>
          </rPr>
          <t>④</t>
        </r>
        <r>
          <rPr>
            <sz val="14"/>
            <color indexed="81"/>
            <rFont val="ＭＳ Ｐゴシック"/>
          </rPr>
          <t>　増減要因を記入してください。</t>
        </r>
      </text>
    </comment>
    <comment ref="V517" authorId="0">
      <text>
        <r>
          <rPr>
            <b/>
            <sz val="18"/>
            <color indexed="10"/>
            <rFont val="ＭＳ Ｐゴシック"/>
          </rPr>
          <t>④</t>
        </r>
        <r>
          <rPr>
            <sz val="14"/>
            <color indexed="81"/>
            <rFont val="ＭＳ Ｐゴシック"/>
          </rPr>
          <t>　（下期分）増減要因を記入してください。</t>
        </r>
      </text>
    </comment>
    <comment ref="U523" authorId="0">
      <text>
        <r>
          <rPr>
            <b/>
            <sz val="18"/>
            <color indexed="10"/>
            <rFont val="ＭＳ Ｐゴシック"/>
          </rPr>
          <t>④</t>
        </r>
        <r>
          <rPr>
            <sz val="14"/>
            <color indexed="81"/>
            <rFont val="ＭＳ Ｐゴシック"/>
          </rPr>
          <t>　増減要因を記入してください。</t>
        </r>
      </text>
    </comment>
    <comment ref="V523" authorId="0">
      <text>
        <r>
          <rPr>
            <b/>
            <sz val="18"/>
            <color indexed="10"/>
            <rFont val="ＭＳ Ｐゴシック"/>
          </rPr>
          <t>④</t>
        </r>
        <r>
          <rPr>
            <sz val="14"/>
            <color indexed="81"/>
            <rFont val="ＭＳ Ｐゴシック"/>
          </rPr>
          <t>　（下期分）増減要因を記入してください。</t>
        </r>
      </text>
    </comment>
    <comment ref="U529" authorId="0">
      <text>
        <r>
          <rPr>
            <b/>
            <sz val="18"/>
            <color indexed="10"/>
            <rFont val="ＭＳ Ｐゴシック"/>
          </rPr>
          <t>④</t>
        </r>
        <r>
          <rPr>
            <sz val="14"/>
            <color indexed="81"/>
            <rFont val="ＭＳ Ｐゴシック"/>
          </rPr>
          <t>　増減要因を記入してください。</t>
        </r>
      </text>
    </comment>
    <comment ref="V529" authorId="0">
      <text>
        <r>
          <rPr>
            <b/>
            <sz val="18"/>
            <color indexed="10"/>
            <rFont val="ＭＳ Ｐゴシック"/>
          </rPr>
          <t>④</t>
        </r>
        <r>
          <rPr>
            <sz val="14"/>
            <color indexed="81"/>
            <rFont val="ＭＳ Ｐゴシック"/>
          </rPr>
          <t>　（下期分）増減要因を記入してください。</t>
        </r>
      </text>
    </comment>
    <comment ref="U535" authorId="0">
      <text>
        <r>
          <rPr>
            <b/>
            <sz val="18"/>
            <color indexed="10"/>
            <rFont val="ＭＳ Ｐゴシック"/>
          </rPr>
          <t>④</t>
        </r>
        <r>
          <rPr>
            <sz val="14"/>
            <color indexed="81"/>
            <rFont val="ＭＳ Ｐゴシック"/>
          </rPr>
          <t>　増減要因を記入してください。</t>
        </r>
      </text>
    </comment>
    <comment ref="V535" authorId="0">
      <text>
        <r>
          <rPr>
            <b/>
            <sz val="18"/>
            <color indexed="10"/>
            <rFont val="ＭＳ Ｐゴシック"/>
          </rPr>
          <t>④</t>
        </r>
        <r>
          <rPr>
            <sz val="14"/>
            <color indexed="81"/>
            <rFont val="ＭＳ Ｐゴシック"/>
          </rPr>
          <t>　（下期分）増減要因を記入してください。</t>
        </r>
      </text>
    </comment>
    <comment ref="U541" authorId="0">
      <text>
        <r>
          <rPr>
            <b/>
            <sz val="18"/>
            <color indexed="10"/>
            <rFont val="ＭＳ Ｐゴシック"/>
          </rPr>
          <t>④</t>
        </r>
        <r>
          <rPr>
            <sz val="14"/>
            <color indexed="81"/>
            <rFont val="ＭＳ Ｐゴシック"/>
          </rPr>
          <t>　増減要因を記入してください。</t>
        </r>
      </text>
    </comment>
    <comment ref="V541" authorId="0">
      <text>
        <r>
          <rPr>
            <b/>
            <sz val="18"/>
            <color indexed="10"/>
            <rFont val="ＭＳ Ｐゴシック"/>
          </rPr>
          <t>④</t>
        </r>
        <r>
          <rPr>
            <sz val="14"/>
            <color indexed="81"/>
            <rFont val="ＭＳ Ｐゴシック"/>
          </rPr>
          <t>　（下期分）増減要因を記入してください。</t>
        </r>
      </text>
    </comment>
    <comment ref="U547" authorId="0">
      <text>
        <r>
          <rPr>
            <b/>
            <sz val="18"/>
            <color indexed="10"/>
            <rFont val="ＭＳ Ｐゴシック"/>
          </rPr>
          <t>④</t>
        </r>
        <r>
          <rPr>
            <sz val="14"/>
            <color indexed="81"/>
            <rFont val="ＭＳ Ｐゴシック"/>
          </rPr>
          <t>　増減要因を記入してください。</t>
        </r>
      </text>
    </comment>
    <comment ref="V547" authorId="0">
      <text>
        <r>
          <rPr>
            <b/>
            <sz val="18"/>
            <color indexed="10"/>
            <rFont val="ＭＳ Ｐゴシック"/>
          </rPr>
          <t>④</t>
        </r>
        <r>
          <rPr>
            <sz val="14"/>
            <color indexed="81"/>
            <rFont val="ＭＳ Ｐゴシック"/>
          </rPr>
          <t>　（下期分）増減要因を記入してください。</t>
        </r>
      </text>
    </comment>
    <comment ref="U553" authorId="0">
      <text>
        <r>
          <rPr>
            <b/>
            <sz val="18"/>
            <color indexed="10"/>
            <rFont val="ＭＳ Ｐゴシック"/>
          </rPr>
          <t>④</t>
        </r>
        <r>
          <rPr>
            <sz val="14"/>
            <color indexed="81"/>
            <rFont val="ＭＳ Ｐゴシック"/>
          </rPr>
          <t>　増減要因を記入してください。</t>
        </r>
      </text>
    </comment>
    <comment ref="V553" authorId="0">
      <text>
        <r>
          <rPr>
            <b/>
            <sz val="18"/>
            <color indexed="10"/>
            <rFont val="ＭＳ Ｐゴシック"/>
          </rPr>
          <t>④</t>
        </r>
        <r>
          <rPr>
            <sz val="14"/>
            <color indexed="81"/>
            <rFont val="ＭＳ Ｐゴシック"/>
          </rPr>
          <t>　（下期分）増減要因を記入してください。</t>
        </r>
      </text>
    </comment>
    <comment ref="U559" authorId="0">
      <text>
        <r>
          <rPr>
            <b/>
            <sz val="18"/>
            <color indexed="10"/>
            <rFont val="ＭＳ Ｐゴシック"/>
          </rPr>
          <t>④</t>
        </r>
        <r>
          <rPr>
            <sz val="14"/>
            <color indexed="81"/>
            <rFont val="ＭＳ Ｐゴシック"/>
          </rPr>
          <t>　増減要因を記入してください。</t>
        </r>
      </text>
    </comment>
    <comment ref="V559" authorId="0">
      <text>
        <r>
          <rPr>
            <b/>
            <sz val="18"/>
            <color indexed="10"/>
            <rFont val="ＭＳ Ｐゴシック"/>
          </rPr>
          <t>④</t>
        </r>
        <r>
          <rPr>
            <sz val="14"/>
            <color indexed="81"/>
            <rFont val="ＭＳ Ｐゴシック"/>
          </rPr>
          <t>　（下期分）増減要因を記入してください。</t>
        </r>
      </text>
    </comment>
    <comment ref="U565" authorId="0">
      <text>
        <r>
          <rPr>
            <b/>
            <sz val="18"/>
            <color indexed="10"/>
            <rFont val="ＭＳ Ｐゴシック"/>
          </rPr>
          <t>④</t>
        </r>
        <r>
          <rPr>
            <sz val="14"/>
            <color indexed="81"/>
            <rFont val="ＭＳ Ｐゴシック"/>
          </rPr>
          <t>　増減要因を記入してください。</t>
        </r>
      </text>
    </comment>
    <comment ref="V565" authorId="0">
      <text>
        <r>
          <rPr>
            <b/>
            <sz val="18"/>
            <color indexed="10"/>
            <rFont val="ＭＳ Ｐゴシック"/>
          </rPr>
          <t>④</t>
        </r>
        <r>
          <rPr>
            <sz val="14"/>
            <color indexed="81"/>
            <rFont val="ＭＳ Ｐゴシック"/>
          </rPr>
          <t>　（下期分）増減要因を記入してください。</t>
        </r>
      </text>
    </comment>
    <comment ref="U580" authorId="0">
      <text>
        <r>
          <rPr>
            <b/>
            <sz val="18"/>
            <color indexed="10"/>
            <rFont val="ＭＳ Ｐゴシック"/>
          </rPr>
          <t>④</t>
        </r>
        <r>
          <rPr>
            <sz val="14"/>
            <color indexed="81"/>
            <rFont val="ＭＳ Ｐゴシック"/>
          </rPr>
          <t>　増減要因を記入してください。</t>
        </r>
      </text>
    </comment>
    <comment ref="V580" authorId="0">
      <text>
        <r>
          <rPr>
            <b/>
            <sz val="18"/>
            <color indexed="10"/>
            <rFont val="ＭＳ Ｐゴシック"/>
          </rPr>
          <t>④</t>
        </r>
        <r>
          <rPr>
            <sz val="14"/>
            <color indexed="81"/>
            <rFont val="ＭＳ Ｐゴシック"/>
          </rPr>
          <t>　（下期分）増減要因を記入してください。</t>
        </r>
      </text>
    </comment>
    <comment ref="U586" authorId="0">
      <text>
        <r>
          <rPr>
            <b/>
            <sz val="18"/>
            <color indexed="10"/>
            <rFont val="ＭＳ Ｐゴシック"/>
          </rPr>
          <t>④</t>
        </r>
        <r>
          <rPr>
            <sz val="14"/>
            <color indexed="81"/>
            <rFont val="ＭＳ Ｐゴシック"/>
          </rPr>
          <t>　増減要因を記入してください。</t>
        </r>
      </text>
    </comment>
    <comment ref="V586" authorId="0">
      <text>
        <r>
          <rPr>
            <b/>
            <sz val="18"/>
            <color indexed="10"/>
            <rFont val="ＭＳ Ｐゴシック"/>
          </rPr>
          <t>④</t>
        </r>
        <r>
          <rPr>
            <sz val="14"/>
            <color indexed="81"/>
            <rFont val="ＭＳ Ｐゴシック"/>
          </rPr>
          <t>　（下期分）増減要因を記入してください。</t>
        </r>
      </text>
    </comment>
    <comment ref="U592" authorId="0">
      <text>
        <r>
          <rPr>
            <b/>
            <sz val="18"/>
            <color indexed="10"/>
            <rFont val="ＭＳ Ｐゴシック"/>
          </rPr>
          <t>④</t>
        </r>
        <r>
          <rPr>
            <sz val="14"/>
            <color indexed="81"/>
            <rFont val="ＭＳ Ｐゴシック"/>
          </rPr>
          <t>　増減要因を記入してください。</t>
        </r>
      </text>
    </comment>
    <comment ref="V592" authorId="0">
      <text>
        <r>
          <rPr>
            <b/>
            <sz val="18"/>
            <color indexed="10"/>
            <rFont val="ＭＳ Ｐゴシック"/>
          </rPr>
          <t>④</t>
        </r>
        <r>
          <rPr>
            <sz val="14"/>
            <color indexed="81"/>
            <rFont val="ＭＳ Ｐゴシック"/>
          </rPr>
          <t>　（下期分）増減要因を記入してください。</t>
        </r>
      </text>
    </comment>
    <comment ref="U598" authorId="0">
      <text>
        <r>
          <rPr>
            <b/>
            <sz val="18"/>
            <color indexed="10"/>
            <rFont val="ＭＳ Ｐゴシック"/>
          </rPr>
          <t>④</t>
        </r>
        <r>
          <rPr>
            <sz val="14"/>
            <color indexed="81"/>
            <rFont val="ＭＳ Ｐゴシック"/>
          </rPr>
          <t>　増減要因を記入してください。</t>
        </r>
      </text>
    </comment>
    <comment ref="V598" authorId="0">
      <text>
        <r>
          <rPr>
            <b/>
            <sz val="18"/>
            <color indexed="10"/>
            <rFont val="ＭＳ Ｐゴシック"/>
          </rPr>
          <t>④</t>
        </r>
        <r>
          <rPr>
            <sz val="14"/>
            <color indexed="81"/>
            <rFont val="ＭＳ Ｐゴシック"/>
          </rPr>
          <t>　（下期分）増減要因を記入してください。</t>
        </r>
      </text>
    </comment>
    <comment ref="U604" authorId="0">
      <text>
        <r>
          <rPr>
            <b/>
            <sz val="18"/>
            <color indexed="10"/>
            <rFont val="ＭＳ Ｐゴシック"/>
          </rPr>
          <t>④</t>
        </r>
        <r>
          <rPr>
            <sz val="14"/>
            <color indexed="81"/>
            <rFont val="ＭＳ Ｐゴシック"/>
          </rPr>
          <t>　増減要因を記入してください。</t>
        </r>
      </text>
    </comment>
    <comment ref="V604" authorId="0">
      <text>
        <r>
          <rPr>
            <b/>
            <sz val="18"/>
            <color indexed="10"/>
            <rFont val="ＭＳ Ｐゴシック"/>
          </rPr>
          <t>④</t>
        </r>
        <r>
          <rPr>
            <sz val="14"/>
            <color indexed="81"/>
            <rFont val="ＭＳ Ｐゴシック"/>
          </rPr>
          <t>　（下期分）増減要因を記入してください。</t>
        </r>
      </text>
    </comment>
    <comment ref="U610" authorId="0">
      <text>
        <r>
          <rPr>
            <b/>
            <sz val="18"/>
            <color indexed="10"/>
            <rFont val="ＭＳ Ｐゴシック"/>
          </rPr>
          <t>④</t>
        </r>
        <r>
          <rPr>
            <sz val="14"/>
            <color indexed="81"/>
            <rFont val="ＭＳ Ｐゴシック"/>
          </rPr>
          <t>　増減要因を記入してください。</t>
        </r>
      </text>
    </comment>
    <comment ref="V610" authorId="0">
      <text>
        <r>
          <rPr>
            <b/>
            <sz val="18"/>
            <color indexed="10"/>
            <rFont val="ＭＳ Ｐゴシック"/>
          </rPr>
          <t>④</t>
        </r>
        <r>
          <rPr>
            <sz val="14"/>
            <color indexed="81"/>
            <rFont val="ＭＳ Ｐゴシック"/>
          </rPr>
          <t>　（下期分）増減要因を記入してください。</t>
        </r>
      </text>
    </comment>
    <comment ref="U616" authorId="0">
      <text>
        <r>
          <rPr>
            <b/>
            <sz val="18"/>
            <color indexed="10"/>
            <rFont val="ＭＳ Ｐゴシック"/>
          </rPr>
          <t>④</t>
        </r>
        <r>
          <rPr>
            <sz val="14"/>
            <color indexed="81"/>
            <rFont val="ＭＳ Ｐゴシック"/>
          </rPr>
          <t>　増減要因を記入してください。</t>
        </r>
      </text>
    </comment>
    <comment ref="V616" authorId="0">
      <text>
        <r>
          <rPr>
            <b/>
            <sz val="18"/>
            <color indexed="10"/>
            <rFont val="ＭＳ Ｐゴシック"/>
          </rPr>
          <t>④</t>
        </r>
        <r>
          <rPr>
            <sz val="14"/>
            <color indexed="81"/>
            <rFont val="ＭＳ Ｐゴシック"/>
          </rPr>
          <t>　（下期分）増減要因を記入してください。</t>
        </r>
      </text>
    </comment>
    <comment ref="U637" authorId="0">
      <text>
        <r>
          <rPr>
            <b/>
            <sz val="18"/>
            <color indexed="10"/>
            <rFont val="ＭＳ Ｐゴシック"/>
          </rPr>
          <t>④</t>
        </r>
        <r>
          <rPr>
            <sz val="14"/>
            <color indexed="81"/>
            <rFont val="ＭＳ Ｐゴシック"/>
          </rPr>
          <t>　増減要因を記入してください。</t>
        </r>
      </text>
    </comment>
    <comment ref="V637" authorId="0">
      <text>
        <r>
          <rPr>
            <b/>
            <sz val="18"/>
            <color indexed="10"/>
            <rFont val="ＭＳ Ｐゴシック"/>
          </rPr>
          <t>④</t>
        </r>
        <r>
          <rPr>
            <sz val="14"/>
            <color indexed="81"/>
            <rFont val="ＭＳ Ｐゴシック"/>
          </rPr>
          <t>　（下期分）増減要因を記入してください。</t>
        </r>
      </text>
    </comment>
    <comment ref="U643" authorId="0">
      <text>
        <r>
          <rPr>
            <b/>
            <sz val="18"/>
            <color indexed="10"/>
            <rFont val="ＭＳ Ｐゴシック"/>
          </rPr>
          <t>④</t>
        </r>
        <r>
          <rPr>
            <sz val="14"/>
            <color indexed="81"/>
            <rFont val="ＭＳ Ｐゴシック"/>
          </rPr>
          <t>　増減要因を記入してください。</t>
        </r>
      </text>
    </comment>
    <comment ref="V643" authorId="0">
      <text>
        <r>
          <rPr>
            <b/>
            <sz val="18"/>
            <color indexed="10"/>
            <rFont val="ＭＳ Ｐゴシック"/>
          </rPr>
          <t>④</t>
        </r>
        <r>
          <rPr>
            <sz val="14"/>
            <color indexed="81"/>
            <rFont val="ＭＳ Ｐゴシック"/>
          </rPr>
          <t>　（下期分）増減要因を記入してください。</t>
        </r>
      </text>
    </comment>
    <comment ref="U649" authorId="0">
      <text>
        <r>
          <rPr>
            <b/>
            <sz val="18"/>
            <color indexed="10"/>
            <rFont val="ＭＳ Ｐゴシック"/>
          </rPr>
          <t>④</t>
        </r>
        <r>
          <rPr>
            <sz val="14"/>
            <color indexed="81"/>
            <rFont val="ＭＳ Ｐゴシック"/>
          </rPr>
          <t>　増減要因を記入してください。</t>
        </r>
      </text>
    </comment>
    <comment ref="V649" authorId="0">
      <text>
        <r>
          <rPr>
            <b/>
            <sz val="18"/>
            <color indexed="10"/>
            <rFont val="ＭＳ Ｐゴシック"/>
          </rPr>
          <t>④</t>
        </r>
        <r>
          <rPr>
            <sz val="14"/>
            <color indexed="81"/>
            <rFont val="ＭＳ Ｐゴシック"/>
          </rPr>
          <t>　（下期分）増減要因を記入してください。</t>
        </r>
      </text>
    </comment>
    <comment ref="U655" authorId="0">
      <text>
        <r>
          <rPr>
            <b/>
            <sz val="18"/>
            <color indexed="10"/>
            <rFont val="ＭＳ Ｐゴシック"/>
          </rPr>
          <t>④</t>
        </r>
        <r>
          <rPr>
            <sz val="14"/>
            <color indexed="81"/>
            <rFont val="ＭＳ Ｐゴシック"/>
          </rPr>
          <t>　増減要因を記入してください。</t>
        </r>
      </text>
    </comment>
    <comment ref="V655" authorId="0">
      <text>
        <r>
          <rPr>
            <b/>
            <sz val="18"/>
            <color indexed="10"/>
            <rFont val="ＭＳ Ｐゴシック"/>
          </rPr>
          <t>④</t>
        </r>
        <r>
          <rPr>
            <sz val="14"/>
            <color indexed="81"/>
            <rFont val="ＭＳ Ｐゴシック"/>
          </rPr>
          <t>　（下期分）増減要因を記入してください。</t>
        </r>
      </text>
    </comment>
    <comment ref="U661" authorId="0">
      <text>
        <r>
          <rPr>
            <b/>
            <sz val="18"/>
            <color indexed="10"/>
            <rFont val="ＭＳ Ｐゴシック"/>
          </rPr>
          <t>④</t>
        </r>
        <r>
          <rPr>
            <sz val="14"/>
            <color indexed="81"/>
            <rFont val="ＭＳ Ｐゴシック"/>
          </rPr>
          <t>　増減要因を記入してください。</t>
        </r>
      </text>
    </comment>
    <comment ref="V661" authorId="0">
      <text>
        <r>
          <rPr>
            <b/>
            <sz val="18"/>
            <color indexed="10"/>
            <rFont val="ＭＳ Ｐゴシック"/>
          </rPr>
          <t>④</t>
        </r>
        <r>
          <rPr>
            <sz val="14"/>
            <color indexed="81"/>
            <rFont val="ＭＳ Ｐゴシック"/>
          </rPr>
          <t>　（下期分）増減要因を記入してください。</t>
        </r>
      </text>
    </comment>
    <comment ref="U667" authorId="0">
      <text>
        <r>
          <rPr>
            <b/>
            <sz val="18"/>
            <color indexed="10"/>
            <rFont val="ＭＳ Ｐゴシック"/>
          </rPr>
          <t>④</t>
        </r>
        <r>
          <rPr>
            <sz val="14"/>
            <color indexed="81"/>
            <rFont val="ＭＳ Ｐゴシック"/>
          </rPr>
          <t>　増減要因を記入してください。</t>
        </r>
      </text>
    </comment>
    <comment ref="V667" authorId="0">
      <text>
        <r>
          <rPr>
            <b/>
            <sz val="18"/>
            <color indexed="10"/>
            <rFont val="ＭＳ Ｐゴシック"/>
          </rPr>
          <t>④</t>
        </r>
        <r>
          <rPr>
            <sz val="14"/>
            <color indexed="81"/>
            <rFont val="ＭＳ Ｐゴシック"/>
          </rPr>
          <t>　（下期分）増減要因を記入してください。</t>
        </r>
      </text>
    </comment>
    <comment ref="U673" authorId="0">
      <text>
        <r>
          <rPr>
            <b/>
            <sz val="18"/>
            <color indexed="10"/>
            <rFont val="ＭＳ Ｐゴシック"/>
          </rPr>
          <t>④</t>
        </r>
        <r>
          <rPr>
            <sz val="14"/>
            <color indexed="81"/>
            <rFont val="ＭＳ Ｐゴシック"/>
          </rPr>
          <t>　増減要因を記入してください。</t>
        </r>
      </text>
    </comment>
    <comment ref="V673" authorId="0">
      <text>
        <r>
          <rPr>
            <b/>
            <sz val="18"/>
            <color indexed="10"/>
            <rFont val="ＭＳ Ｐゴシック"/>
          </rPr>
          <t>④</t>
        </r>
        <r>
          <rPr>
            <sz val="14"/>
            <color indexed="81"/>
            <rFont val="ＭＳ Ｐゴシック"/>
          </rPr>
          <t>　（下期分）増減要因を記入してください。</t>
        </r>
      </text>
    </comment>
    <comment ref="U679" authorId="0">
      <text>
        <r>
          <rPr>
            <b/>
            <sz val="18"/>
            <color indexed="10"/>
            <rFont val="ＭＳ Ｐゴシック"/>
          </rPr>
          <t>④</t>
        </r>
        <r>
          <rPr>
            <sz val="14"/>
            <color indexed="81"/>
            <rFont val="ＭＳ Ｐゴシック"/>
          </rPr>
          <t>　増減要因を記入してください。</t>
        </r>
      </text>
    </comment>
    <comment ref="V679" authorId="0">
      <text>
        <r>
          <rPr>
            <b/>
            <sz val="18"/>
            <color indexed="10"/>
            <rFont val="ＭＳ Ｐゴシック"/>
          </rPr>
          <t>④</t>
        </r>
        <r>
          <rPr>
            <sz val="14"/>
            <color indexed="81"/>
            <rFont val="ＭＳ Ｐゴシック"/>
          </rPr>
          <t>　（下期分）増減要因を記入してください。</t>
        </r>
      </text>
    </comment>
    <comment ref="U688" authorId="0">
      <text>
        <r>
          <rPr>
            <b/>
            <sz val="18"/>
            <color indexed="10"/>
            <rFont val="ＭＳ Ｐゴシック"/>
          </rPr>
          <t>④</t>
        </r>
        <r>
          <rPr>
            <sz val="14"/>
            <color indexed="81"/>
            <rFont val="ＭＳ Ｐゴシック"/>
          </rPr>
          <t>　増減要因を記入してください。</t>
        </r>
      </text>
    </comment>
    <comment ref="V688" authorId="0">
      <text>
        <r>
          <rPr>
            <b/>
            <sz val="18"/>
            <color indexed="10"/>
            <rFont val="ＭＳ Ｐゴシック"/>
          </rPr>
          <t>④</t>
        </r>
        <r>
          <rPr>
            <sz val="14"/>
            <color indexed="81"/>
            <rFont val="ＭＳ Ｐゴシック"/>
          </rPr>
          <t>　（下期分）増減要因を記入してください。</t>
        </r>
      </text>
    </comment>
    <comment ref="U694" authorId="0">
      <text>
        <r>
          <rPr>
            <b/>
            <sz val="18"/>
            <color indexed="10"/>
            <rFont val="ＭＳ Ｐゴシック"/>
          </rPr>
          <t>④</t>
        </r>
        <r>
          <rPr>
            <sz val="14"/>
            <color indexed="81"/>
            <rFont val="ＭＳ Ｐゴシック"/>
          </rPr>
          <t>　増減要因を記入してください。</t>
        </r>
      </text>
    </comment>
    <comment ref="V694" authorId="0">
      <text>
        <r>
          <rPr>
            <b/>
            <sz val="18"/>
            <color indexed="10"/>
            <rFont val="ＭＳ Ｐゴシック"/>
          </rPr>
          <t>④</t>
        </r>
        <r>
          <rPr>
            <sz val="14"/>
            <color indexed="81"/>
            <rFont val="ＭＳ Ｐゴシック"/>
          </rPr>
          <t>　（下期分）増減要因を記入してください。</t>
        </r>
      </text>
    </comment>
    <comment ref="U700" authorId="0">
      <text>
        <r>
          <rPr>
            <b/>
            <sz val="18"/>
            <color indexed="10"/>
            <rFont val="ＭＳ Ｐゴシック"/>
          </rPr>
          <t>④</t>
        </r>
        <r>
          <rPr>
            <sz val="14"/>
            <color indexed="81"/>
            <rFont val="ＭＳ Ｐゴシック"/>
          </rPr>
          <t>　増減要因を記入してください。</t>
        </r>
      </text>
    </comment>
    <comment ref="V700" authorId="0">
      <text>
        <r>
          <rPr>
            <b/>
            <sz val="18"/>
            <color indexed="10"/>
            <rFont val="ＭＳ Ｐゴシック"/>
          </rPr>
          <t>④</t>
        </r>
        <r>
          <rPr>
            <sz val="14"/>
            <color indexed="81"/>
            <rFont val="ＭＳ Ｐゴシック"/>
          </rPr>
          <t>　（下期分）増減要因を記入してください。</t>
        </r>
      </text>
    </comment>
    <comment ref="U706" authorId="0">
      <text>
        <r>
          <rPr>
            <b/>
            <sz val="18"/>
            <color indexed="10"/>
            <rFont val="ＭＳ Ｐゴシック"/>
          </rPr>
          <t>④</t>
        </r>
        <r>
          <rPr>
            <sz val="14"/>
            <color indexed="81"/>
            <rFont val="ＭＳ Ｐゴシック"/>
          </rPr>
          <t>　増減要因を記入してください。</t>
        </r>
      </text>
    </comment>
    <comment ref="V706" authorId="0">
      <text>
        <r>
          <rPr>
            <b/>
            <sz val="18"/>
            <color indexed="10"/>
            <rFont val="ＭＳ Ｐゴシック"/>
          </rPr>
          <t>④</t>
        </r>
        <r>
          <rPr>
            <sz val="14"/>
            <color indexed="81"/>
            <rFont val="ＭＳ Ｐゴシック"/>
          </rPr>
          <t>　（下期分）増減要因を記入してください。</t>
        </r>
      </text>
    </comment>
    <comment ref="U712" authorId="0">
      <text>
        <r>
          <rPr>
            <b/>
            <sz val="18"/>
            <color indexed="10"/>
            <rFont val="ＭＳ Ｐゴシック"/>
          </rPr>
          <t>④</t>
        </r>
        <r>
          <rPr>
            <sz val="14"/>
            <color indexed="81"/>
            <rFont val="ＭＳ Ｐゴシック"/>
          </rPr>
          <t>　増減要因を記入してください。</t>
        </r>
      </text>
    </comment>
    <comment ref="V712" authorId="0">
      <text>
        <r>
          <rPr>
            <b/>
            <sz val="18"/>
            <color indexed="10"/>
            <rFont val="ＭＳ Ｐゴシック"/>
          </rPr>
          <t>④</t>
        </r>
        <r>
          <rPr>
            <sz val="14"/>
            <color indexed="81"/>
            <rFont val="ＭＳ Ｐゴシック"/>
          </rPr>
          <t>　（下期分）増減要因を記入してください。</t>
        </r>
      </text>
    </comment>
    <comment ref="U718" authorId="0">
      <text>
        <r>
          <rPr>
            <b/>
            <sz val="18"/>
            <color indexed="10"/>
            <rFont val="ＭＳ Ｐゴシック"/>
          </rPr>
          <t>④</t>
        </r>
        <r>
          <rPr>
            <sz val="14"/>
            <color indexed="81"/>
            <rFont val="ＭＳ Ｐゴシック"/>
          </rPr>
          <t>　増減要因を記入してください。</t>
        </r>
      </text>
    </comment>
    <comment ref="V718" authorId="0">
      <text>
        <r>
          <rPr>
            <b/>
            <sz val="18"/>
            <color indexed="10"/>
            <rFont val="ＭＳ Ｐゴシック"/>
          </rPr>
          <t>④</t>
        </r>
        <r>
          <rPr>
            <sz val="14"/>
            <color indexed="81"/>
            <rFont val="ＭＳ Ｐゴシック"/>
          </rPr>
          <t>　（下期分）増減要因を記入してください。</t>
        </r>
      </text>
    </comment>
    <comment ref="U724" authorId="0">
      <text>
        <r>
          <rPr>
            <b/>
            <sz val="18"/>
            <color indexed="10"/>
            <rFont val="ＭＳ Ｐゴシック"/>
          </rPr>
          <t>④</t>
        </r>
        <r>
          <rPr>
            <sz val="14"/>
            <color indexed="81"/>
            <rFont val="ＭＳ Ｐゴシック"/>
          </rPr>
          <t>　増減要因を記入してください。</t>
        </r>
      </text>
    </comment>
    <comment ref="V724" authorId="0">
      <text>
        <r>
          <rPr>
            <b/>
            <sz val="18"/>
            <color indexed="10"/>
            <rFont val="ＭＳ Ｐゴシック"/>
          </rPr>
          <t>④</t>
        </r>
        <r>
          <rPr>
            <sz val="14"/>
            <color indexed="81"/>
            <rFont val="ＭＳ Ｐゴシック"/>
          </rPr>
          <t>　（下期分）増減要因を記入してください。</t>
        </r>
      </text>
    </comment>
    <comment ref="U730" authorId="0">
      <text>
        <r>
          <rPr>
            <b/>
            <sz val="18"/>
            <color indexed="10"/>
            <rFont val="ＭＳ Ｐゴシック"/>
          </rPr>
          <t>④</t>
        </r>
        <r>
          <rPr>
            <sz val="14"/>
            <color indexed="81"/>
            <rFont val="ＭＳ Ｐゴシック"/>
          </rPr>
          <t>　増減要因を記入してください。</t>
        </r>
      </text>
    </comment>
    <comment ref="V730" authorId="0">
      <text>
        <r>
          <rPr>
            <b/>
            <sz val="18"/>
            <color indexed="10"/>
            <rFont val="ＭＳ Ｐゴシック"/>
          </rPr>
          <t>④</t>
        </r>
        <r>
          <rPr>
            <sz val="14"/>
            <color indexed="81"/>
            <rFont val="ＭＳ Ｐゴシック"/>
          </rPr>
          <t>　（下期分）増減要因を記入してください。</t>
        </r>
      </text>
    </comment>
    <comment ref="U736" authorId="0">
      <text>
        <r>
          <rPr>
            <b/>
            <sz val="18"/>
            <color indexed="10"/>
            <rFont val="ＭＳ Ｐゴシック"/>
          </rPr>
          <t>④</t>
        </r>
        <r>
          <rPr>
            <sz val="14"/>
            <color indexed="81"/>
            <rFont val="ＭＳ Ｐゴシック"/>
          </rPr>
          <t>　増減要因を記入してください。</t>
        </r>
      </text>
    </comment>
    <comment ref="V736" authorId="0">
      <text>
        <r>
          <rPr>
            <b/>
            <sz val="18"/>
            <color indexed="10"/>
            <rFont val="ＭＳ Ｐゴシック"/>
          </rPr>
          <t>④</t>
        </r>
        <r>
          <rPr>
            <sz val="14"/>
            <color indexed="81"/>
            <rFont val="ＭＳ Ｐゴシック"/>
          </rPr>
          <t>　（下期分）増減要因を記入してください。</t>
        </r>
      </text>
    </comment>
    <comment ref="U745" authorId="0">
      <text>
        <r>
          <rPr>
            <b/>
            <sz val="18"/>
            <color indexed="10"/>
            <rFont val="ＭＳ Ｐゴシック"/>
          </rPr>
          <t>④</t>
        </r>
        <r>
          <rPr>
            <sz val="14"/>
            <color indexed="81"/>
            <rFont val="ＭＳ Ｐゴシック"/>
          </rPr>
          <t>　増減要因を記入してください。</t>
        </r>
      </text>
    </comment>
    <comment ref="V745" authorId="0">
      <text>
        <r>
          <rPr>
            <b/>
            <sz val="18"/>
            <color indexed="10"/>
            <rFont val="ＭＳ Ｐゴシック"/>
          </rPr>
          <t>④</t>
        </r>
        <r>
          <rPr>
            <sz val="14"/>
            <color indexed="81"/>
            <rFont val="ＭＳ Ｐゴシック"/>
          </rPr>
          <t>　（下期分）増減要因を記入してください。</t>
        </r>
      </text>
    </comment>
    <comment ref="U751" authorId="0">
      <text>
        <r>
          <rPr>
            <b/>
            <sz val="18"/>
            <color indexed="10"/>
            <rFont val="ＭＳ Ｐゴシック"/>
          </rPr>
          <t>④</t>
        </r>
        <r>
          <rPr>
            <sz val="14"/>
            <color indexed="81"/>
            <rFont val="ＭＳ Ｐゴシック"/>
          </rPr>
          <t>　増減要因を記入してください。</t>
        </r>
      </text>
    </comment>
    <comment ref="V751" authorId="0">
      <text>
        <r>
          <rPr>
            <b/>
            <sz val="18"/>
            <color indexed="10"/>
            <rFont val="ＭＳ Ｐゴシック"/>
          </rPr>
          <t>④</t>
        </r>
        <r>
          <rPr>
            <sz val="14"/>
            <color indexed="81"/>
            <rFont val="ＭＳ Ｐゴシック"/>
          </rPr>
          <t>　（下期分）増減要因を記入してください。</t>
        </r>
      </text>
    </comment>
    <comment ref="U757" authorId="0">
      <text>
        <r>
          <rPr>
            <b/>
            <sz val="18"/>
            <color indexed="10"/>
            <rFont val="ＭＳ Ｐゴシック"/>
          </rPr>
          <t>④</t>
        </r>
        <r>
          <rPr>
            <sz val="14"/>
            <color indexed="81"/>
            <rFont val="ＭＳ Ｐゴシック"/>
          </rPr>
          <t>　増減要因を記入してください。</t>
        </r>
      </text>
    </comment>
    <comment ref="V757" authorId="0">
      <text>
        <r>
          <rPr>
            <b/>
            <sz val="18"/>
            <color indexed="10"/>
            <rFont val="ＭＳ Ｐゴシック"/>
          </rPr>
          <t>④</t>
        </r>
        <r>
          <rPr>
            <sz val="14"/>
            <color indexed="81"/>
            <rFont val="ＭＳ Ｐゴシック"/>
          </rPr>
          <t>　（下期分）増減要因を記入してください。</t>
        </r>
      </text>
    </comment>
    <comment ref="U763" authorId="0">
      <text>
        <r>
          <rPr>
            <b/>
            <sz val="18"/>
            <color indexed="10"/>
            <rFont val="ＭＳ Ｐゴシック"/>
          </rPr>
          <t>④</t>
        </r>
        <r>
          <rPr>
            <sz val="14"/>
            <color indexed="81"/>
            <rFont val="ＭＳ Ｐゴシック"/>
          </rPr>
          <t>　増減要因を記入してください。</t>
        </r>
      </text>
    </comment>
    <comment ref="V763" authorId="0">
      <text>
        <r>
          <rPr>
            <b/>
            <sz val="18"/>
            <color indexed="10"/>
            <rFont val="ＭＳ Ｐゴシック"/>
          </rPr>
          <t>④</t>
        </r>
        <r>
          <rPr>
            <sz val="14"/>
            <color indexed="81"/>
            <rFont val="ＭＳ Ｐゴシック"/>
          </rPr>
          <t>　（下期分）増減要因を記入してください。</t>
        </r>
      </text>
    </comment>
    <comment ref="U769" authorId="0">
      <text>
        <r>
          <rPr>
            <b/>
            <sz val="18"/>
            <color indexed="10"/>
            <rFont val="ＭＳ Ｐゴシック"/>
          </rPr>
          <t>④</t>
        </r>
        <r>
          <rPr>
            <sz val="14"/>
            <color indexed="81"/>
            <rFont val="ＭＳ Ｐゴシック"/>
          </rPr>
          <t>　増減要因を記入してください。</t>
        </r>
      </text>
    </comment>
    <comment ref="V769" authorId="0">
      <text>
        <r>
          <rPr>
            <b/>
            <sz val="18"/>
            <color indexed="10"/>
            <rFont val="ＭＳ Ｐゴシック"/>
          </rPr>
          <t>④</t>
        </r>
        <r>
          <rPr>
            <sz val="14"/>
            <color indexed="81"/>
            <rFont val="ＭＳ Ｐゴシック"/>
          </rPr>
          <t>　（下期分）増減要因を記入してください。</t>
        </r>
      </text>
    </comment>
    <comment ref="U775" authorId="0">
      <text>
        <r>
          <rPr>
            <b/>
            <sz val="18"/>
            <color indexed="10"/>
            <rFont val="ＭＳ Ｐゴシック"/>
          </rPr>
          <t>④</t>
        </r>
        <r>
          <rPr>
            <sz val="14"/>
            <color indexed="81"/>
            <rFont val="ＭＳ Ｐゴシック"/>
          </rPr>
          <t>　増減要因を記入してください。</t>
        </r>
      </text>
    </comment>
    <comment ref="V775" authorId="0">
      <text>
        <r>
          <rPr>
            <b/>
            <sz val="18"/>
            <color indexed="10"/>
            <rFont val="ＭＳ Ｐゴシック"/>
          </rPr>
          <t>④</t>
        </r>
        <r>
          <rPr>
            <sz val="14"/>
            <color indexed="81"/>
            <rFont val="ＭＳ Ｐゴシック"/>
          </rPr>
          <t>　（下期分）増減要因を記入してください。</t>
        </r>
      </text>
    </comment>
    <comment ref="U787" authorId="0">
      <text>
        <r>
          <rPr>
            <b/>
            <sz val="18"/>
            <color indexed="10"/>
            <rFont val="ＭＳ Ｐゴシック"/>
          </rPr>
          <t>④</t>
        </r>
        <r>
          <rPr>
            <sz val="14"/>
            <color indexed="81"/>
            <rFont val="ＭＳ Ｐゴシック"/>
          </rPr>
          <t>　増減要因を記入してください。</t>
        </r>
      </text>
    </comment>
    <comment ref="V787" authorId="0">
      <text>
        <r>
          <rPr>
            <b/>
            <sz val="18"/>
            <color indexed="10"/>
            <rFont val="ＭＳ Ｐゴシック"/>
          </rPr>
          <t>④</t>
        </r>
        <r>
          <rPr>
            <sz val="14"/>
            <color indexed="81"/>
            <rFont val="ＭＳ Ｐゴシック"/>
          </rPr>
          <t>　（下期分）増減要因を記入してください。</t>
        </r>
      </text>
    </comment>
    <comment ref="U793" authorId="0">
      <text>
        <r>
          <rPr>
            <b/>
            <sz val="18"/>
            <color indexed="10"/>
            <rFont val="ＭＳ Ｐゴシック"/>
          </rPr>
          <t>④</t>
        </r>
        <r>
          <rPr>
            <sz val="14"/>
            <color indexed="81"/>
            <rFont val="ＭＳ Ｐゴシック"/>
          </rPr>
          <t>　増減要因を記入してください。</t>
        </r>
      </text>
    </comment>
    <comment ref="V793" authorId="0">
      <text>
        <r>
          <rPr>
            <b/>
            <sz val="18"/>
            <color indexed="10"/>
            <rFont val="ＭＳ Ｐゴシック"/>
          </rPr>
          <t>④</t>
        </r>
        <r>
          <rPr>
            <sz val="14"/>
            <color indexed="81"/>
            <rFont val="ＭＳ Ｐゴシック"/>
          </rPr>
          <t>　（下期分）増減要因を記入してください。</t>
        </r>
      </text>
    </comment>
    <comment ref="U802" authorId="0">
      <text>
        <r>
          <rPr>
            <b/>
            <sz val="18"/>
            <color indexed="10"/>
            <rFont val="ＭＳ Ｐゴシック"/>
          </rPr>
          <t>④</t>
        </r>
        <r>
          <rPr>
            <sz val="14"/>
            <color indexed="81"/>
            <rFont val="ＭＳ Ｐゴシック"/>
          </rPr>
          <t>　増減要因を記入してください。</t>
        </r>
      </text>
    </comment>
    <comment ref="V802" authorId="0">
      <text>
        <r>
          <rPr>
            <b/>
            <sz val="18"/>
            <color indexed="10"/>
            <rFont val="ＭＳ Ｐゴシック"/>
          </rPr>
          <t>④</t>
        </r>
        <r>
          <rPr>
            <sz val="14"/>
            <color indexed="81"/>
            <rFont val="ＭＳ Ｐゴシック"/>
          </rPr>
          <t>　（下期分）増減要因を記入してください。</t>
        </r>
      </text>
    </comment>
    <comment ref="U808" authorId="0">
      <text>
        <r>
          <rPr>
            <b/>
            <sz val="18"/>
            <color indexed="10"/>
            <rFont val="ＭＳ Ｐゴシック"/>
          </rPr>
          <t>④</t>
        </r>
        <r>
          <rPr>
            <sz val="14"/>
            <color indexed="81"/>
            <rFont val="ＭＳ Ｐゴシック"/>
          </rPr>
          <t>　増減要因を記入してください。</t>
        </r>
      </text>
    </comment>
    <comment ref="V808" authorId="0">
      <text>
        <r>
          <rPr>
            <b/>
            <sz val="18"/>
            <color indexed="10"/>
            <rFont val="ＭＳ Ｐゴシック"/>
          </rPr>
          <t>④</t>
        </r>
        <r>
          <rPr>
            <sz val="14"/>
            <color indexed="81"/>
            <rFont val="ＭＳ Ｐゴシック"/>
          </rPr>
          <t>　（下期分）増減要因を記入してください。</t>
        </r>
      </text>
    </comment>
    <comment ref="U814" authorId="0">
      <text>
        <r>
          <rPr>
            <b/>
            <sz val="18"/>
            <color indexed="10"/>
            <rFont val="ＭＳ Ｐゴシック"/>
          </rPr>
          <t>④</t>
        </r>
        <r>
          <rPr>
            <sz val="14"/>
            <color indexed="81"/>
            <rFont val="ＭＳ Ｐゴシック"/>
          </rPr>
          <t>　増減要因を記入してください。</t>
        </r>
      </text>
    </comment>
    <comment ref="V814" authorId="0">
      <text>
        <r>
          <rPr>
            <b/>
            <sz val="18"/>
            <color indexed="10"/>
            <rFont val="ＭＳ Ｐゴシック"/>
          </rPr>
          <t>④</t>
        </r>
        <r>
          <rPr>
            <sz val="14"/>
            <color indexed="81"/>
            <rFont val="ＭＳ Ｐゴシック"/>
          </rPr>
          <t>　（下期分）増減要因を記入してください。</t>
        </r>
      </text>
    </comment>
    <comment ref="U820" authorId="0">
      <text>
        <r>
          <rPr>
            <b/>
            <sz val="18"/>
            <color indexed="10"/>
            <rFont val="ＭＳ Ｐゴシック"/>
          </rPr>
          <t>④</t>
        </r>
        <r>
          <rPr>
            <sz val="14"/>
            <color indexed="81"/>
            <rFont val="ＭＳ Ｐゴシック"/>
          </rPr>
          <t>　増減要因を記入してください。</t>
        </r>
      </text>
    </comment>
    <comment ref="V820" authorId="0">
      <text>
        <r>
          <rPr>
            <b/>
            <sz val="18"/>
            <color indexed="10"/>
            <rFont val="ＭＳ Ｐゴシック"/>
          </rPr>
          <t>④</t>
        </r>
        <r>
          <rPr>
            <sz val="14"/>
            <color indexed="81"/>
            <rFont val="ＭＳ Ｐゴシック"/>
          </rPr>
          <t>　（下期分）増減要因を記入してください。</t>
        </r>
      </text>
    </comment>
    <comment ref="U826" authorId="0">
      <text>
        <r>
          <rPr>
            <b/>
            <sz val="18"/>
            <color indexed="10"/>
            <rFont val="ＭＳ Ｐゴシック"/>
          </rPr>
          <t>④</t>
        </r>
        <r>
          <rPr>
            <sz val="14"/>
            <color indexed="81"/>
            <rFont val="ＭＳ Ｐゴシック"/>
          </rPr>
          <t>　増減要因を記入してください。</t>
        </r>
      </text>
    </comment>
    <comment ref="V826" authorId="0">
      <text>
        <r>
          <rPr>
            <b/>
            <sz val="18"/>
            <color indexed="10"/>
            <rFont val="ＭＳ Ｐゴシック"/>
          </rPr>
          <t>④</t>
        </r>
        <r>
          <rPr>
            <sz val="14"/>
            <color indexed="81"/>
            <rFont val="ＭＳ Ｐゴシック"/>
          </rPr>
          <t>　（下期分）増減要因を記入してください。</t>
        </r>
      </text>
    </comment>
    <comment ref="U832" authorId="0">
      <text>
        <r>
          <rPr>
            <b/>
            <sz val="18"/>
            <color indexed="10"/>
            <rFont val="ＭＳ Ｐゴシック"/>
          </rPr>
          <t>④</t>
        </r>
        <r>
          <rPr>
            <sz val="14"/>
            <color indexed="81"/>
            <rFont val="ＭＳ Ｐゴシック"/>
          </rPr>
          <t>　増減要因を記入してください。</t>
        </r>
      </text>
    </comment>
    <comment ref="V832" authorId="0">
      <text>
        <r>
          <rPr>
            <b/>
            <sz val="18"/>
            <color indexed="10"/>
            <rFont val="ＭＳ Ｐゴシック"/>
          </rPr>
          <t>④</t>
        </r>
        <r>
          <rPr>
            <sz val="14"/>
            <color indexed="81"/>
            <rFont val="ＭＳ Ｐゴシック"/>
          </rPr>
          <t>　（下期分）増減要因を記入してください。</t>
        </r>
      </text>
    </comment>
    <comment ref="U844" authorId="0">
      <text>
        <r>
          <rPr>
            <b/>
            <sz val="18"/>
            <color indexed="10"/>
            <rFont val="ＭＳ Ｐゴシック"/>
          </rPr>
          <t>④</t>
        </r>
        <r>
          <rPr>
            <sz val="14"/>
            <color indexed="81"/>
            <rFont val="ＭＳ Ｐゴシック"/>
          </rPr>
          <t>　増減要因を記入してください。</t>
        </r>
      </text>
    </comment>
    <comment ref="V844" authorId="0">
      <text>
        <r>
          <rPr>
            <b/>
            <sz val="18"/>
            <color indexed="10"/>
            <rFont val="ＭＳ Ｐゴシック"/>
          </rPr>
          <t>④</t>
        </r>
        <r>
          <rPr>
            <sz val="14"/>
            <color indexed="81"/>
            <rFont val="ＭＳ Ｐゴシック"/>
          </rPr>
          <t>　（下期分）増減要因を記入してください。</t>
        </r>
      </text>
    </comment>
    <comment ref="U850" authorId="0">
      <text>
        <r>
          <rPr>
            <b/>
            <sz val="18"/>
            <color indexed="10"/>
            <rFont val="ＭＳ Ｐゴシック"/>
          </rPr>
          <t>④</t>
        </r>
        <r>
          <rPr>
            <sz val="14"/>
            <color indexed="81"/>
            <rFont val="ＭＳ Ｐゴシック"/>
          </rPr>
          <t>　増減要因を記入してください。</t>
        </r>
      </text>
    </comment>
    <comment ref="V850" authorId="0">
      <text>
        <r>
          <rPr>
            <b/>
            <sz val="18"/>
            <color indexed="10"/>
            <rFont val="ＭＳ Ｐゴシック"/>
          </rPr>
          <t>④</t>
        </r>
        <r>
          <rPr>
            <sz val="14"/>
            <color indexed="81"/>
            <rFont val="ＭＳ Ｐゴシック"/>
          </rPr>
          <t>　（下期分）増減要因を記入してください。</t>
        </r>
      </text>
    </comment>
    <comment ref="U859" authorId="0">
      <text>
        <r>
          <rPr>
            <b/>
            <sz val="18"/>
            <color indexed="10"/>
            <rFont val="ＭＳ Ｐゴシック"/>
          </rPr>
          <t>④</t>
        </r>
        <r>
          <rPr>
            <sz val="14"/>
            <color indexed="81"/>
            <rFont val="ＭＳ Ｐゴシック"/>
          </rPr>
          <t>　増減要因を記入してください。</t>
        </r>
      </text>
    </comment>
    <comment ref="V859" authorId="0">
      <text>
        <r>
          <rPr>
            <b/>
            <sz val="18"/>
            <color indexed="10"/>
            <rFont val="ＭＳ Ｐゴシック"/>
          </rPr>
          <t>④</t>
        </r>
        <r>
          <rPr>
            <sz val="14"/>
            <color indexed="81"/>
            <rFont val="ＭＳ Ｐゴシック"/>
          </rPr>
          <t>　（下期分）増減要因を記入してください。</t>
        </r>
      </text>
    </comment>
    <comment ref="U865" authorId="0">
      <text>
        <r>
          <rPr>
            <b/>
            <sz val="18"/>
            <color indexed="10"/>
            <rFont val="ＭＳ Ｐゴシック"/>
          </rPr>
          <t>④</t>
        </r>
        <r>
          <rPr>
            <sz val="14"/>
            <color indexed="81"/>
            <rFont val="ＭＳ Ｐゴシック"/>
          </rPr>
          <t>　増減要因を記入してください。</t>
        </r>
      </text>
    </comment>
    <comment ref="V865" authorId="0">
      <text>
        <r>
          <rPr>
            <b/>
            <sz val="18"/>
            <color indexed="10"/>
            <rFont val="ＭＳ Ｐゴシック"/>
          </rPr>
          <t>④</t>
        </r>
        <r>
          <rPr>
            <sz val="14"/>
            <color indexed="81"/>
            <rFont val="ＭＳ Ｐゴシック"/>
          </rPr>
          <t>　（下期分）増減要因を記入してください。</t>
        </r>
      </text>
    </comment>
    <comment ref="U871" authorId="0">
      <text>
        <r>
          <rPr>
            <b/>
            <sz val="18"/>
            <color indexed="10"/>
            <rFont val="ＭＳ Ｐゴシック"/>
          </rPr>
          <t>④</t>
        </r>
        <r>
          <rPr>
            <sz val="14"/>
            <color indexed="81"/>
            <rFont val="ＭＳ Ｐゴシック"/>
          </rPr>
          <t>　増減要因を記入してください。</t>
        </r>
      </text>
    </comment>
    <comment ref="V871" authorId="0">
      <text>
        <r>
          <rPr>
            <b/>
            <sz val="18"/>
            <color indexed="10"/>
            <rFont val="ＭＳ Ｐゴシック"/>
          </rPr>
          <t>④</t>
        </r>
        <r>
          <rPr>
            <sz val="14"/>
            <color indexed="81"/>
            <rFont val="ＭＳ Ｐゴシック"/>
          </rPr>
          <t>　（下期分）増減要因を記入してください。</t>
        </r>
      </text>
    </comment>
    <comment ref="U877" authorId="0">
      <text>
        <r>
          <rPr>
            <b/>
            <sz val="18"/>
            <color indexed="10"/>
            <rFont val="ＭＳ Ｐゴシック"/>
          </rPr>
          <t>④</t>
        </r>
        <r>
          <rPr>
            <sz val="14"/>
            <color indexed="81"/>
            <rFont val="ＭＳ Ｐゴシック"/>
          </rPr>
          <t>　増減要因を記入してください。</t>
        </r>
      </text>
    </comment>
    <comment ref="V877" authorId="0">
      <text>
        <r>
          <rPr>
            <b/>
            <sz val="18"/>
            <color indexed="10"/>
            <rFont val="ＭＳ Ｐゴシック"/>
          </rPr>
          <t>④</t>
        </r>
        <r>
          <rPr>
            <sz val="14"/>
            <color indexed="81"/>
            <rFont val="ＭＳ Ｐゴシック"/>
          </rPr>
          <t>　（下期分）増減要因を記入してください。</t>
        </r>
      </text>
    </comment>
    <comment ref="U883" authorId="0">
      <text>
        <r>
          <rPr>
            <b/>
            <sz val="18"/>
            <color indexed="10"/>
            <rFont val="ＭＳ Ｐゴシック"/>
          </rPr>
          <t>④</t>
        </r>
        <r>
          <rPr>
            <sz val="14"/>
            <color indexed="81"/>
            <rFont val="ＭＳ Ｐゴシック"/>
          </rPr>
          <t>　増減要因を記入してください。</t>
        </r>
      </text>
    </comment>
    <comment ref="V883" authorId="0">
      <text>
        <r>
          <rPr>
            <b/>
            <sz val="18"/>
            <color indexed="10"/>
            <rFont val="ＭＳ Ｐゴシック"/>
          </rPr>
          <t>④</t>
        </r>
        <r>
          <rPr>
            <sz val="14"/>
            <color indexed="81"/>
            <rFont val="ＭＳ Ｐゴシック"/>
          </rPr>
          <t>　（下期分）増減要因を記入してください。</t>
        </r>
      </text>
    </comment>
    <comment ref="U889" authorId="0">
      <text>
        <r>
          <rPr>
            <b/>
            <sz val="18"/>
            <color indexed="10"/>
            <rFont val="ＭＳ Ｐゴシック"/>
          </rPr>
          <t>④</t>
        </r>
        <r>
          <rPr>
            <sz val="14"/>
            <color indexed="81"/>
            <rFont val="ＭＳ Ｐゴシック"/>
          </rPr>
          <t>　増減要因を記入してください。</t>
        </r>
      </text>
    </comment>
    <comment ref="V889" authorId="0">
      <text>
        <r>
          <rPr>
            <b/>
            <sz val="18"/>
            <color indexed="10"/>
            <rFont val="ＭＳ Ｐゴシック"/>
          </rPr>
          <t>④</t>
        </r>
        <r>
          <rPr>
            <sz val="14"/>
            <color indexed="81"/>
            <rFont val="ＭＳ Ｐゴシック"/>
          </rPr>
          <t>　（下期分）増減要因を記入してください。</t>
        </r>
      </text>
    </comment>
    <comment ref="U895" authorId="0">
      <text>
        <r>
          <rPr>
            <b/>
            <sz val="18"/>
            <color indexed="10"/>
            <rFont val="ＭＳ Ｐゴシック"/>
          </rPr>
          <t>④</t>
        </r>
        <r>
          <rPr>
            <sz val="14"/>
            <color indexed="81"/>
            <rFont val="ＭＳ Ｐゴシック"/>
          </rPr>
          <t>　増減要因を記入してください。</t>
        </r>
      </text>
    </comment>
    <comment ref="V895" authorId="0">
      <text>
        <r>
          <rPr>
            <b/>
            <sz val="18"/>
            <color indexed="10"/>
            <rFont val="ＭＳ Ｐゴシック"/>
          </rPr>
          <t>④</t>
        </r>
        <r>
          <rPr>
            <sz val="14"/>
            <color indexed="81"/>
            <rFont val="ＭＳ Ｐゴシック"/>
          </rPr>
          <t>　（下期分）増減要因を記入してください。</t>
        </r>
      </text>
    </comment>
    <comment ref="U901" authorId="0">
      <text>
        <r>
          <rPr>
            <b/>
            <sz val="18"/>
            <color indexed="10"/>
            <rFont val="ＭＳ Ｐゴシック"/>
          </rPr>
          <t>④</t>
        </r>
        <r>
          <rPr>
            <sz val="14"/>
            <color indexed="81"/>
            <rFont val="ＭＳ Ｐゴシック"/>
          </rPr>
          <t>　増減要因を記入してください。</t>
        </r>
      </text>
    </comment>
    <comment ref="V901" authorId="0">
      <text>
        <r>
          <rPr>
            <b/>
            <sz val="18"/>
            <color indexed="10"/>
            <rFont val="ＭＳ Ｐゴシック"/>
          </rPr>
          <t>④</t>
        </r>
        <r>
          <rPr>
            <sz val="14"/>
            <color indexed="81"/>
            <rFont val="ＭＳ Ｐゴシック"/>
          </rPr>
          <t>　（下期分）増減要因を記入してください。</t>
        </r>
      </text>
    </comment>
    <comment ref="U922" authorId="0">
      <text>
        <r>
          <rPr>
            <b/>
            <sz val="18"/>
            <color indexed="10"/>
            <rFont val="ＭＳ Ｐゴシック"/>
          </rPr>
          <t>④</t>
        </r>
        <r>
          <rPr>
            <sz val="14"/>
            <color indexed="81"/>
            <rFont val="ＭＳ Ｐゴシック"/>
          </rPr>
          <t>　増減要因を記入してください。</t>
        </r>
      </text>
    </comment>
    <comment ref="V922" authorId="0">
      <text>
        <r>
          <rPr>
            <b/>
            <sz val="18"/>
            <color indexed="10"/>
            <rFont val="ＭＳ Ｐゴシック"/>
          </rPr>
          <t>④</t>
        </r>
        <r>
          <rPr>
            <sz val="14"/>
            <color indexed="81"/>
            <rFont val="ＭＳ Ｐゴシック"/>
          </rPr>
          <t>　（下期分）増減要因を記入してください。</t>
        </r>
      </text>
    </comment>
    <comment ref="U928" authorId="0">
      <text>
        <r>
          <rPr>
            <b/>
            <sz val="18"/>
            <color indexed="10"/>
            <rFont val="ＭＳ Ｐゴシック"/>
          </rPr>
          <t>④</t>
        </r>
        <r>
          <rPr>
            <sz val="14"/>
            <color indexed="81"/>
            <rFont val="ＭＳ Ｐゴシック"/>
          </rPr>
          <t>　増減要因を記入してください。</t>
        </r>
      </text>
    </comment>
    <comment ref="V928" authorId="0">
      <text>
        <r>
          <rPr>
            <b/>
            <sz val="18"/>
            <color indexed="10"/>
            <rFont val="ＭＳ Ｐゴシック"/>
          </rPr>
          <t>④</t>
        </r>
        <r>
          <rPr>
            <sz val="14"/>
            <color indexed="81"/>
            <rFont val="ＭＳ Ｐゴシック"/>
          </rPr>
          <t>　（下期分）増減要因を記入してください。</t>
        </r>
      </text>
    </comment>
    <comment ref="U934" authorId="0">
      <text>
        <r>
          <rPr>
            <b/>
            <sz val="18"/>
            <color indexed="10"/>
            <rFont val="ＭＳ Ｐゴシック"/>
          </rPr>
          <t>④</t>
        </r>
        <r>
          <rPr>
            <sz val="14"/>
            <color indexed="81"/>
            <rFont val="ＭＳ Ｐゴシック"/>
          </rPr>
          <t>　増減要因を記入してください。</t>
        </r>
      </text>
    </comment>
    <comment ref="V934" authorId="0">
      <text>
        <r>
          <rPr>
            <b/>
            <sz val="18"/>
            <color indexed="10"/>
            <rFont val="ＭＳ Ｐゴシック"/>
          </rPr>
          <t>④</t>
        </r>
        <r>
          <rPr>
            <sz val="14"/>
            <color indexed="81"/>
            <rFont val="ＭＳ Ｐゴシック"/>
          </rPr>
          <t>　（下期分）増減要因を記入してください。</t>
        </r>
      </text>
    </comment>
    <comment ref="U946" authorId="0">
      <text>
        <r>
          <rPr>
            <b/>
            <sz val="18"/>
            <color indexed="10"/>
            <rFont val="ＭＳ Ｐゴシック"/>
          </rPr>
          <t>④</t>
        </r>
        <r>
          <rPr>
            <sz val="14"/>
            <color indexed="81"/>
            <rFont val="ＭＳ Ｐゴシック"/>
          </rPr>
          <t>　増減要因を記入してください。</t>
        </r>
      </text>
    </comment>
    <comment ref="V946" authorId="0">
      <text>
        <r>
          <rPr>
            <b/>
            <sz val="18"/>
            <color indexed="10"/>
            <rFont val="ＭＳ Ｐゴシック"/>
          </rPr>
          <t>④</t>
        </r>
        <r>
          <rPr>
            <sz val="14"/>
            <color indexed="81"/>
            <rFont val="ＭＳ Ｐゴシック"/>
          </rPr>
          <t>　（下期分）増減要因を記入してください。</t>
        </r>
      </text>
    </comment>
    <comment ref="U952" authorId="0">
      <text>
        <r>
          <rPr>
            <b/>
            <sz val="18"/>
            <color indexed="10"/>
            <rFont val="ＭＳ Ｐゴシック"/>
          </rPr>
          <t>④</t>
        </r>
        <r>
          <rPr>
            <sz val="14"/>
            <color indexed="81"/>
            <rFont val="ＭＳ Ｐゴシック"/>
          </rPr>
          <t>　増減要因を記入してください。</t>
        </r>
      </text>
    </comment>
    <comment ref="V952" authorId="0">
      <text>
        <r>
          <rPr>
            <b/>
            <sz val="18"/>
            <color indexed="10"/>
            <rFont val="ＭＳ Ｐゴシック"/>
          </rPr>
          <t>④</t>
        </r>
        <r>
          <rPr>
            <sz val="14"/>
            <color indexed="81"/>
            <rFont val="ＭＳ Ｐゴシック"/>
          </rPr>
          <t>　（下期分）増減要因を記入してください。</t>
        </r>
      </text>
    </comment>
    <comment ref="U958" authorId="0">
      <text>
        <r>
          <rPr>
            <b/>
            <sz val="18"/>
            <color indexed="10"/>
            <rFont val="ＭＳ Ｐゴシック"/>
          </rPr>
          <t>④</t>
        </r>
        <r>
          <rPr>
            <sz val="14"/>
            <color indexed="81"/>
            <rFont val="ＭＳ Ｐゴシック"/>
          </rPr>
          <t>　増減要因を記入してください。</t>
        </r>
      </text>
    </comment>
    <comment ref="V958" authorId="0">
      <text>
        <r>
          <rPr>
            <b/>
            <sz val="18"/>
            <color indexed="10"/>
            <rFont val="ＭＳ Ｐゴシック"/>
          </rPr>
          <t>④</t>
        </r>
        <r>
          <rPr>
            <sz val="14"/>
            <color indexed="81"/>
            <rFont val="ＭＳ Ｐゴシック"/>
          </rPr>
          <t>　（下期分）増減要因を記入してください。</t>
        </r>
      </text>
    </comment>
    <comment ref="U964" authorId="0">
      <text>
        <r>
          <rPr>
            <b/>
            <sz val="18"/>
            <color indexed="10"/>
            <rFont val="ＭＳ Ｐゴシック"/>
          </rPr>
          <t>④</t>
        </r>
        <r>
          <rPr>
            <sz val="14"/>
            <color indexed="81"/>
            <rFont val="ＭＳ Ｐゴシック"/>
          </rPr>
          <t>　増減要因を記入してください。</t>
        </r>
      </text>
    </comment>
    <comment ref="V964" authorId="0">
      <text>
        <r>
          <rPr>
            <b/>
            <sz val="18"/>
            <color indexed="10"/>
            <rFont val="ＭＳ Ｐゴシック"/>
          </rPr>
          <t>④</t>
        </r>
        <r>
          <rPr>
            <sz val="14"/>
            <color indexed="81"/>
            <rFont val="ＭＳ Ｐゴシック"/>
          </rPr>
          <t>　（下期分）増減要因を記入してください。</t>
        </r>
      </text>
    </comment>
    <comment ref="U973" authorId="0">
      <text>
        <r>
          <rPr>
            <b/>
            <sz val="18"/>
            <color indexed="10"/>
            <rFont val="ＭＳ Ｐゴシック"/>
          </rPr>
          <t>④</t>
        </r>
        <r>
          <rPr>
            <sz val="14"/>
            <color indexed="81"/>
            <rFont val="ＭＳ Ｐゴシック"/>
          </rPr>
          <t>　増減要因を記入してください。</t>
        </r>
      </text>
    </comment>
    <comment ref="V973" authorId="0">
      <text>
        <r>
          <rPr>
            <b/>
            <sz val="18"/>
            <color indexed="10"/>
            <rFont val="ＭＳ Ｐゴシック"/>
          </rPr>
          <t>④</t>
        </r>
        <r>
          <rPr>
            <sz val="14"/>
            <color indexed="81"/>
            <rFont val="ＭＳ Ｐゴシック"/>
          </rPr>
          <t>　（下期分）増減要因を記入してください。</t>
        </r>
      </text>
    </comment>
    <comment ref="U979" authorId="0">
      <text>
        <r>
          <rPr>
            <b/>
            <sz val="18"/>
            <color indexed="10"/>
            <rFont val="ＭＳ Ｐゴシック"/>
          </rPr>
          <t>④</t>
        </r>
        <r>
          <rPr>
            <sz val="14"/>
            <color indexed="81"/>
            <rFont val="ＭＳ Ｐゴシック"/>
          </rPr>
          <t>　増減要因を記入してください。</t>
        </r>
      </text>
    </comment>
    <comment ref="V979" authorId="0">
      <text>
        <r>
          <rPr>
            <b/>
            <sz val="18"/>
            <color indexed="10"/>
            <rFont val="ＭＳ Ｐゴシック"/>
          </rPr>
          <t>④</t>
        </r>
        <r>
          <rPr>
            <sz val="14"/>
            <color indexed="81"/>
            <rFont val="ＭＳ Ｐゴシック"/>
          </rPr>
          <t>　（下期分）増減要因を記入してください。</t>
        </r>
      </text>
    </comment>
    <comment ref="U985" authorId="0">
      <text>
        <r>
          <rPr>
            <b/>
            <sz val="18"/>
            <color indexed="10"/>
            <rFont val="ＭＳ Ｐゴシック"/>
          </rPr>
          <t>④</t>
        </r>
        <r>
          <rPr>
            <sz val="14"/>
            <color indexed="81"/>
            <rFont val="ＭＳ Ｐゴシック"/>
          </rPr>
          <t>　増減要因を記入してください。</t>
        </r>
      </text>
    </comment>
    <comment ref="V985" authorId="0">
      <text>
        <r>
          <rPr>
            <b/>
            <sz val="18"/>
            <color indexed="10"/>
            <rFont val="ＭＳ Ｐゴシック"/>
          </rPr>
          <t>④</t>
        </r>
        <r>
          <rPr>
            <sz val="14"/>
            <color indexed="81"/>
            <rFont val="ＭＳ Ｐゴシック"/>
          </rPr>
          <t>　（下期分）増減要因を記入してください。</t>
        </r>
      </text>
    </comment>
    <comment ref="U991" authorId="0">
      <text>
        <r>
          <rPr>
            <b/>
            <sz val="18"/>
            <color indexed="10"/>
            <rFont val="ＭＳ Ｐゴシック"/>
          </rPr>
          <t>④</t>
        </r>
        <r>
          <rPr>
            <sz val="14"/>
            <color indexed="81"/>
            <rFont val="ＭＳ Ｐゴシック"/>
          </rPr>
          <t>　増減要因を記入してください。</t>
        </r>
      </text>
    </comment>
    <comment ref="V991" authorId="0">
      <text>
        <r>
          <rPr>
            <b/>
            <sz val="18"/>
            <color indexed="10"/>
            <rFont val="ＭＳ Ｐゴシック"/>
          </rPr>
          <t>④</t>
        </r>
        <r>
          <rPr>
            <sz val="14"/>
            <color indexed="81"/>
            <rFont val="ＭＳ Ｐゴシック"/>
          </rPr>
          <t>　（下期分）増減要因を記入してください。</t>
        </r>
      </text>
    </comment>
    <comment ref="U997" authorId="0">
      <text>
        <r>
          <rPr>
            <b/>
            <sz val="18"/>
            <color indexed="10"/>
            <rFont val="ＭＳ Ｐゴシック"/>
          </rPr>
          <t>④</t>
        </r>
        <r>
          <rPr>
            <sz val="14"/>
            <color indexed="81"/>
            <rFont val="ＭＳ Ｐゴシック"/>
          </rPr>
          <t>　増減要因を記入してください。</t>
        </r>
      </text>
    </comment>
    <comment ref="V997" authorId="0">
      <text>
        <r>
          <rPr>
            <b/>
            <sz val="18"/>
            <color indexed="10"/>
            <rFont val="ＭＳ Ｐゴシック"/>
          </rPr>
          <t>④</t>
        </r>
        <r>
          <rPr>
            <sz val="14"/>
            <color indexed="81"/>
            <rFont val="ＭＳ Ｐゴシック"/>
          </rPr>
          <t>　（下期分）増減要因を記入してください。</t>
        </r>
      </text>
    </comment>
    <comment ref="U1003" authorId="0">
      <text>
        <r>
          <rPr>
            <b/>
            <sz val="18"/>
            <color indexed="10"/>
            <rFont val="ＭＳ Ｐゴシック"/>
          </rPr>
          <t>④</t>
        </r>
        <r>
          <rPr>
            <sz val="14"/>
            <color indexed="81"/>
            <rFont val="ＭＳ Ｐゴシック"/>
          </rPr>
          <t>　増減要因を記入してください。</t>
        </r>
      </text>
    </comment>
    <comment ref="V1003" authorId="0">
      <text>
        <r>
          <rPr>
            <b/>
            <sz val="18"/>
            <color indexed="10"/>
            <rFont val="ＭＳ Ｐゴシック"/>
          </rPr>
          <t>④</t>
        </r>
        <r>
          <rPr>
            <sz val="14"/>
            <color indexed="81"/>
            <rFont val="ＭＳ Ｐゴシック"/>
          </rPr>
          <t>　（下期分）増減要因を記入してください。</t>
        </r>
      </text>
    </comment>
    <comment ref="U1009" authorId="0">
      <text>
        <r>
          <rPr>
            <b/>
            <sz val="18"/>
            <color indexed="10"/>
            <rFont val="ＭＳ Ｐゴシック"/>
          </rPr>
          <t>④</t>
        </r>
        <r>
          <rPr>
            <sz val="14"/>
            <color indexed="81"/>
            <rFont val="ＭＳ Ｐゴシック"/>
          </rPr>
          <t>　増減要因を記入してください。</t>
        </r>
      </text>
    </comment>
    <comment ref="V1009" authorId="0">
      <text>
        <r>
          <rPr>
            <b/>
            <sz val="18"/>
            <color indexed="10"/>
            <rFont val="ＭＳ Ｐゴシック"/>
          </rPr>
          <t>④</t>
        </r>
        <r>
          <rPr>
            <sz val="14"/>
            <color indexed="81"/>
            <rFont val="ＭＳ Ｐゴシック"/>
          </rPr>
          <t>　（下期分）増減要因を記入してください。</t>
        </r>
      </text>
    </comment>
    <comment ref="U1015" authorId="0">
      <text>
        <r>
          <rPr>
            <b/>
            <sz val="18"/>
            <color indexed="10"/>
            <rFont val="ＭＳ Ｐゴシック"/>
          </rPr>
          <t>④</t>
        </r>
        <r>
          <rPr>
            <sz val="14"/>
            <color indexed="81"/>
            <rFont val="ＭＳ Ｐゴシック"/>
          </rPr>
          <t>　増減要因を記入してください。</t>
        </r>
      </text>
    </comment>
    <comment ref="V1015" authorId="0">
      <text>
        <r>
          <rPr>
            <b/>
            <sz val="18"/>
            <color indexed="10"/>
            <rFont val="ＭＳ Ｐゴシック"/>
          </rPr>
          <t>④</t>
        </r>
        <r>
          <rPr>
            <sz val="14"/>
            <color indexed="81"/>
            <rFont val="ＭＳ Ｐゴシック"/>
          </rPr>
          <t>　（下期分）増減要因を記入してください。</t>
        </r>
      </text>
    </comment>
    <comment ref="U1021" authorId="0">
      <text>
        <r>
          <rPr>
            <b/>
            <sz val="18"/>
            <color indexed="10"/>
            <rFont val="ＭＳ Ｐゴシック"/>
          </rPr>
          <t>④</t>
        </r>
        <r>
          <rPr>
            <sz val="14"/>
            <color indexed="81"/>
            <rFont val="ＭＳ Ｐゴシック"/>
          </rPr>
          <t>　増減要因を記入してください。</t>
        </r>
      </text>
    </comment>
    <comment ref="V1021" authorId="0">
      <text>
        <r>
          <rPr>
            <b/>
            <sz val="18"/>
            <color indexed="10"/>
            <rFont val="ＭＳ Ｐゴシック"/>
          </rPr>
          <t>④</t>
        </r>
        <r>
          <rPr>
            <sz val="14"/>
            <color indexed="81"/>
            <rFont val="ＭＳ Ｐゴシック"/>
          </rPr>
          <t>　（下期分）増減要因を記入してください。</t>
        </r>
      </text>
    </comment>
    <comment ref="U1030" authorId="0">
      <text>
        <r>
          <rPr>
            <b/>
            <sz val="18"/>
            <color indexed="10"/>
            <rFont val="ＭＳ Ｐゴシック"/>
          </rPr>
          <t>④</t>
        </r>
        <r>
          <rPr>
            <sz val="14"/>
            <color indexed="81"/>
            <rFont val="ＭＳ Ｐゴシック"/>
          </rPr>
          <t>　増減要因を記入してください。</t>
        </r>
      </text>
    </comment>
    <comment ref="V1030" authorId="0">
      <text>
        <r>
          <rPr>
            <b/>
            <sz val="18"/>
            <color indexed="10"/>
            <rFont val="ＭＳ Ｐゴシック"/>
          </rPr>
          <t>④</t>
        </r>
        <r>
          <rPr>
            <sz val="14"/>
            <color indexed="81"/>
            <rFont val="ＭＳ Ｐゴシック"/>
          </rPr>
          <t>　（下期分）増減要因を記入してください。</t>
        </r>
      </text>
    </comment>
    <comment ref="U1048" authorId="0">
      <text>
        <r>
          <rPr>
            <b/>
            <sz val="18"/>
            <color indexed="10"/>
            <rFont val="ＭＳ Ｐゴシック"/>
          </rPr>
          <t>④</t>
        </r>
        <r>
          <rPr>
            <sz val="14"/>
            <color indexed="81"/>
            <rFont val="ＭＳ Ｐゴシック"/>
          </rPr>
          <t>　増減要因を記入してください。</t>
        </r>
      </text>
    </comment>
    <comment ref="V1048" authorId="0">
      <text>
        <r>
          <rPr>
            <b/>
            <sz val="18"/>
            <color indexed="10"/>
            <rFont val="ＭＳ Ｐゴシック"/>
          </rPr>
          <t>④</t>
        </r>
        <r>
          <rPr>
            <sz val="14"/>
            <color indexed="81"/>
            <rFont val="ＭＳ Ｐゴシック"/>
          </rPr>
          <t>　（下期分）増減要因を記入してください。</t>
        </r>
      </text>
    </comment>
    <comment ref="U1054" authorId="0">
      <text>
        <r>
          <rPr>
            <b/>
            <sz val="18"/>
            <color indexed="10"/>
            <rFont val="ＭＳ Ｐゴシック"/>
          </rPr>
          <t>④</t>
        </r>
        <r>
          <rPr>
            <sz val="14"/>
            <color indexed="81"/>
            <rFont val="ＭＳ Ｐゴシック"/>
          </rPr>
          <t>　増減要因を記入してください。</t>
        </r>
      </text>
    </comment>
    <comment ref="V1054" authorId="0">
      <text>
        <r>
          <rPr>
            <b/>
            <sz val="18"/>
            <color indexed="10"/>
            <rFont val="ＭＳ Ｐゴシック"/>
          </rPr>
          <t>④</t>
        </r>
        <r>
          <rPr>
            <sz val="14"/>
            <color indexed="81"/>
            <rFont val="ＭＳ Ｐゴシック"/>
          </rPr>
          <t>　（下期分）増減要因を記入してください。</t>
        </r>
      </text>
    </comment>
    <comment ref="U1060" authorId="0">
      <text>
        <r>
          <rPr>
            <b/>
            <sz val="18"/>
            <color indexed="10"/>
            <rFont val="ＭＳ Ｐゴシック"/>
          </rPr>
          <t>④</t>
        </r>
        <r>
          <rPr>
            <sz val="14"/>
            <color indexed="81"/>
            <rFont val="ＭＳ Ｐゴシック"/>
          </rPr>
          <t>　増減要因を記入してください。</t>
        </r>
      </text>
    </comment>
    <comment ref="V1060" authorId="0">
      <text>
        <r>
          <rPr>
            <b/>
            <sz val="18"/>
            <color indexed="10"/>
            <rFont val="ＭＳ Ｐゴシック"/>
          </rPr>
          <t>④</t>
        </r>
        <r>
          <rPr>
            <sz val="14"/>
            <color indexed="81"/>
            <rFont val="ＭＳ Ｐゴシック"/>
          </rPr>
          <t>　（下期分）増減要因を記入してください。</t>
        </r>
      </text>
    </comment>
    <comment ref="U1066" authorId="0">
      <text>
        <r>
          <rPr>
            <b/>
            <sz val="18"/>
            <color indexed="10"/>
            <rFont val="ＭＳ Ｐゴシック"/>
          </rPr>
          <t>④</t>
        </r>
        <r>
          <rPr>
            <sz val="14"/>
            <color indexed="81"/>
            <rFont val="ＭＳ Ｐゴシック"/>
          </rPr>
          <t>　増減要因を記入してください。</t>
        </r>
      </text>
    </comment>
    <comment ref="V1066" authorId="0">
      <text>
        <r>
          <rPr>
            <b/>
            <sz val="18"/>
            <color indexed="10"/>
            <rFont val="ＭＳ Ｐゴシック"/>
          </rPr>
          <t>④</t>
        </r>
        <r>
          <rPr>
            <sz val="14"/>
            <color indexed="81"/>
            <rFont val="ＭＳ Ｐゴシック"/>
          </rPr>
          <t>　（下期分）増減要因を記入してください。</t>
        </r>
      </text>
    </comment>
    <comment ref="U1072" authorId="0">
      <text>
        <r>
          <rPr>
            <b/>
            <sz val="18"/>
            <color indexed="10"/>
            <rFont val="ＭＳ Ｐゴシック"/>
          </rPr>
          <t>④</t>
        </r>
        <r>
          <rPr>
            <sz val="14"/>
            <color indexed="81"/>
            <rFont val="ＭＳ Ｐゴシック"/>
          </rPr>
          <t>　増減要因を記入してください。</t>
        </r>
      </text>
    </comment>
    <comment ref="V1072" authorId="0">
      <text>
        <r>
          <rPr>
            <b/>
            <sz val="18"/>
            <color indexed="10"/>
            <rFont val="ＭＳ Ｐゴシック"/>
          </rPr>
          <t>④</t>
        </r>
        <r>
          <rPr>
            <sz val="14"/>
            <color indexed="81"/>
            <rFont val="ＭＳ Ｐゴシック"/>
          </rPr>
          <t>　（下期分）増減要因を記入してください。</t>
        </r>
      </text>
    </comment>
    <comment ref="U1078" authorId="0">
      <text>
        <r>
          <rPr>
            <b/>
            <sz val="18"/>
            <color indexed="10"/>
            <rFont val="ＭＳ Ｐゴシック"/>
          </rPr>
          <t>④</t>
        </r>
        <r>
          <rPr>
            <sz val="14"/>
            <color indexed="81"/>
            <rFont val="ＭＳ Ｐゴシック"/>
          </rPr>
          <t>　増減要因を記入してください。</t>
        </r>
      </text>
    </comment>
    <comment ref="V1078" authorId="0">
      <text>
        <r>
          <rPr>
            <b/>
            <sz val="18"/>
            <color indexed="10"/>
            <rFont val="ＭＳ Ｐゴシック"/>
          </rPr>
          <t>④</t>
        </r>
        <r>
          <rPr>
            <sz val="14"/>
            <color indexed="81"/>
            <rFont val="ＭＳ Ｐゴシック"/>
          </rPr>
          <t>　（下期分）増減要因を記入してください。</t>
        </r>
      </text>
    </comment>
    <comment ref="U1087" authorId="0">
      <text>
        <r>
          <rPr>
            <b/>
            <sz val="18"/>
            <color indexed="10"/>
            <rFont val="ＭＳ Ｐゴシック"/>
          </rPr>
          <t>④</t>
        </r>
        <r>
          <rPr>
            <sz val="14"/>
            <color indexed="81"/>
            <rFont val="ＭＳ Ｐゴシック"/>
          </rPr>
          <t>　増減要因を記入してください。</t>
        </r>
      </text>
    </comment>
    <comment ref="V1087" authorId="0">
      <text>
        <r>
          <rPr>
            <b/>
            <sz val="18"/>
            <color indexed="10"/>
            <rFont val="ＭＳ Ｐゴシック"/>
          </rPr>
          <t>④</t>
        </r>
        <r>
          <rPr>
            <sz val="14"/>
            <color indexed="81"/>
            <rFont val="ＭＳ Ｐゴシック"/>
          </rPr>
          <t>　（下期分）増減要因を記入してください。</t>
        </r>
      </text>
    </comment>
    <comment ref="U1093" authorId="0">
      <text>
        <r>
          <rPr>
            <b/>
            <sz val="18"/>
            <color indexed="10"/>
            <rFont val="ＭＳ Ｐゴシック"/>
          </rPr>
          <t>④</t>
        </r>
        <r>
          <rPr>
            <sz val="14"/>
            <color indexed="81"/>
            <rFont val="ＭＳ Ｐゴシック"/>
          </rPr>
          <t>　増減要因を記入してください。</t>
        </r>
      </text>
    </comment>
    <comment ref="V1093" authorId="0">
      <text>
        <r>
          <rPr>
            <b/>
            <sz val="18"/>
            <color indexed="10"/>
            <rFont val="ＭＳ Ｐゴシック"/>
          </rPr>
          <t>④</t>
        </r>
        <r>
          <rPr>
            <sz val="14"/>
            <color indexed="81"/>
            <rFont val="ＭＳ Ｐゴシック"/>
          </rPr>
          <t>　（下期分）増減要因を記入してください。</t>
        </r>
      </text>
    </comment>
    <comment ref="U1099" authorId="0">
      <text>
        <r>
          <rPr>
            <b/>
            <sz val="18"/>
            <color indexed="10"/>
            <rFont val="ＭＳ Ｐゴシック"/>
          </rPr>
          <t>④</t>
        </r>
        <r>
          <rPr>
            <sz val="14"/>
            <color indexed="81"/>
            <rFont val="ＭＳ Ｐゴシック"/>
          </rPr>
          <t>　増減要因を記入してください。</t>
        </r>
      </text>
    </comment>
    <comment ref="V1099" authorId="0">
      <text>
        <r>
          <rPr>
            <b/>
            <sz val="18"/>
            <color indexed="10"/>
            <rFont val="ＭＳ Ｐゴシック"/>
          </rPr>
          <t>④</t>
        </r>
        <r>
          <rPr>
            <sz val="14"/>
            <color indexed="81"/>
            <rFont val="ＭＳ Ｐゴシック"/>
          </rPr>
          <t>　（下期分）増減要因を記入してください。</t>
        </r>
      </text>
    </comment>
    <comment ref="U1105" authorId="0">
      <text>
        <r>
          <rPr>
            <b/>
            <sz val="18"/>
            <color indexed="10"/>
            <rFont val="ＭＳ Ｐゴシック"/>
          </rPr>
          <t>④</t>
        </r>
        <r>
          <rPr>
            <sz val="14"/>
            <color indexed="81"/>
            <rFont val="ＭＳ Ｐゴシック"/>
          </rPr>
          <t>　増減要因を記入してください。</t>
        </r>
      </text>
    </comment>
    <comment ref="V1105" authorId="0">
      <text>
        <r>
          <rPr>
            <b/>
            <sz val="18"/>
            <color indexed="10"/>
            <rFont val="ＭＳ Ｐゴシック"/>
          </rPr>
          <t>④</t>
        </r>
        <r>
          <rPr>
            <sz val="14"/>
            <color indexed="81"/>
            <rFont val="ＭＳ Ｐゴシック"/>
          </rPr>
          <t>　（下期分）増減要因を記入してください。</t>
        </r>
      </text>
    </comment>
    <comment ref="U1111" authorId="0">
      <text>
        <r>
          <rPr>
            <b/>
            <sz val="18"/>
            <color indexed="10"/>
            <rFont val="ＭＳ Ｐゴシック"/>
          </rPr>
          <t>④</t>
        </r>
        <r>
          <rPr>
            <sz val="14"/>
            <color indexed="81"/>
            <rFont val="ＭＳ Ｐゴシック"/>
          </rPr>
          <t>　増減要因を記入してください。</t>
        </r>
      </text>
    </comment>
    <comment ref="V1111" authorId="0">
      <text>
        <r>
          <rPr>
            <b/>
            <sz val="18"/>
            <color indexed="10"/>
            <rFont val="ＭＳ Ｐゴシック"/>
          </rPr>
          <t>④</t>
        </r>
        <r>
          <rPr>
            <sz val="14"/>
            <color indexed="81"/>
            <rFont val="ＭＳ Ｐゴシック"/>
          </rPr>
          <t>　（下期分）増減要因を記入してください。</t>
        </r>
      </text>
    </comment>
    <comment ref="U1117" authorId="0">
      <text>
        <r>
          <rPr>
            <b/>
            <sz val="18"/>
            <color indexed="10"/>
            <rFont val="ＭＳ Ｐゴシック"/>
          </rPr>
          <t>④</t>
        </r>
        <r>
          <rPr>
            <sz val="14"/>
            <color indexed="81"/>
            <rFont val="ＭＳ Ｐゴシック"/>
          </rPr>
          <t>　増減要因を記入してください。</t>
        </r>
      </text>
    </comment>
    <comment ref="V1117" authorId="0">
      <text>
        <r>
          <rPr>
            <b/>
            <sz val="18"/>
            <color indexed="10"/>
            <rFont val="ＭＳ Ｐゴシック"/>
          </rPr>
          <t>④</t>
        </r>
        <r>
          <rPr>
            <sz val="14"/>
            <color indexed="81"/>
            <rFont val="ＭＳ Ｐゴシック"/>
          </rPr>
          <t>　（下期分）増減要因を記入してください。</t>
        </r>
      </text>
    </comment>
    <comment ref="U1123" authorId="0">
      <text>
        <r>
          <rPr>
            <b/>
            <sz val="18"/>
            <color indexed="10"/>
            <rFont val="ＭＳ Ｐゴシック"/>
          </rPr>
          <t>④</t>
        </r>
        <r>
          <rPr>
            <sz val="14"/>
            <color indexed="81"/>
            <rFont val="ＭＳ Ｐゴシック"/>
          </rPr>
          <t>　増減要因を記入してください。</t>
        </r>
      </text>
    </comment>
    <comment ref="V1123" authorId="0">
      <text>
        <r>
          <rPr>
            <b/>
            <sz val="18"/>
            <color indexed="10"/>
            <rFont val="ＭＳ Ｐゴシック"/>
          </rPr>
          <t>④</t>
        </r>
        <r>
          <rPr>
            <sz val="14"/>
            <color indexed="81"/>
            <rFont val="ＭＳ Ｐゴシック"/>
          </rPr>
          <t>　（下期分）増減要因を記入してください。</t>
        </r>
      </text>
    </comment>
    <comment ref="U1129" authorId="0">
      <text>
        <r>
          <rPr>
            <b/>
            <sz val="18"/>
            <color indexed="10"/>
            <rFont val="ＭＳ Ｐゴシック"/>
          </rPr>
          <t>④</t>
        </r>
        <r>
          <rPr>
            <sz val="14"/>
            <color indexed="81"/>
            <rFont val="ＭＳ Ｐゴシック"/>
          </rPr>
          <t>　増減要因を記入してください。</t>
        </r>
      </text>
    </comment>
    <comment ref="V1129" authorId="0">
      <text>
        <r>
          <rPr>
            <b/>
            <sz val="18"/>
            <color indexed="10"/>
            <rFont val="ＭＳ Ｐゴシック"/>
          </rPr>
          <t>④</t>
        </r>
        <r>
          <rPr>
            <sz val="14"/>
            <color indexed="81"/>
            <rFont val="ＭＳ Ｐゴシック"/>
          </rPr>
          <t>　（下期分）増減要因を記入してください。</t>
        </r>
      </text>
    </comment>
    <comment ref="U1135" authorId="0">
      <text>
        <r>
          <rPr>
            <b/>
            <sz val="18"/>
            <color indexed="10"/>
            <rFont val="ＭＳ Ｐゴシック"/>
          </rPr>
          <t>④</t>
        </r>
        <r>
          <rPr>
            <sz val="14"/>
            <color indexed="81"/>
            <rFont val="ＭＳ Ｐゴシック"/>
          </rPr>
          <t>　増減要因を記入してください。</t>
        </r>
      </text>
    </comment>
    <comment ref="V1135" authorId="0">
      <text>
        <r>
          <rPr>
            <b/>
            <sz val="18"/>
            <color indexed="10"/>
            <rFont val="ＭＳ Ｐゴシック"/>
          </rPr>
          <t>④</t>
        </r>
        <r>
          <rPr>
            <sz val="14"/>
            <color indexed="81"/>
            <rFont val="ＭＳ Ｐゴシック"/>
          </rPr>
          <t>　（下期分）増減要因を記入してください。</t>
        </r>
      </text>
    </comment>
    <comment ref="U1144" authorId="0">
      <text>
        <r>
          <rPr>
            <b/>
            <sz val="18"/>
            <color indexed="10"/>
            <rFont val="ＭＳ Ｐゴシック"/>
          </rPr>
          <t>④</t>
        </r>
        <r>
          <rPr>
            <sz val="14"/>
            <color indexed="81"/>
            <rFont val="ＭＳ Ｐゴシック"/>
          </rPr>
          <t>　増減要因を記入してください。</t>
        </r>
      </text>
    </comment>
    <comment ref="V1144" authorId="0">
      <text>
        <r>
          <rPr>
            <b/>
            <sz val="18"/>
            <color indexed="10"/>
            <rFont val="ＭＳ Ｐゴシック"/>
          </rPr>
          <t>④</t>
        </r>
        <r>
          <rPr>
            <sz val="14"/>
            <color indexed="81"/>
            <rFont val="ＭＳ Ｐゴシック"/>
          </rPr>
          <t>　（下期分）増減要因を記入してください。</t>
        </r>
      </text>
    </comment>
    <comment ref="U1150" authorId="0">
      <text>
        <r>
          <rPr>
            <b/>
            <sz val="18"/>
            <color indexed="10"/>
            <rFont val="ＭＳ Ｐゴシック"/>
          </rPr>
          <t>④</t>
        </r>
        <r>
          <rPr>
            <sz val="14"/>
            <color indexed="81"/>
            <rFont val="ＭＳ Ｐゴシック"/>
          </rPr>
          <t>　増減要因を記入してください。</t>
        </r>
      </text>
    </comment>
    <comment ref="V1150" authorId="0">
      <text>
        <r>
          <rPr>
            <b/>
            <sz val="18"/>
            <color indexed="10"/>
            <rFont val="ＭＳ Ｐゴシック"/>
          </rPr>
          <t>④</t>
        </r>
        <r>
          <rPr>
            <sz val="14"/>
            <color indexed="81"/>
            <rFont val="ＭＳ Ｐゴシック"/>
          </rPr>
          <t>　（下期分）増減要因を記入してください。</t>
        </r>
      </text>
    </comment>
    <comment ref="U1156" authorId="0">
      <text>
        <r>
          <rPr>
            <b/>
            <sz val="18"/>
            <color indexed="10"/>
            <rFont val="ＭＳ Ｐゴシック"/>
          </rPr>
          <t>④</t>
        </r>
        <r>
          <rPr>
            <sz val="14"/>
            <color indexed="81"/>
            <rFont val="ＭＳ Ｐゴシック"/>
          </rPr>
          <t>　増減要因を記入してください。</t>
        </r>
      </text>
    </comment>
    <comment ref="V1156" authorId="0">
      <text>
        <r>
          <rPr>
            <b/>
            <sz val="18"/>
            <color indexed="10"/>
            <rFont val="ＭＳ Ｐゴシック"/>
          </rPr>
          <t>④</t>
        </r>
        <r>
          <rPr>
            <sz val="14"/>
            <color indexed="81"/>
            <rFont val="ＭＳ Ｐゴシック"/>
          </rPr>
          <t>　（下期分）増減要因を記入してください。</t>
        </r>
      </text>
    </comment>
    <comment ref="U1162" authorId="0">
      <text>
        <r>
          <rPr>
            <b/>
            <sz val="18"/>
            <color indexed="10"/>
            <rFont val="ＭＳ Ｐゴシック"/>
          </rPr>
          <t>④</t>
        </r>
        <r>
          <rPr>
            <sz val="14"/>
            <color indexed="81"/>
            <rFont val="ＭＳ Ｐゴシック"/>
          </rPr>
          <t>　増減要因を記入してください。</t>
        </r>
      </text>
    </comment>
    <comment ref="V1162" authorId="0">
      <text>
        <r>
          <rPr>
            <b/>
            <sz val="18"/>
            <color indexed="10"/>
            <rFont val="ＭＳ Ｐゴシック"/>
          </rPr>
          <t>④</t>
        </r>
        <r>
          <rPr>
            <sz val="14"/>
            <color indexed="81"/>
            <rFont val="ＭＳ Ｐゴシック"/>
          </rPr>
          <t>　（下期分）増減要因を記入してください。</t>
        </r>
      </text>
    </comment>
    <comment ref="U1180" authorId="0">
      <text>
        <r>
          <rPr>
            <b/>
            <sz val="18"/>
            <color indexed="10"/>
            <rFont val="ＭＳ Ｐゴシック"/>
          </rPr>
          <t>④</t>
        </r>
        <r>
          <rPr>
            <sz val="14"/>
            <color indexed="81"/>
            <rFont val="ＭＳ Ｐゴシック"/>
          </rPr>
          <t>　増減要因を記入してください。</t>
        </r>
      </text>
    </comment>
    <comment ref="V1180" authorId="0">
      <text>
        <r>
          <rPr>
            <b/>
            <sz val="18"/>
            <color indexed="10"/>
            <rFont val="ＭＳ Ｐゴシック"/>
          </rPr>
          <t>④</t>
        </r>
        <r>
          <rPr>
            <sz val="14"/>
            <color indexed="81"/>
            <rFont val="ＭＳ Ｐゴシック"/>
          </rPr>
          <t>　（下期分）増減要因を記入してください。</t>
        </r>
      </text>
    </comment>
    <comment ref="U1186" authorId="0">
      <text>
        <r>
          <rPr>
            <b/>
            <sz val="18"/>
            <color indexed="10"/>
            <rFont val="ＭＳ Ｐゴシック"/>
          </rPr>
          <t>④</t>
        </r>
        <r>
          <rPr>
            <sz val="14"/>
            <color indexed="81"/>
            <rFont val="ＭＳ Ｐゴシック"/>
          </rPr>
          <t>　増減要因を記入してください。</t>
        </r>
      </text>
    </comment>
    <comment ref="V1186" authorId="0">
      <text>
        <r>
          <rPr>
            <b/>
            <sz val="18"/>
            <color indexed="10"/>
            <rFont val="ＭＳ Ｐゴシック"/>
          </rPr>
          <t>④</t>
        </r>
        <r>
          <rPr>
            <sz val="14"/>
            <color indexed="81"/>
            <rFont val="ＭＳ Ｐゴシック"/>
          </rPr>
          <t>　（下期分）増減要因を記入してください。</t>
        </r>
      </text>
    </comment>
    <comment ref="U1192" authorId="0">
      <text>
        <r>
          <rPr>
            <b/>
            <sz val="18"/>
            <color indexed="10"/>
            <rFont val="ＭＳ Ｐゴシック"/>
          </rPr>
          <t>④</t>
        </r>
        <r>
          <rPr>
            <sz val="14"/>
            <color indexed="81"/>
            <rFont val="ＭＳ Ｐゴシック"/>
          </rPr>
          <t>　増減要因を記入してください。</t>
        </r>
      </text>
    </comment>
    <comment ref="V1192" authorId="0">
      <text>
        <r>
          <rPr>
            <b/>
            <sz val="18"/>
            <color indexed="10"/>
            <rFont val="ＭＳ Ｐゴシック"/>
          </rPr>
          <t>④</t>
        </r>
        <r>
          <rPr>
            <sz val="14"/>
            <color indexed="81"/>
            <rFont val="ＭＳ Ｐゴシック"/>
          </rPr>
          <t>　（下期分）増減要因を記入してください。</t>
        </r>
      </text>
    </comment>
    <comment ref="U1201" authorId="0">
      <text>
        <r>
          <rPr>
            <b/>
            <sz val="18"/>
            <color indexed="10"/>
            <rFont val="ＭＳ Ｐゴシック"/>
          </rPr>
          <t>④</t>
        </r>
        <r>
          <rPr>
            <sz val="14"/>
            <color indexed="81"/>
            <rFont val="ＭＳ Ｐゴシック"/>
          </rPr>
          <t>　増減要因を記入してください。</t>
        </r>
      </text>
    </comment>
    <comment ref="V1201" authorId="0">
      <text>
        <r>
          <rPr>
            <b/>
            <sz val="18"/>
            <color indexed="10"/>
            <rFont val="ＭＳ Ｐゴシック"/>
          </rPr>
          <t>④</t>
        </r>
        <r>
          <rPr>
            <sz val="14"/>
            <color indexed="81"/>
            <rFont val="ＭＳ Ｐゴシック"/>
          </rPr>
          <t>　（下期分）増減要因を記入してください。</t>
        </r>
      </text>
    </comment>
    <comment ref="U1207" authorId="0">
      <text>
        <r>
          <rPr>
            <b/>
            <sz val="18"/>
            <color indexed="10"/>
            <rFont val="ＭＳ Ｐゴシック"/>
          </rPr>
          <t>④</t>
        </r>
        <r>
          <rPr>
            <sz val="14"/>
            <color indexed="81"/>
            <rFont val="ＭＳ Ｐゴシック"/>
          </rPr>
          <t>　増減要因を記入してください。</t>
        </r>
      </text>
    </comment>
    <comment ref="V1207" authorId="0">
      <text>
        <r>
          <rPr>
            <b/>
            <sz val="18"/>
            <color indexed="10"/>
            <rFont val="ＭＳ Ｐゴシック"/>
          </rPr>
          <t>④</t>
        </r>
        <r>
          <rPr>
            <sz val="14"/>
            <color indexed="81"/>
            <rFont val="ＭＳ Ｐゴシック"/>
          </rPr>
          <t>　（下期分）増減要因を記入してください。</t>
        </r>
      </text>
    </comment>
    <comment ref="U1213" authorId="0">
      <text>
        <r>
          <rPr>
            <b/>
            <sz val="18"/>
            <color indexed="10"/>
            <rFont val="ＭＳ Ｐゴシック"/>
          </rPr>
          <t>④</t>
        </r>
        <r>
          <rPr>
            <sz val="14"/>
            <color indexed="81"/>
            <rFont val="ＭＳ Ｐゴシック"/>
          </rPr>
          <t>　増減要因を記入してください。</t>
        </r>
      </text>
    </comment>
    <comment ref="V1213" authorId="0">
      <text>
        <r>
          <rPr>
            <b/>
            <sz val="18"/>
            <color indexed="10"/>
            <rFont val="ＭＳ Ｐゴシック"/>
          </rPr>
          <t>④</t>
        </r>
        <r>
          <rPr>
            <sz val="14"/>
            <color indexed="81"/>
            <rFont val="ＭＳ Ｐゴシック"/>
          </rPr>
          <t>　（下期分）増減要因を記入してください。</t>
        </r>
      </text>
    </comment>
    <comment ref="U1219" authorId="0">
      <text>
        <r>
          <rPr>
            <b/>
            <sz val="18"/>
            <color indexed="10"/>
            <rFont val="ＭＳ Ｐゴシック"/>
          </rPr>
          <t>④</t>
        </r>
        <r>
          <rPr>
            <sz val="14"/>
            <color indexed="81"/>
            <rFont val="ＭＳ Ｐゴシック"/>
          </rPr>
          <t>　増減要因を記入してください。</t>
        </r>
      </text>
    </comment>
    <comment ref="V1219" authorId="0">
      <text>
        <r>
          <rPr>
            <b/>
            <sz val="18"/>
            <color indexed="10"/>
            <rFont val="ＭＳ Ｐゴシック"/>
          </rPr>
          <t>④</t>
        </r>
        <r>
          <rPr>
            <sz val="14"/>
            <color indexed="81"/>
            <rFont val="ＭＳ Ｐゴシック"/>
          </rPr>
          <t>　（下期分）増減要因を記入してください。</t>
        </r>
      </text>
    </comment>
    <comment ref="U1225" authorId="0">
      <text>
        <r>
          <rPr>
            <b/>
            <sz val="18"/>
            <color indexed="10"/>
            <rFont val="ＭＳ Ｐゴシック"/>
          </rPr>
          <t>④</t>
        </r>
        <r>
          <rPr>
            <sz val="14"/>
            <color indexed="81"/>
            <rFont val="ＭＳ Ｐゴシック"/>
          </rPr>
          <t>　増減要因を記入してください。</t>
        </r>
      </text>
    </comment>
    <comment ref="V1225" authorId="0">
      <text>
        <r>
          <rPr>
            <b/>
            <sz val="18"/>
            <color indexed="10"/>
            <rFont val="ＭＳ Ｐゴシック"/>
          </rPr>
          <t>④</t>
        </r>
        <r>
          <rPr>
            <sz val="14"/>
            <color indexed="81"/>
            <rFont val="ＭＳ Ｐゴシック"/>
          </rPr>
          <t>　（下期分）増減要因を記入してください。</t>
        </r>
      </text>
    </comment>
    <comment ref="U1237" authorId="0">
      <text>
        <r>
          <rPr>
            <b/>
            <sz val="18"/>
            <color indexed="10"/>
            <rFont val="ＭＳ Ｐゴシック"/>
          </rPr>
          <t>④</t>
        </r>
        <r>
          <rPr>
            <sz val="14"/>
            <color indexed="81"/>
            <rFont val="ＭＳ Ｐゴシック"/>
          </rPr>
          <t>　増減要因を記入してください。</t>
        </r>
      </text>
    </comment>
    <comment ref="V1237" authorId="0">
      <text>
        <r>
          <rPr>
            <b/>
            <sz val="18"/>
            <color indexed="10"/>
            <rFont val="ＭＳ Ｐゴシック"/>
          </rPr>
          <t>④</t>
        </r>
        <r>
          <rPr>
            <sz val="14"/>
            <color indexed="81"/>
            <rFont val="ＭＳ Ｐゴシック"/>
          </rPr>
          <t>　（下期分）増減要因を記入してください。</t>
        </r>
      </text>
    </comment>
    <comment ref="U1243" authorId="0">
      <text>
        <r>
          <rPr>
            <b/>
            <sz val="18"/>
            <color indexed="10"/>
            <rFont val="ＭＳ Ｐゴシック"/>
          </rPr>
          <t>④</t>
        </r>
        <r>
          <rPr>
            <sz val="14"/>
            <color indexed="81"/>
            <rFont val="ＭＳ Ｐゴシック"/>
          </rPr>
          <t>　増減要因を記入してください。</t>
        </r>
      </text>
    </comment>
    <comment ref="V1243" authorId="0">
      <text>
        <r>
          <rPr>
            <b/>
            <sz val="18"/>
            <color indexed="10"/>
            <rFont val="ＭＳ Ｐゴシック"/>
          </rPr>
          <t>④</t>
        </r>
        <r>
          <rPr>
            <sz val="14"/>
            <color indexed="81"/>
            <rFont val="ＭＳ Ｐゴシック"/>
          </rPr>
          <t>　（下期分）増減要因を記入してください。</t>
        </r>
      </text>
    </comment>
    <comment ref="U1249" authorId="0">
      <text>
        <r>
          <rPr>
            <b/>
            <sz val="18"/>
            <color indexed="10"/>
            <rFont val="ＭＳ Ｐゴシック"/>
          </rPr>
          <t>④</t>
        </r>
        <r>
          <rPr>
            <sz val="14"/>
            <color indexed="81"/>
            <rFont val="ＭＳ Ｐゴシック"/>
          </rPr>
          <t>　増減要因を記入してください。</t>
        </r>
      </text>
    </comment>
    <comment ref="V1249" authorId="0">
      <text>
        <r>
          <rPr>
            <b/>
            <sz val="18"/>
            <color indexed="10"/>
            <rFont val="ＭＳ Ｐゴシック"/>
          </rPr>
          <t>④</t>
        </r>
        <r>
          <rPr>
            <sz val="14"/>
            <color indexed="81"/>
            <rFont val="ＭＳ Ｐゴシック"/>
          </rPr>
          <t>　（下期分）増減要因を記入してください。</t>
        </r>
      </text>
    </comment>
    <comment ref="U1258" authorId="0">
      <text>
        <r>
          <rPr>
            <b/>
            <sz val="18"/>
            <color indexed="10"/>
            <rFont val="ＭＳ Ｐゴシック"/>
          </rPr>
          <t>④</t>
        </r>
        <r>
          <rPr>
            <sz val="14"/>
            <color indexed="81"/>
            <rFont val="ＭＳ Ｐゴシック"/>
          </rPr>
          <t>　増減要因を記入してください。</t>
        </r>
      </text>
    </comment>
    <comment ref="V1258" authorId="0">
      <text>
        <r>
          <rPr>
            <b/>
            <sz val="18"/>
            <color indexed="10"/>
            <rFont val="ＭＳ Ｐゴシック"/>
          </rPr>
          <t>④</t>
        </r>
        <r>
          <rPr>
            <sz val="14"/>
            <color indexed="81"/>
            <rFont val="ＭＳ Ｐゴシック"/>
          </rPr>
          <t>　（下期分）増減要因を記入してください。</t>
        </r>
      </text>
    </comment>
    <comment ref="U1264" authorId="0">
      <text>
        <r>
          <rPr>
            <b/>
            <sz val="18"/>
            <color indexed="10"/>
            <rFont val="ＭＳ Ｐゴシック"/>
          </rPr>
          <t>④</t>
        </r>
        <r>
          <rPr>
            <sz val="14"/>
            <color indexed="81"/>
            <rFont val="ＭＳ Ｐゴシック"/>
          </rPr>
          <t>　増減要因を記入してください。</t>
        </r>
      </text>
    </comment>
    <comment ref="V1264" authorId="0">
      <text>
        <r>
          <rPr>
            <b/>
            <sz val="18"/>
            <color indexed="10"/>
            <rFont val="ＭＳ Ｐゴシック"/>
          </rPr>
          <t>④</t>
        </r>
        <r>
          <rPr>
            <sz val="14"/>
            <color indexed="81"/>
            <rFont val="ＭＳ Ｐゴシック"/>
          </rPr>
          <t>　（下期分）増減要因を記入してください。</t>
        </r>
      </text>
    </comment>
  </commentList>
</comments>
</file>

<file path=xl/comments2.xml><?xml version="1.0" encoding="utf-8"?>
<comments xmlns="http://schemas.openxmlformats.org/spreadsheetml/2006/main">
  <authors>
    <author>観光局</author>
  </authors>
  <commentList>
    <comment ref="AC372" authorId="0">
      <text>
        <r>
          <rPr>
            <b/>
            <sz val="9"/>
            <color indexed="81"/>
            <rFont val="ＭＳ Ｐゴシック"/>
          </rPr>
          <t>観光局:</t>
        </r>
        <r>
          <rPr>
            <sz val="9"/>
            <color indexed="81"/>
            <rFont val="ＭＳ Ｐゴシック"/>
          </rPr>
          <t xml:space="preserve">
Ｈ２７上期はこれが正しい
Ｈ２７年度版報告の際、４～９月の欄を空白にしていたため、年度版から上期分を集計するとゼロになってしまう。</t>
        </r>
      </text>
    </comment>
    <comment ref="AD367" authorId="0">
      <text>
        <r>
          <rPr>
            <b/>
            <sz val="9"/>
            <color indexed="81"/>
            <rFont val="ＭＳ Ｐゴシック"/>
          </rPr>
          <t>観光局:</t>
        </r>
        <r>
          <rPr>
            <sz val="9"/>
            <color indexed="81"/>
            <rFont val="ＭＳ Ｐゴシック"/>
          </rPr>
          <t xml:space="preserve">
Ｈ２７上期はこれが正しい
Ｈ２７年度版報告の際、４～９月の欄を空白にしていたため、年度版から上期分を集計するとゼロになってしまう。</t>
        </r>
      </text>
    </comment>
  </commentList>
</comments>
</file>

<file path=xl/sharedStrings.xml><?xml version="1.0" encoding="utf-8"?>
<sst xmlns:r="http://schemas.openxmlformats.org/officeDocument/2006/relationships" xmlns="http://schemas.openxmlformats.org/spreadsheetml/2006/main" count="511" uniqueCount="511">
  <si>
    <t>十勝</t>
    <rPh sb="0" eb="2">
      <t>トカチ</t>
    </rPh>
    <phoneticPr fontId="3"/>
  </si>
  <si>
    <t>前年度の4月から6月は新型コロナウイルス感染拡大のための休業・外出自粛があり大きく客足が落ち込んだ。今年度は前年度ほどの強い自粛要請と行動がなかったため、4月から6月は入込総数が約67千人増加した。7月から9月は全国的な新型コロナ感染者数の急増があったものの、前年度同時期と比べて入込総数約7千人の増となり、上半期は約74千人の入込総数増となった。</t>
    <rPh sb="28" eb="30">
      <t>キュウギョウ</t>
    </rPh>
    <rPh sb="38" eb="39">
      <t>オオ</t>
    </rPh>
    <rPh sb="41" eb="43">
      <t>キャクアシ</t>
    </rPh>
    <rPh sb="44" eb="45">
      <t>オ</t>
    </rPh>
    <rPh sb="46" eb="47">
      <t>コ</t>
    </rPh>
    <rPh sb="50" eb="53">
      <t>コンネンド</t>
    </rPh>
    <rPh sb="60" eb="61">
      <t>ツヨ</t>
    </rPh>
    <rPh sb="62" eb="64">
      <t>ジシュク</t>
    </rPh>
    <rPh sb="64" eb="66">
      <t>ヨウセイ</t>
    </rPh>
    <rPh sb="67" eb="69">
      <t>コウドウ</t>
    </rPh>
    <rPh sb="78" eb="79">
      <t>ガツ</t>
    </rPh>
    <rPh sb="82" eb="83">
      <t>ガツ</t>
    </rPh>
    <rPh sb="84" eb="86">
      <t>イリコミ</t>
    </rPh>
    <rPh sb="86" eb="88">
      <t>ソウスウ</t>
    </rPh>
    <rPh sb="89" eb="90">
      <t>ヤク</t>
    </rPh>
    <rPh sb="92" eb="93">
      <t>セン</t>
    </rPh>
    <rPh sb="93" eb="94">
      <t>ニン</t>
    </rPh>
    <rPh sb="94" eb="96">
      <t>ゾウカ</t>
    </rPh>
    <rPh sb="100" eb="101">
      <t>ガツ</t>
    </rPh>
    <rPh sb="104" eb="105">
      <t>ガツ</t>
    </rPh>
    <rPh sb="106" eb="109">
      <t>ゼンコクテキ</t>
    </rPh>
    <rPh sb="110" eb="112">
      <t>シンガタ</t>
    </rPh>
    <rPh sb="115" eb="117">
      <t>カンセン</t>
    </rPh>
    <rPh sb="117" eb="118">
      <t>シャ</t>
    </rPh>
    <rPh sb="118" eb="119">
      <t>スウ</t>
    </rPh>
    <rPh sb="120" eb="122">
      <t>キュウゾウ</t>
    </rPh>
    <rPh sb="130" eb="133">
      <t>ゼンネンド</t>
    </rPh>
    <rPh sb="133" eb="136">
      <t>ドウジキ</t>
    </rPh>
    <rPh sb="137" eb="138">
      <t>クラ</t>
    </rPh>
    <rPh sb="140" eb="142">
      <t>イリコミ</t>
    </rPh>
    <rPh sb="142" eb="144">
      <t>ソウスウ</t>
    </rPh>
    <rPh sb="144" eb="145">
      <t>ヤク</t>
    </rPh>
    <rPh sb="146" eb="147">
      <t>セン</t>
    </rPh>
    <rPh sb="147" eb="148">
      <t>ニン</t>
    </rPh>
    <rPh sb="149" eb="150">
      <t>ゾウ</t>
    </rPh>
    <phoneticPr fontId="3"/>
  </si>
  <si>
    <t>奥尻町</t>
  </si>
  <si>
    <t>道北圏域計</t>
  </si>
  <si>
    <t>資料編</t>
    <rPh sb="0" eb="3">
      <t>シリョウヘン</t>
    </rPh>
    <phoneticPr fontId="3"/>
  </si>
  <si>
    <t>日帰り客・宿泊客ともに、新型コロナウイルス感染症拡大による全国的なまん延防止等重点措置や緊急事態宣言の発令によって外出・往来自粛が続き、大幅に減少したままとなっている。</t>
    <rPh sb="0" eb="2">
      <t>ヒガエ</t>
    </rPh>
    <rPh sb="3" eb="4">
      <t>キャク</t>
    </rPh>
    <rPh sb="5" eb="7">
      <t>シュクハク</t>
    </rPh>
    <rPh sb="7" eb="8">
      <t>キャク</t>
    </rPh>
    <rPh sb="12" eb="14">
      <t>シンガタ</t>
    </rPh>
    <rPh sb="21" eb="24">
      <t>カンセンショウ</t>
    </rPh>
    <rPh sb="24" eb="26">
      <t>カクダイ</t>
    </rPh>
    <rPh sb="29" eb="32">
      <t>ゼンコクテキ</t>
    </rPh>
    <rPh sb="35" eb="36">
      <t>エン</t>
    </rPh>
    <rPh sb="36" eb="38">
      <t>ボウシ</t>
    </rPh>
    <rPh sb="38" eb="39">
      <t>トウ</t>
    </rPh>
    <rPh sb="39" eb="41">
      <t>ジュウテン</t>
    </rPh>
    <rPh sb="41" eb="43">
      <t>ソチ</t>
    </rPh>
    <rPh sb="44" eb="46">
      <t>キンキュウ</t>
    </rPh>
    <rPh sb="46" eb="48">
      <t>ジタイ</t>
    </rPh>
    <rPh sb="48" eb="50">
      <t>センゲン</t>
    </rPh>
    <rPh sb="51" eb="53">
      <t>ハツレイ</t>
    </rPh>
    <rPh sb="57" eb="59">
      <t>ガイシュツ</t>
    </rPh>
    <rPh sb="60" eb="62">
      <t>オウライ</t>
    </rPh>
    <rPh sb="62" eb="64">
      <t>ジシュク</t>
    </rPh>
    <rPh sb="65" eb="66">
      <t>ツヅ</t>
    </rPh>
    <rPh sb="68" eb="70">
      <t>オオハバ</t>
    </rPh>
    <rPh sb="71" eb="73">
      <t>ゲンショウ</t>
    </rPh>
    <phoneticPr fontId="3"/>
  </si>
  <si>
    <t>渡　島</t>
    <rPh sb="0" eb="1">
      <t>ワタリ</t>
    </rPh>
    <rPh sb="2" eb="3">
      <t>シマ</t>
    </rPh>
    <phoneticPr fontId="3"/>
  </si>
  <si>
    <t>標茶町</t>
  </si>
  <si>
    <t>北海道計</t>
  </si>
  <si>
    <t>１０月</t>
  </si>
  <si>
    <t>豊富町</t>
  </si>
  <si>
    <t>道南圏域計</t>
  </si>
  <si>
    <t>北　　　　米</t>
  </si>
  <si>
    <t>釧路・根室圏域計</t>
  </si>
  <si>
    <t>４　月</t>
    <rPh sb="2" eb="3">
      <t>ガツ</t>
    </rPh>
    <phoneticPr fontId="3"/>
  </si>
  <si>
    <t>十勝圏域計</t>
  </si>
  <si>
    <t>道央圏域計</t>
  </si>
  <si>
    <t>浜中町</t>
  </si>
  <si>
    <t>オホーツク圏域計</t>
  </si>
  <si>
    <t>圏　域</t>
  </si>
  <si>
    <t>１　月</t>
  </si>
  <si>
    <t>美幌町</t>
  </si>
  <si>
    <t>区　分</t>
  </si>
  <si>
    <t>令和２年度に引き続き新型コロナウイルス感染症の影響を受けており、緊急事態宣言中は町内観光施設の一部閉鎖や入場制限などを行っていたため、全体的に対前年比マイナスとなっている。しかし、宣言中の行動自粛などが求められていた中、景勝地や道の駅は入込客数が比較的安定していたため、近隣から当町を訪れるスモールツーリズムによる観光客が一定数いたことが、減少幅が比較的小さく済んだ要因として考えられる。</t>
  </si>
  <si>
    <t>区　分</t>
    <rPh sb="0" eb="1">
      <t>ク</t>
    </rPh>
    <rPh sb="2" eb="3">
      <t>ブン</t>
    </rPh>
    <phoneticPr fontId="3"/>
  </si>
  <si>
    <t>全体としては微増だが、月別では４・５月（施設オープン～ＧＷ期間）の増が大きいことから、緊急事態宣言発令の影響（前年度は4月中旬～5月下旬宣言期間）によるものと想定される。</t>
    <rPh sb="0" eb="2">
      <t>ゼンタイ</t>
    </rPh>
    <rPh sb="6" eb="8">
      <t>ビゾウ</t>
    </rPh>
    <rPh sb="11" eb="13">
      <t>ツキベツ</t>
    </rPh>
    <rPh sb="18" eb="19">
      <t>ガツ</t>
    </rPh>
    <rPh sb="33" eb="34">
      <t>ゾウ</t>
    </rPh>
    <rPh sb="35" eb="36">
      <t>オオ</t>
    </rPh>
    <rPh sb="43" eb="45">
      <t>キンキュウ</t>
    </rPh>
    <rPh sb="45" eb="47">
      <t>ジタイ</t>
    </rPh>
    <rPh sb="47" eb="49">
      <t>センゲン</t>
    </rPh>
    <rPh sb="49" eb="51">
      <t>ハツレイ</t>
    </rPh>
    <rPh sb="52" eb="54">
      <t>エイキョウ</t>
    </rPh>
    <rPh sb="55" eb="58">
      <t>ゼンネンド</t>
    </rPh>
    <rPh sb="60" eb="61">
      <t>ガツ</t>
    </rPh>
    <rPh sb="61" eb="63">
      <t>チュウジュン</t>
    </rPh>
    <rPh sb="65" eb="66">
      <t>ガツ</t>
    </rPh>
    <rPh sb="66" eb="68">
      <t>ゲジュン</t>
    </rPh>
    <rPh sb="68" eb="70">
      <t>センゲン</t>
    </rPh>
    <rPh sb="70" eb="72">
      <t>キカン</t>
    </rPh>
    <rPh sb="79" eb="81">
      <t>ソウテイ</t>
    </rPh>
    <phoneticPr fontId="3"/>
  </si>
  <si>
    <t>９　月</t>
    <rPh sb="2" eb="3">
      <t>ガツ</t>
    </rPh>
    <phoneticPr fontId="3"/>
  </si>
  <si>
    <t>十勝圏域計</t>
    <rPh sb="0" eb="2">
      <t>トカチ</t>
    </rPh>
    <phoneticPr fontId="3"/>
  </si>
  <si>
    <t>上　期　計</t>
  </si>
  <si>
    <t>３　月</t>
  </si>
  <si>
    <t xml:space="preserve">昨年度の上期と比べほぼ横ばい（少々減少）となった。
緊急事態宣言が重なったシーズンであったため、増加傾向が見られなかったのではと考えられる。
</t>
    <rPh sb="0" eb="3">
      <t>サクネンド</t>
    </rPh>
    <rPh sb="4" eb="6">
      <t>カミキ</t>
    </rPh>
    <rPh sb="7" eb="8">
      <t>クラ</t>
    </rPh>
    <rPh sb="11" eb="12">
      <t>ヨコ</t>
    </rPh>
    <rPh sb="15" eb="17">
      <t>ショウショウ</t>
    </rPh>
    <rPh sb="17" eb="19">
      <t>ゲンショウ</t>
    </rPh>
    <rPh sb="26" eb="28">
      <t>キンキュウ</t>
    </rPh>
    <rPh sb="28" eb="30">
      <t>ジタイ</t>
    </rPh>
    <rPh sb="30" eb="32">
      <t>センゲン</t>
    </rPh>
    <rPh sb="33" eb="34">
      <t>カサ</t>
    </rPh>
    <rPh sb="48" eb="50">
      <t>ゾウカ</t>
    </rPh>
    <rPh sb="50" eb="52">
      <t>ケイコウ</t>
    </rPh>
    <rPh sb="53" eb="54">
      <t>ミ</t>
    </rPh>
    <rPh sb="64" eb="65">
      <t>カンガ</t>
    </rPh>
    <phoneticPr fontId="3"/>
  </si>
  <si>
    <t>２　月</t>
  </si>
  <si>
    <t>北海道観光入込客数調査</t>
    <rPh sb="0" eb="3">
      <t>ホッカイドウ</t>
    </rPh>
    <rPh sb="3" eb="5">
      <t>カンコウ</t>
    </rPh>
    <rPh sb="5" eb="7">
      <t>イリコミ</t>
    </rPh>
    <rPh sb="7" eb="8">
      <t>キャク</t>
    </rPh>
    <rPh sb="8" eb="9">
      <t>スウ</t>
    </rPh>
    <rPh sb="9" eb="11">
      <t>チョウサ</t>
    </rPh>
    <phoneticPr fontId="3"/>
  </si>
  <si>
    <t>入込総数</t>
  </si>
  <si>
    <t>岩内町</t>
  </si>
  <si>
    <t>新篠津村</t>
  </si>
  <si>
    <t>内道外客</t>
  </si>
  <si>
    <t>むかわ町</t>
  </si>
  <si>
    <t>ア　　　　　　　　ジ　　　　　　　　ア</t>
  </si>
  <si>
    <t>入込総数</t>
    <rPh sb="0" eb="2">
      <t>イリコ</t>
    </rPh>
    <rPh sb="2" eb="4">
      <t>ソウスウ</t>
    </rPh>
    <phoneticPr fontId="3"/>
  </si>
  <si>
    <t>内宿泊客</t>
    <rPh sb="0" eb="1">
      <t>ウチ</t>
    </rPh>
    <rPh sb="1" eb="4">
      <t>シュクハクキャク</t>
    </rPh>
    <phoneticPr fontId="3"/>
  </si>
  <si>
    <t>陸別町</t>
  </si>
  <si>
    <t>奈井江町</t>
  </si>
  <si>
    <t>七飯町</t>
  </si>
  <si>
    <t>新型コロナウイルス感染拡大防止として時短営業や臨時休館等を実施した公共施設については観光入込客数は減少したが、芦別温泉おふろcafé星遊館や道の駅スタープラザ芦別の利用者数は増加した。</t>
    <rPh sb="0" eb="2">
      <t>シンガタ</t>
    </rPh>
    <rPh sb="9" eb="11">
      <t>カンセン</t>
    </rPh>
    <rPh sb="11" eb="13">
      <t>カクダイ</t>
    </rPh>
    <rPh sb="13" eb="15">
      <t>ボウシ</t>
    </rPh>
    <rPh sb="18" eb="20">
      <t>ジタン</t>
    </rPh>
    <rPh sb="20" eb="22">
      <t>エイギョウ</t>
    </rPh>
    <rPh sb="23" eb="25">
      <t>リンジ</t>
    </rPh>
    <rPh sb="25" eb="27">
      <t>キュウカン</t>
    </rPh>
    <rPh sb="27" eb="28">
      <t>トウ</t>
    </rPh>
    <rPh sb="29" eb="31">
      <t>ジッシ</t>
    </rPh>
    <rPh sb="33" eb="35">
      <t>コウキョウ</t>
    </rPh>
    <rPh sb="35" eb="37">
      <t>シセツ</t>
    </rPh>
    <rPh sb="42" eb="44">
      <t>カンコウ</t>
    </rPh>
    <rPh sb="44" eb="46">
      <t>イリコミ</t>
    </rPh>
    <rPh sb="46" eb="47">
      <t>キャク</t>
    </rPh>
    <rPh sb="47" eb="48">
      <t>スウ</t>
    </rPh>
    <rPh sb="49" eb="51">
      <t>ゲンショウ</t>
    </rPh>
    <rPh sb="55" eb="57">
      <t>アシベツ</t>
    </rPh>
    <rPh sb="57" eb="59">
      <t>オンセン</t>
    </rPh>
    <rPh sb="66" eb="67">
      <t>ホシ</t>
    </rPh>
    <rPh sb="67" eb="68">
      <t>アソ</t>
    </rPh>
    <rPh sb="68" eb="69">
      <t>ヤカタ</t>
    </rPh>
    <rPh sb="70" eb="71">
      <t>ミチ</t>
    </rPh>
    <rPh sb="72" eb="73">
      <t>エキ</t>
    </rPh>
    <rPh sb="79" eb="81">
      <t>アシベツ</t>
    </rPh>
    <rPh sb="82" eb="85">
      <t>リヨウシャ</t>
    </rPh>
    <rPh sb="85" eb="86">
      <t>スウ</t>
    </rPh>
    <rPh sb="87" eb="89">
      <t>ゾウカ</t>
    </rPh>
    <phoneticPr fontId="3"/>
  </si>
  <si>
    <t>網走市</t>
  </si>
  <si>
    <t>内道内客</t>
  </si>
  <si>
    <t>新型コロナウイルス感染症拡大防止のための施設閉鎖による入込数減少。</t>
    <rPh sb="0" eb="2">
      <t>シンガタ</t>
    </rPh>
    <rPh sb="9" eb="12">
      <t>カンセンショウ</t>
    </rPh>
    <rPh sb="12" eb="14">
      <t>カクダイ</t>
    </rPh>
    <rPh sb="14" eb="16">
      <t>ボウシ</t>
    </rPh>
    <rPh sb="20" eb="22">
      <t>シセツ</t>
    </rPh>
    <rPh sb="22" eb="24">
      <t>ヘイサ</t>
    </rPh>
    <rPh sb="27" eb="29">
      <t>イリコミ</t>
    </rPh>
    <rPh sb="29" eb="30">
      <t>スウ</t>
    </rPh>
    <rPh sb="30" eb="32">
      <t>ゲンショウ</t>
    </rPh>
    <phoneticPr fontId="3"/>
  </si>
  <si>
    <t>上川町</t>
  </si>
  <si>
    <t>内日帰客</t>
  </si>
  <si>
    <t>圏　域</t>
    <rPh sb="0" eb="1">
      <t>ケン</t>
    </rPh>
    <rPh sb="2" eb="3">
      <t>イキ</t>
    </rPh>
    <phoneticPr fontId="3"/>
  </si>
  <si>
    <t>内宿泊客</t>
  </si>
  <si>
    <t>新型コロナウイルスにおける緊急事態宣言等の発令により。観光客数が減少したと思われる。</t>
    <rPh sb="0" eb="2">
      <t>シンガタ</t>
    </rPh>
    <rPh sb="13" eb="17">
      <t>キンキュウジタイ</t>
    </rPh>
    <rPh sb="17" eb="19">
      <t>センゲン</t>
    </rPh>
    <rPh sb="19" eb="20">
      <t>トウ</t>
    </rPh>
    <rPh sb="21" eb="23">
      <t>ハツレイ</t>
    </rPh>
    <rPh sb="27" eb="29">
      <t>カンコウ</t>
    </rPh>
    <rPh sb="29" eb="31">
      <t>キャクスウ</t>
    </rPh>
    <rPh sb="32" eb="34">
      <t>ゲンショウ</t>
    </rPh>
    <rPh sb="37" eb="38">
      <t>オモ</t>
    </rPh>
    <phoneticPr fontId="3"/>
  </si>
  <si>
    <t>5/16～6/20及び8/27～9/30の長期に渡る緊急事態宣言の影響により、全体的な入込数は前年よりも下がった。
ただし、キャンプ場の７・８月の宿泊者数が大きく伸びており、アウトドア需要の高まりや、行楽期に緊急事態による休業を回避できたことが要因と考える。</t>
    <rPh sb="9" eb="10">
      <t>オヨ</t>
    </rPh>
    <rPh sb="21" eb="23">
      <t>チョウキ</t>
    </rPh>
    <rPh sb="24" eb="25">
      <t>ワタ</t>
    </rPh>
    <rPh sb="26" eb="28">
      <t>キンキュウ</t>
    </rPh>
    <rPh sb="28" eb="30">
      <t>ジタイ</t>
    </rPh>
    <rPh sb="30" eb="32">
      <t>センゲン</t>
    </rPh>
    <rPh sb="33" eb="35">
      <t>エイキョウ</t>
    </rPh>
    <rPh sb="39" eb="42">
      <t>ゼンタイテキ</t>
    </rPh>
    <rPh sb="43" eb="44">
      <t>イ</t>
    </rPh>
    <rPh sb="44" eb="45">
      <t>コ</t>
    </rPh>
    <rPh sb="45" eb="46">
      <t>スウ</t>
    </rPh>
    <rPh sb="47" eb="49">
      <t>ゼンネン</t>
    </rPh>
    <rPh sb="52" eb="53">
      <t>サ</t>
    </rPh>
    <rPh sb="66" eb="67">
      <t>ジョウ</t>
    </rPh>
    <rPh sb="71" eb="72">
      <t>ガツ</t>
    </rPh>
    <rPh sb="73" eb="76">
      <t>シュクハクシャ</t>
    </rPh>
    <rPh sb="76" eb="77">
      <t>スウ</t>
    </rPh>
    <rPh sb="78" eb="79">
      <t>オオ</t>
    </rPh>
    <rPh sb="81" eb="82">
      <t>ノ</t>
    </rPh>
    <rPh sb="92" eb="94">
      <t>ジュヨウ</t>
    </rPh>
    <rPh sb="95" eb="96">
      <t>タカ</t>
    </rPh>
    <rPh sb="100" eb="102">
      <t>コウラク</t>
    </rPh>
    <rPh sb="102" eb="103">
      <t>キ</t>
    </rPh>
    <rPh sb="104" eb="106">
      <t>キンキュウ</t>
    </rPh>
    <rPh sb="106" eb="108">
      <t>ジタイ</t>
    </rPh>
    <rPh sb="111" eb="113">
      <t>キュウギョウ</t>
    </rPh>
    <rPh sb="114" eb="116">
      <t>カイヒ</t>
    </rPh>
    <rPh sb="122" eb="124">
      <t>ヨウイン</t>
    </rPh>
    <rPh sb="125" eb="126">
      <t>カンガ</t>
    </rPh>
    <phoneticPr fontId="3"/>
  </si>
  <si>
    <t>新型コロナウイルスの影響による、宿泊施設休館や閉業、観光客の外出を控える動き等により、減少したと推察する。</t>
    <rPh sb="23" eb="25">
      <t>ヘイギョウ</t>
    </rPh>
    <phoneticPr fontId="3"/>
  </si>
  <si>
    <t>６　月</t>
    <rPh sb="2" eb="3">
      <t>ガツ</t>
    </rPh>
    <phoneticPr fontId="3"/>
  </si>
  <si>
    <t>石狩振興局計</t>
    <rPh sb="2" eb="5">
      <t>シンコウキョク</t>
    </rPh>
    <phoneticPr fontId="3"/>
  </si>
  <si>
    <t>利尻町</t>
  </si>
  <si>
    <t>宿泊客延数</t>
  </si>
  <si>
    <t>えりも町</t>
  </si>
  <si>
    <t>市町村名</t>
    <rPh sb="0" eb="4">
      <t>シチョウソンメイ</t>
    </rPh>
    <phoneticPr fontId="3"/>
  </si>
  <si>
    <t>５　月</t>
    <rPh sb="2" eb="3">
      <t>ガツ</t>
    </rPh>
    <phoneticPr fontId="3"/>
  </si>
  <si>
    <t>和寒町</t>
  </si>
  <si>
    <t>７　月</t>
    <rPh sb="2" eb="3">
      <t>ガツ</t>
    </rPh>
    <phoneticPr fontId="3"/>
  </si>
  <si>
    <t>松前町</t>
  </si>
  <si>
    <t>８　月</t>
    <rPh sb="2" eb="3">
      <t>ガツ</t>
    </rPh>
    <phoneticPr fontId="3"/>
  </si>
  <si>
    <t>滝上町</t>
  </si>
  <si>
    <t>１１月</t>
  </si>
  <si>
    <t>１２月</t>
  </si>
  <si>
    <t>対前年比</t>
    <rPh sb="0" eb="1">
      <t>タイ</t>
    </rPh>
    <rPh sb="1" eb="4">
      <t>ゼンネンヒ</t>
    </rPh>
    <phoneticPr fontId="3"/>
  </si>
  <si>
    <t xml:space="preserve">新型コロナウイルス感染症の影響で、昨年イベントが中止になり入込客の減となったが、令和３年度は７月に２回（7/24～25、7/31）イベントを開催することが出来入込客の増となった。
</t>
    <rPh sb="0" eb="2">
      <t>シンガタ</t>
    </rPh>
    <rPh sb="9" eb="12">
      <t>カンセンショウ</t>
    </rPh>
    <rPh sb="13" eb="15">
      <t>エイキョウ</t>
    </rPh>
    <rPh sb="17" eb="19">
      <t>サクネン</t>
    </rPh>
    <rPh sb="24" eb="26">
      <t>チュウシ</t>
    </rPh>
    <rPh sb="29" eb="31">
      <t>イリコミ</t>
    </rPh>
    <rPh sb="31" eb="32">
      <t>キャク</t>
    </rPh>
    <rPh sb="33" eb="34">
      <t>ゲン</t>
    </rPh>
    <rPh sb="40" eb="42">
      <t>レイワ</t>
    </rPh>
    <rPh sb="43" eb="45">
      <t>ネンド</t>
    </rPh>
    <rPh sb="47" eb="48">
      <t>ガツ</t>
    </rPh>
    <rPh sb="50" eb="51">
      <t>カイ</t>
    </rPh>
    <rPh sb="70" eb="72">
      <t>カイサイ</t>
    </rPh>
    <rPh sb="77" eb="79">
      <t>デキ</t>
    </rPh>
    <rPh sb="79" eb="81">
      <t>イリコミ</t>
    </rPh>
    <rPh sb="81" eb="82">
      <t>キャク</t>
    </rPh>
    <rPh sb="83" eb="84">
      <t>ゾウ</t>
    </rPh>
    <phoneticPr fontId="3"/>
  </si>
  <si>
    <t>全国的なワクチン接種率の上昇に起因する旅行者数の増加が要因と考えられる。　</t>
  </si>
  <si>
    <t>内道外客</t>
    <rPh sb="0" eb="1">
      <t>ウチ</t>
    </rPh>
    <rPh sb="1" eb="2">
      <t>ドウ</t>
    </rPh>
    <rPh sb="2" eb="3">
      <t>ガイ</t>
    </rPh>
    <rPh sb="3" eb="4">
      <t>キャク</t>
    </rPh>
    <phoneticPr fontId="3"/>
  </si>
  <si>
    <t>月形町</t>
  </si>
  <si>
    <t>内道内客</t>
    <rPh sb="0" eb="1">
      <t>ウチ</t>
    </rPh>
    <rPh sb="1" eb="3">
      <t>ドウナイ</t>
    </rPh>
    <rPh sb="3" eb="4">
      <t>キャク</t>
    </rPh>
    <phoneticPr fontId="3"/>
  </si>
  <si>
    <t>内日帰客</t>
    <rPh sb="0" eb="1">
      <t>ウチ</t>
    </rPh>
    <rPh sb="1" eb="3">
      <t>ヒガエ</t>
    </rPh>
    <rPh sb="3" eb="4">
      <t>キャク</t>
    </rPh>
    <phoneticPr fontId="3"/>
  </si>
  <si>
    <t>宿泊客延数</t>
    <rPh sb="0" eb="3">
      <t>シュクハクキャク</t>
    </rPh>
    <rPh sb="3" eb="4">
      <t>ノ</t>
    </rPh>
    <rPh sb="4" eb="5">
      <t>スウ</t>
    </rPh>
    <phoneticPr fontId="3"/>
  </si>
  <si>
    <t>函館市</t>
  </si>
  <si>
    <t>豊浦町</t>
  </si>
  <si>
    <t>当別町</t>
  </si>
  <si>
    <t>千歳市</t>
  </si>
  <si>
    <t>福島町</t>
  </si>
  <si>
    <t>砂川市</t>
  </si>
  <si>
    <t>知内町</t>
  </si>
  <si>
    <t>新型コロナウィルスの影響もあり前年度より多少減少している。緊急事態宣言により道外からの旅行客の減少。施設の休館、休園等も減少の要因となっている。宿泊の増加は宿泊施設を増設したことで宿泊客数が増加した。</t>
    <rPh sb="0" eb="2">
      <t>シンガタ</t>
    </rPh>
    <rPh sb="10" eb="12">
      <t>エイキョウ</t>
    </rPh>
    <rPh sb="15" eb="18">
      <t>ゼンネンド</t>
    </rPh>
    <rPh sb="20" eb="22">
      <t>タショウ</t>
    </rPh>
    <rPh sb="22" eb="24">
      <t>ゲンショウ</t>
    </rPh>
    <rPh sb="29" eb="31">
      <t>キンキュウ</t>
    </rPh>
    <rPh sb="31" eb="33">
      <t>ジタイ</t>
    </rPh>
    <rPh sb="33" eb="35">
      <t>センゲン</t>
    </rPh>
    <rPh sb="38" eb="40">
      <t>ドウガイ</t>
    </rPh>
    <rPh sb="43" eb="46">
      <t>リョコウキャク</t>
    </rPh>
    <rPh sb="47" eb="49">
      <t>ゲンショウ</t>
    </rPh>
    <rPh sb="50" eb="52">
      <t>シセツ</t>
    </rPh>
    <rPh sb="53" eb="55">
      <t>キュウカン</t>
    </rPh>
    <rPh sb="56" eb="58">
      <t>キュウエン</t>
    </rPh>
    <rPh sb="58" eb="59">
      <t>ナド</t>
    </rPh>
    <rPh sb="60" eb="62">
      <t>ゲンショウ</t>
    </rPh>
    <rPh sb="63" eb="65">
      <t>ヨウイン</t>
    </rPh>
    <rPh sb="72" eb="74">
      <t>シュクハク</t>
    </rPh>
    <rPh sb="75" eb="77">
      <t>ゾウカ</t>
    </rPh>
    <rPh sb="78" eb="80">
      <t>シュクハク</t>
    </rPh>
    <rPh sb="80" eb="82">
      <t>シセツ</t>
    </rPh>
    <rPh sb="83" eb="85">
      <t>ゾウセツ</t>
    </rPh>
    <rPh sb="90" eb="93">
      <t>シュクハクキャク</t>
    </rPh>
    <rPh sb="93" eb="94">
      <t>スウ</t>
    </rPh>
    <rPh sb="95" eb="97">
      <t>ゾウカ</t>
    </rPh>
    <phoneticPr fontId="3"/>
  </si>
  <si>
    <t>新型コロナウイルス感染緩和により増加</t>
    <rPh sb="0" eb="2">
      <t>シンガタ</t>
    </rPh>
    <rPh sb="9" eb="11">
      <t>カンセン</t>
    </rPh>
    <rPh sb="11" eb="13">
      <t>カンワ</t>
    </rPh>
    <rPh sb="16" eb="18">
      <t>ゾウカ</t>
    </rPh>
    <phoneticPr fontId="3"/>
  </si>
  <si>
    <t>木古内町</t>
  </si>
  <si>
    <t>H29　上期計</t>
    <rPh sb="4" eb="6">
      <t>カミキ</t>
    </rPh>
    <rPh sb="6" eb="7">
      <t>ケイ</t>
    </rPh>
    <phoneticPr fontId="20"/>
  </si>
  <si>
    <t>６月の緊急事態宣言明けを受けて、７・８月は増加傾向にあったが、８月下旬からの再度の緊急事態宣言により９月は大きく減少した。</t>
    <rPh sb="51" eb="52">
      <t>ガツ</t>
    </rPh>
    <phoneticPr fontId="3"/>
  </si>
  <si>
    <t>鹿部町</t>
  </si>
  <si>
    <t>森町</t>
  </si>
  <si>
    <t>長万部町</t>
  </si>
  <si>
    <t>緊急事態宣言の発令に伴い、観光施設等を長期間休館、飲食、宿泊業は自粛。何れも繁忙期であったため全体的に減少を見込んでいたが、宿泊客数は減ったものの、来訪者数は昨年の数値と似た推移傾向にあった。</t>
    <rPh sb="0" eb="6">
      <t>キンキュウジタイセンゲン</t>
    </rPh>
    <rPh sb="7" eb="9">
      <t>ハツレイ</t>
    </rPh>
    <rPh sb="10" eb="11">
      <t>トモナ</t>
    </rPh>
    <rPh sb="13" eb="15">
      <t>カンコウ</t>
    </rPh>
    <rPh sb="15" eb="17">
      <t>シセツ</t>
    </rPh>
    <rPh sb="17" eb="18">
      <t>トウ</t>
    </rPh>
    <rPh sb="19" eb="22">
      <t>チョウキカン</t>
    </rPh>
    <rPh sb="22" eb="24">
      <t>キュウカン</t>
    </rPh>
    <rPh sb="25" eb="27">
      <t>インショク</t>
    </rPh>
    <rPh sb="28" eb="30">
      <t>シュクハク</t>
    </rPh>
    <rPh sb="30" eb="31">
      <t>ギョウ</t>
    </rPh>
    <rPh sb="32" eb="34">
      <t>ジシュク</t>
    </rPh>
    <rPh sb="35" eb="36">
      <t>イズ</t>
    </rPh>
    <rPh sb="38" eb="40">
      <t>ハンボウ</t>
    </rPh>
    <rPh sb="40" eb="41">
      <t>キ</t>
    </rPh>
    <rPh sb="47" eb="50">
      <t>ゼンタイテキ</t>
    </rPh>
    <rPh sb="51" eb="53">
      <t>ゲンショウ</t>
    </rPh>
    <rPh sb="54" eb="56">
      <t>ミコ</t>
    </rPh>
    <rPh sb="62" eb="64">
      <t>シュクハク</t>
    </rPh>
    <rPh sb="64" eb="66">
      <t>キャクスウ</t>
    </rPh>
    <rPh sb="67" eb="68">
      <t>ヘ</t>
    </rPh>
    <rPh sb="74" eb="77">
      <t>ライホウシャ</t>
    </rPh>
    <rPh sb="77" eb="78">
      <t>スウ</t>
    </rPh>
    <rPh sb="79" eb="81">
      <t>サクネン</t>
    </rPh>
    <rPh sb="82" eb="84">
      <t>スウチ</t>
    </rPh>
    <rPh sb="85" eb="86">
      <t>ニ</t>
    </rPh>
    <rPh sb="87" eb="89">
      <t>スイイ</t>
    </rPh>
    <rPh sb="89" eb="91">
      <t>ケイコウ</t>
    </rPh>
    <phoneticPr fontId="3"/>
  </si>
  <si>
    <t>江差町</t>
  </si>
  <si>
    <t>R２年度上期</t>
    <rPh sb="2" eb="4">
      <t>ネンド</t>
    </rPh>
    <rPh sb="4" eb="6">
      <t>カミキ</t>
    </rPh>
    <phoneticPr fontId="20"/>
  </si>
  <si>
    <t>上ノ国町</t>
  </si>
  <si>
    <t>厚沢部町</t>
  </si>
  <si>
    <t>訓子府町</t>
  </si>
  <si>
    <t>乙部町</t>
  </si>
  <si>
    <t>札幌市</t>
  </si>
  <si>
    <t>今金町</t>
  </si>
  <si>
    <t>北見市</t>
  </si>
  <si>
    <t>江別市</t>
  </si>
  <si>
    <t>共和町</t>
  </si>
  <si>
    <t>小樽市</t>
  </si>
  <si>
    <t>恵庭市</t>
  </si>
  <si>
    <t>北広島市</t>
  </si>
  <si>
    <t>島牧村</t>
  </si>
  <si>
    <t>　４月から６月までは減少傾向であったものの、キャンプブーム等により７月以降の客数が増加している。</t>
    <rPh sb="2" eb="3">
      <t>ツキ</t>
    </rPh>
    <rPh sb="6" eb="7">
      <t>ツキ</t>
    </rPh>
    <rPh sb="10" eb="12">
      <t>ゲンショウ</t>
    </rPh>
    <rPh sb="12" eb="14">
      <t>ケイコウ</t>
    </rPh>
    <rPh sb="29" eb="30">
      <t>トウ</t>
    </rPh>
    <rPh sb="34" eb="35">
      <t>ツキ</t>
    </rPh>
    <rPh sb="35" eb="37">
      <t>イコウ</t>
    </rPh>
    <rPh sb="38" eb="40">
      <t>キャクスウ</t>
    </rPh>
    <rPh sb="41" eb="43">
      <t>ゾウカ</t>
    </rPh>
    <phoneticPr fontId="3"/>
  </si>
  <si>
    <t>寿都町</t>
  </si>
  <si>
    <t>北海道経済部観光局観光振興課　　</t>
    <rPh sb="0" eb="3">
      <t>ホッカイドウ</t>
    </rPh>
    <rPh sb="3" eb="6">
      <t>ケイザイブ</t>
    </rPh>
    <rPh sb="6" eb="8">
      <t>カンコウ</t>
    </rPh>
    <rPh sb="8" eb="9">
      <t>キョク</t>
    </rPh>
    <rPh sb="9" eb="11">
      <t>カンコウ</t>
    </rPh>
    <rPh sb="11" eb="13">
      <t>シンコウ</t>
    </rPh>
    <phoneticPr fontId="3"/>
  </si>
  <si>
    <t>ひがしかぐら森林公園は、昨年度より営業日が多かったことや、好天が多かったため、緊急事態宣言が長期化したなかでも、入込客数はわずかに上昇した。一方ホテル花神楽は、特別割引プランなどを導入し、一時的に入込客数は増加したが、緊急事態宣言に伴う休業期間などがあったため、昨季よりもわずかに減少した。</t>
    <rPh sb="6" eb="8">
      <t>シンリン</t>
    </rPh>
    <rPh sb="8" eb="10">
      <t>コウエン</t>
    </rPh>
    <rPh sb="12" eb="15">
      <t>サクネンド</t>
    </rPh>
    <rPh sb="17" eb="20">
      <t>エイギョウビ</t>
    </rPh>
    <rPh sb="21" eb="22">
      <t>オオ</t>
    </rPh>
    <rPh sb="29" eb="31">
      <t>コウテン</t>
    </rPh>
    <rPh sb="32" eb="33">
      <t>オオ</t>
    </rPh>
    <rPh sb="39" eb="41">
      <t>キンキュウ</t>
    </rPh>
    <rPh sb="41" eb="43">
      <t>ジタイ</t>
    </rPh>
    <rPh sb="43" eb="45">
      <t>センゲン</t>
    </rPh>
    <rPh sb="46" eb="49">
      <t>チョウキカ</t>
    </rPh>
    <rPh sb="56" eb="58">
      <t>イリコミ</t>
    </rPh>
    <rPh sb="58" eb="59">
      <t>キャク</t>
    </rPh>
    <rPh sb="59" eb="60">
      <t>スウ</t>
    </rPh>
    <rPh sb="65" eb="67">
      <t>ジョウショウ</t>
    </rPh>
    <rPh sb="70" eb="72">
      <t>イッポウ</t>
    </rPh>
    <rPh sb="75" eb="78">
      <t>ハナカグラ</t>
    </rPh>
    <rPh sb="80" eb="82">
      <t>トクベツ</t>
    </rPh>
    <rPh sb="82" eb="84">
      <t>ワリビキ</t>
    </rPh>
    <rPh sb="90" eb="92">
      <t>ドウニュウ</t>
    </rPh>
    <rPh sb="94" eb="97">
      <t>イチジテキ</t>
    </rPh>
    <rPh sb="98" eb="100">
      <t>イリコミ</t>
    </rPh>
    <rPh sb="100" eb="101">
      <t>キャク</t>
    </rPh>
    <rPh sb="101" eb="102">
      <t>スウ</t>
    </rPh>
    <rPh sb="103" eb="105">
      <t>ゾウカ</t>
    </rPh>
    <rPh sb="109" eb="111">
      <t>キンキュウ</t>
    </rPh>
    <rPh sb="111" eb="113">
      <t>ジタイ</t>
    </rPh>
    <rPh sb="113" eb="115">
      <t>センゲン</t>
    </rPh>
    <rPh sb="116" eb="117">
      <t>トモナ</t>
    </rPh>
    <rPh sb="118" eb="120">
      <t>キュウギョウ</t>
    </rPh>
    <rPh sb="120" eb="122">
      <t>キカン</t>
    </rPh>
    <rPh sb="131" eb="133">
      <t>サクキ</t>
    </rPh>
    <rPh sb="140" eb="142">
      <t>ゲンショウ</t>
    </rPh>
    <phoneticPr fontId="3"/>
  </si>
  <si>
    <t>黒松内町</t>
  </si>
  <si>
    <t>シンガポール</t>
  </si>
  <si>
    <t>道による新型コロナウイルス「感染の再拡大防止に向けた取組」、「緊急事態宣言」、等による増減とみられる。</t>
    <rPh sb="0" eb="1">
      <t>ドウ</t>
    </rPh>
    <rPh sb="4" eb="6">
      <t>シンガタ</t>
    </rPh>
    <rPh sb="14" eb="16">
      <t>カンセン</t>
    </rPh>
    <rPh sb="17" eb="18">
      <t>サイ</t>
    </rPh>
    <rPh sb="18" eb="20">
      <t>カクダイ</t>
    </rPh>
    <rPh sb="20" eb="22">
      <t>ボウシ</t>
    </rPh>
    <rPh sb="23" eb="24">
      <t>ム</t>
    </rPh>
    <rPh sb="26" eb="28">
      <t>トリクミ</t>
    </rPh>
    <rPh sb="31" eb="33">
      <t>キンキュウ</t>
    </rPh>
    <rPh sb="33" eb="35">
      <t>ジタイ</t>
    </rPh>
    <rPh sb="35" eb="37">
      <t>センゲン</t>
    </rPh>
    <rPh sb="39" eb="40">
      <t>ナド</t>
    </rPh>
    <rPh sb="43" eb="45">
      <t>ゾウゲン</t>
    </rPh>
    <phoneticPr fontId="3"/>
  </si>
  <si>
    <t>蘭越町</t>
  </si>
  <si>
    <t>ニセコ町</t>
  </si>
  <si>
    <t>新型コロナウイルス感染症による感染者が周辺の地域で増加していないことや、町民の多くが早期にワクチン接種ができたため、地元での行動がしやすくなったことが前年に比べて観光入込客数が増えたことの原因だと考える。</t>
    <rPh sb="0" eb="2">
      <t>シンガタ</t>
    </rPh>
    <rPh sb="9" eb="12">
      <t>カンセンショウ</t>
    </rPh>
    <rPh sb="15" eb="18">
      <t>カンセンシャ</t>
    </rPh>
    <rPh sb="19" eb="21">
      <t>シュウヘン</t>
    </rPh>
    <rPh sb="22" eb="24">
      <t>チイキ</t>
    </rPh>
    <rPh sb="25" eb="27">
      <t>ゾウカ</t>
    </rPh>
    <rPh sb="36" eb="38">
      <t>チョウミン</t>
    </rPh>
    <rPh sb="39" eb="40">
      <t>オオ</t>
    </rPh>
    <rPh sb="42" eb="44">
      <t>ソウキ</t>
    </rPh>
    <rPh sb="49" eb="51">
      <t>セッシュ</t>
    </rPh>
    <rPh sb="58" eb="60">
      <t>ジモト</t>
    </rPh>
    <rPh sb="62" eb="64">
      <t>コウドウ</t>
    </rPh>
    <rPh sb="75" eb="77">
      <t>ゼンネン</t>
    </rPh>
    <rPh sb="78" eb="79">
      <t>クラ</t>
    </rPh>
    <rPh sb="81" eb="83">
      <t>カンコウ</t>
    </rPh>
    <rPh sb="83" eb="85">
      <t>イリコミ</t>
    </rPh>
    <rPh sb="85" eb="86">
      <t>キャク</t>
    </rPh>
    <rPh sb="86" eb="87">
      <t>スウ</t>
    </rPh>
    <rPh sb="88" eb="89">
      <t>フ</t>
    </rPh>
    <rPh sb="94" eb="96">
      <t>ゲンイン</t>
    </rPh>
    <rPh sb="98" eb="99">
      <t>カンガ</t>
    </rPh>
    <phoneticPr fontId="3"/>
  </si>
  <si>
    <t>真狩村</t>
  </si>
  <si>
    <t>中標津町</t>
  </si>
  <si>
    <t>留寿都村</t>
  </si>
  <si>
    <t>新型コロナウイルスが落ち着いてきたこともあり前年度と比べて道の駅の利用者が増加。宿泊数については前年度より減少はしているものの大きな変化はない。</t>
    <rPh sb="0" eb="2">
      <t>シンガタ</t>
    </rPh>
    <rPh sb="10" eb="11">
      <t>オ</t>
    </rPh>
    <rPh sb="12" eb="13">
      <t>ツ</t>
    </rPh>
    <rPh sb="22" eb="24">
      <t>ゼンネン</t>
    </rPh>
    <rPh sb="24" eb="25">
      <t>ド</t>
    </rPh>
    <rPh sb="26" eb="27">
      <t>クラ</t>
    </rPh>
    <rPh sb="29" eb="30">
      <t>ミチ</t>
    </rPh>
    <rPh sb="31" eb="32">
      <t>エキ</t>
    </rPh>
    <rPh sb="33" eb="36">
      <t>リヨウシャ</t>
    </rPh>
    <rPh sb="37" eb="39">
      <t>ゾウカ</t>
    </rPh>
    <rPh sb="40" eb="42">
      <t>シュクハク</t>
    </rPh>
    <rPh sb="42" eb="43">
      <t>スウ</t>
    </rPh>
    <rPh sb="48" eb="51">
      <t>ゼンネンド</t>
    </rPh>
    <rPh sb="53" eb="55">
      <t>ゲンショウ</t>
    </rPh>
    <rPh sb="63" eb="64">
      <t>オオ</t>
    </rPh>
    <rPh sb="66" eb="68">
      <t>ヘンカ</t>
    </rPh>
    <phoneticPr fontId="3"/>
  </si>
  <si>
    <t>喜茂別町</t>
  </si>
  <si>
    <t>新型コロナウイルス感染症による２回の緊急事態宣言で、昨年以上に営業期間が短くなったことと、イベントが中止になったことにより、観光入込客数が減少した。</t>
    <rPh sb="0" eb="2">
      <t>シンガタ</t>
    </rPh>
    <rPh sb="9" eb="12">
      <t>カンセンショウ</t>
    </rPh>
    <rPh sb="16" eb="17">
      <t>カイ</t>
    </rPh>
    <rPh sb="18" eb="20">
      <t>キンキュウ</t>
    </rPh>
    <rPh sb="20" eb="22">
      <t>ジタイ</t>
    </rPh>
    <rPh sb="22" eb="24">
      <t>センゲン</t>
    </rPh>
    <rPh sb="26" eb="28">
      <t>サクネン</t>
    </rPh>
    <rPh sb="28" eb="30">
      <t>イジョウ</t>
    </rPh>
    <rPh sb="31" eb="33">
      <t>エイギョウ</t>
    </rPh>
    <rPh sb="33" eb="35">
      <t>キカン</t>
    </rPh>
    <rPh sb="36" eb="37">
      <t>ミジカ</t>
    </rPh>
    <rPh sb="50" eb="52">
      <t>チュウシ</t>
    </rPh>
    <rPh sb="62" eb="68">
      <t>カンコウイリコミキャクスウ</t>
    </rPh>
    <rPh sb="69" eb="71">
      <t>ゲンショウ</t>
    </rPh>
    <phoneticPr fontId="3"/>
  </si>
  <si>
    <t>京極町</t>
  </si>
  <si>
    <t>初山別村</t>
  </si>
  <si>
    <t>倶知安町</t>
  </si>
  <si>
    <t>泊村</t>
  </si>
  <si>
    <t xml:space="preserve"> 5月16日から6月20日までの緊急事態宣言により休館する施設も多かったため観光客は少なかった。7月からは町の商品券事業などにより入込も回復傾向にあったが、8月27日からの2度目の緊急事態宣言により9月は観光客が減少。上期の宿泊客数は、統計開始から過去最低だった。昨年度よりさらに5％少なく、一昨年同時期対比で約36％の入込であった。</t>
    <rPh sb="2" eb="3">
      <t>ガツ</t>
    </rPh>
    <rPh sb="5" eb="6">
      <t>ニチ</t>
    </rPh>
    <rPh sb="9" eb="10">
      <t>ガツ</t>
    </rPh>
    <rPh sb="12" eb="13">
      <t>ニチ</t>
    </rPh>
    <rPh sb="16" eb="18">
      <t>キンキュウ</t>
    </rPh>
    <rPh sb="18" eb="20">
      <t>ジタイ</t>
    </rPh>
    <rPh sb="20" eb="22">
      <t>センゲン</t>
    </rPh>
    <rPh sb="25" eb="27">
      <t>キュウカン</t>
    </rPh>
    <rPh sb="29" eb="31">
      <t>シセツ</t>
    </rPh>
    <rPh sb="32" eb="33">
      <t>オオ</t>
    </rPh>
    <rPh sb="38" eb="41">
      <t>カンコウキャク</t>
    </rPh>
    <rPh sb="42" eb="43">
      <t>スク</t>
    </rPh>
    <rPh sb="49" eb="50">
      <t>ガツ</t>
    </rPh>
    <rPh sb="53" eb="54">
      <t>チョウ</t>
    </rPh>
    <rPh sb="55" eb="57">
      <t>ショウヒン</t>
    </rPh>
    <rPh sb="57" eb="58">
      <t>ケン</t>
    </rPh>
    <rPh sb="58" eb="60">
      <t>ジギョウ</t>
    </rPh>
    <rPh sb="65" eb="67">
      <t>イリコミ</t>
    </rPh>
    <rPh sb="68" eb="70">
      <t>カイフク</t>
    </rPh>
    <rPh sb="70" eb="72">
      <t>ケイコウ</t>
    </rPh>
    <rPh sb="79" eb="80">
      <t>ガツ</t>
    </rPh>
    <rPh sb="82" eb="83">
      <t>ニチ</t>
    </rPh>
    <rPh sb="87" eb="89">
      <t>ドメ</t>
    </rPh>
    <rPh sb="90" eb="92">
      <t>キンキュウ</t>
    </rPh>
    <rPh sb="92" eb="94">
      <t>ジタイ</t>
    </rPh>
    <rPh sb="94" eb="96">
      <t>センゲン</t>
    </rPh>
    <rPh sb="100" eb="101">
      <t>ガツ</t>
    </rPh>
    <rPh sb="102" eb="105">
      <t>カンコウキャク</t>
    </rPh>
    <rPh sb="106" eb="108">
      <t>ゲンショウ</t>
    </rPh>
    <rPh sb="109" eb="111">
      <t>カミキ</t>
    </rPh>
    <rPh sb="112" eb="114">
      <t>シュクハク</t>
    </rPh>
    <rPh sb="114" eb="115">
      <t>キャク</t>
    </rPh>
    <rPh sb="115" eb="116">
      <t>スウ</t>
    </rPh>
    <rPh sb="118" eb="120">
      <t>トウケイ</t>
    </rPh>
    <rPh sb="120" eb="122">
      <t>カイシ</t>
    </rPh>
    <rPh sb="124" eb="126">
      <t>カコ</t>
    </rPh>
    <rPh sb="126" eb="128">
      <t>サイテイ</t>
    </rPh>
    <rPh sb="132" eb="135">
      <t>サクネンド</t>
    </rPh>
    <rPh sb="142" eb="143">
      <t>スク</t>
    </rPh>
    <rPh sb="146" eb="149">
      <t>オトトシ</t>
    </rPh>
    <rPh sb="149" eb="152">
      <t>ドウジキ</t>
    </rPh>
    <rPh sb="152" eb="154">
      <t>タイヒ</t>
    </rPh>
    <rPh sb="155" eb="156">
      <t>ヤク</t>
    </rPh>
    <rPh sb="160" eb="162">
      <t>イリコミ</t>
    </rPh>
    <phoneticPr fontId="3"/>
  </si>
  <si>
    <t>積丹町</t>
  </si>
  <si>
    <t>古平町</t>
  </si>
  <si>
    <t>計</t>
  </si>
  <si>
    <t>昨年５月休館となっていたサンセットプラザの入込増加フェリーの運休数の減少により昨年度より入込数が増加した。</t>
    <rPh sb="0" eb="2">
      <t>サクネン</t>
    </rPh>
    <rPh sb="3" eb="4">
      <t>ガツ</t>
    </rPh>
    <rPh sb="4" eb="6">
      <t>キュウカン</t>
    </rPh>
    <rPh sb="21" eb="25">
      <t>イリコミゾウカ</t>
    </rPh>
    <rPh sb="30" eb="32">
      <t>ウンキュウ</t>
    </rPh>
    <rPh sb="32" eb="33">
      <t>スウ</t>
    </rPh>
    <rPh sb="34" eb="36">
      <t>ゲンショウ</t>
    </rPh>
    <rPh sb="39" eb="42">
      <t>サクネンド</t>
    </rPh>
    <rPh sb="44" eb="47">
      <t>イリコミスウ</t>
    </rPh>
    <rPh sb="48" eb="50">
      <t>ゾウカ</t>
    </rPh>
    <phoneticPr fontId="3"/>
  </si>
  <si>
    <t>仁木町</t>
  </si>
  <si>
    <t>昨年度はGOTOトラベルがあり、客足が伸びた。　　　　　　　　　　　　　　　　　　　　　　　　　しかし今年度上期は緊急事態宣言が発令されたこともあり、客足が伸び悩んだため減少した。</t>
    <rPh sb="0" eb="3">
      <t>サクネンド</t>
    </rPh>
    <rPh sb="16" eb="18">
      <t>キャクアシ</t>
    </rPh>
    <rPh sb="19" eb="20">
      <t>ノ</t>
    </rPh>
    <rPh sb="51" eb="54">
      <t>コンネンド</t>
    </rPh>
    <rPh sb="54" eb="56">
      <t>カミキ</t>
    </rPh>
    <rPh sb="57" eb="61">
      <t>キンキュウジタイ</t>
    </rPh>
    <rPh sb="61" eb="63">
      <t>センゲン</t>
    </rPh>
    <rPh sb="64" eb="66">
      <t>ハツレイ</t>
    </rPh>
    <rPh sb="75" eb="77">
      <t>キャクアシ</t>
    </rPh>
    <rPh sb="78" eb="79">
      <t>ノ</t>
    </rPh>
    <rPh sb="80" eb="81">
      <t>ナヤ</t>
    </rPh>
    <rPh sb="85" eb="87">
      <t>ゲンショウ</t>
    </rPh>
    <phoneticPr fontId="3"/>
  </si>
  <si>
    <t>昨年がコロナの影響を大きく受けた形なので、戻ったとは言えないが入込客数は増加している。一因として各種宿泊割の効果が考えられる。</t>
  </si>
  <si>
    <t>余市町</t>
  </si>
  <si>
    <t>赤井川村</t>
  </si>
  <si>
    <t>釧路・根室</t>
    <rPh sb="0" eb="2">
      <t>クシロ</t>
    </rPh>
    <rPh sb="3" eb="5">
      <t>ネムロ</t>
    </rPh>
    <phoneticPr fontId="3"/>
  </si>
  <si>
    <t>夕張市</t>
  </si>
  <si>
    <t>苫小牧市</t>
  </si>
  <si>
    <t>上期後半は感染拡大第５波とそれに伴う緊急事態宣言の影響もあり前年を大きく下回ったが、上期全体では、ほぼ前年並みに終わった。下期はタンチョウ観光等で需要増が見込まれるため、最終的には前年から微増で着地できる見込み。</t>
    <rPh sb="0" eb="2">
      <t>カミキ</t>
    </rPh>
    <rPh sb="2" eb="4">
      <t>コウハン</t>
    </rPh>
    <phoneticPr fontId="3"/>
  </si>
  <si>
    <t>美唄市</t>
  </si>
  <si>
    <t>芦別市</t>
  </si>
  <si>
    <t>空知総合振興局計</t>
    <rPh sb="2" eb="4">
      <t>ソウゴウ</t>
    </rPh>
    <rPh sb="4" eb="7">
      <t>シンコウキョク</t>
    </rPh>
    <phoneticPr fontId="3"/>
  </si>
  <si>
    <t>新型コロナウイルスにより2度に渡る緊急事態宣言の他、まん延防止措置等、札幌市等から往来自粛要請がなされたことにより、利用客が落ち込んだ。</t>
  </si>
  <si>
    <t>赤平市</t>
  </si>
  <si>
    <t>三笠市</t>
  </si>
  <si>
    <t>滝川市</t>
  </si>
  <si>
    <t>浜頓別町</t>
  </si>
  <si>
    <t>雄武町</t>
  </si>
  <si>
    <t>歌志内市</t>
  </si>
  <si>
    <t>深川市</t>
  </si>
  <si>
    <t>大空町</t>
    <rPh sb="0" eb="2">
      <t>オオゾラ</t>
    </rPh>
    <phoneticPr fontId="3"/>
  </si>
  <si>
    <t>南幌町</t>
  </si>
  <si>
    <t>上砂川町</t>
  </si>
  <si>
    <t>中　国</t>
  </si>
  <si>
    <t>緊急事態宣言の影響を受ける中でも、宿泊施設における宿泊助成事業の実施などにより大幅な減少とはならなかった。
３密を避けるスポーツとしてゴルフ場などの利用者が増加した。</t>
    <rPh sb="0" eb="2">
      <t>キンキュウ</t>
    </rPh>
    <rPh sb="2" eb="4">
      <t>ジタイ</t>
    </rPh>
    <rPh sb="4" eb="6">
      <t>センゲン</t>
    </rPh>
    <rPh sb="7" eb="9">
      <t>エイキョウ</t>
    </rPh>
    <rPh sb="10" eb="11">
      <t>ウ</t>
    </rPh>
    <rPh sb="13" eb="14">
      <t>ナカ</t>
    </rPh>
    <rPh sb="17" eb="19">
      <t>シュクハク</t>
    </rPh>
    <rPh sb="19" eb="21">
      <t>シセツ</t>
    </rPh>
    <rPh sb="25" eb="27">
      <t>シュクハク</t>
    </rPh>
    <rPh sb="27" eb="29">
      <t>ジョセイ</t>
    </rPh>
    <rPh sb="29" eb="31">
      <t>ジギョウ</t>
    </rPh>
    <rPh sb="32" eb="34">
      <t>ジッシ</t>
    </rPh>
    <rPh sb="39" eb="41">
      <t>オオハバ</t>
    </rPh>
    <rPh sb="42" eb="44">
      <t>ゲンショウ</t>
    </rPh>
    <rPh sb="55" eb="56">
      <t>ミツ</t>
    </rPh>
    <rPh sb="57" eb="58">
      <t>サ</t>
    </rPh>
    <rPh sb="70" eb="71">
      <t>ジョウ</t>
    </rPh>
    <rPh sb="74" eb="76">
      <t>リヨウ</t>
    </rPh>
    <rPh sb="76" eb="77">
      <t>シャ</t>
    </rPh>
    <rPh sb="78" eb="80">
      <t>ゾウカ</t>
    </rPh>
    <phoneticPr fontId="3"/>
  </si>
  <si>
    <t>由仁町</t>
  </si>
  <si>
    <t>長沼町</t>
  </si>
  <si>
    <t>栗山町</t>
  </si>
  <si>
    <t>浦臼町</t>
  </si>
  <si>
    <t>士別市</t>
  </si>
  <si>
    <t>新十津川町</t>
  </si>
  <si>
    <t>イギリス</t>
  </si>
  <si>
    <t>4月から7月までは前年を上回ったが、8月及び9月は、GoToTravelキャンペーンやどうみん割、サッポロ割等の効果により回復傾向にあった前年と比較すると、減少。上期全体としては、前年同期から増加したが、コロナ禍前の2019年度上期比では大幅な減少となる。</t>
    <rPh sb="1" eb="2">
      <t>ガツ</t>
    </rPh>
    <rPh sb="5" eb="6">
      <t>ガツ</t>
    </rPh>
    <rPh sb="9" eb="11">
      <t>ゼンネン</t>
    </rPh>
    <rPh sb="12" eb="14">
      <t>ウワマワ</t>
    </rPh>
    <rPh sb="19" eb="20">
      <t>ガツ</t>
    </rPh>
    <rPh sb="20" eb="21">
      <t>オヨ</t>
    </rPh>
    <rPh sb="23" eb="24">
      <t>ガツ</t>
    </rPh>
    <rPh sb="47" eb="48">
      <t>ワリ</t>
    </rPh>
    <rPh sb="53" eb="54">
      <t>ワリ</t>
    </rPh>
    <rPh sb="54" eb="55">
      <t>トウ</t>
    </rPh>
    <rPh sb="56" eb="58">
      <t>コウカ</t>
    </rPh>
    <rPh sb="61" eb="63">
      <t>カイフク</t>
    </rPh>
    <rPh sb="63" eb="65">
      <t>ケイコウ</t>
    </rPh>
    <rPh sb="69" eb="71">
      <t>ゼンネン</t>
    </rPh>
    <rPh sb="72" eb="74">
      <t>ヒカク</t>
    </rPh>
    <rPh sb="78" eb="80">
      <t>ゲンショウ</t>
    </rPh>
    <rPh sb="81" eb="83">
      <t>カミキ</t>
    </rPh>
    <rPh sb="83" eb="85">
      <t>ゼンタイ</t>
    </rPh>
    <rPh sb="90" eb="92">
      <t>ゼンネン</t>
    </rPh>
    <rPh sb="92" eb="94">
      <t>ドウキ</t>
    </rPh>
    <rPh sb="96" eb="98">
      <t>ゾウカ</t>
    </rPh>
    <rPh sb="105" eb="106">
      <t>カ</t>
    </rPh>
    <rPh sb="106" eb="107">
      <t>マエ</t>
    </rPh>
    <rPh sb="112" eb="113">
      <t>ネン</t>
    </rPh>
    <rPh sb="113" eb="114">
      <t>ド</t>
    </rPh>
    <rPh sb="114" eb="116">
      <t>カミキ</t>
    </rPh>
    <rPh sb="116" eb="117">
      <t>ヒ</t>
    </rPh>
    <rPh sb="119" eb="121">
      <t>オオハバ</t>
    </rPh>
    <rPh sb="122" eb="124">
      <t>ゲンショウ</t>
    </rPh>
    <phoneticPr fontId="3"/>
  </si>
  <si>
    <t>各種イベントは中止となったが、4～5月は各施設前年なみに推移した。緊急事態宣言の影響で町有施設は 6月と9月は減少傾向であった。屋外施設については例年並みと増減は大きくない。</t>
    <rPh sb="0" eb="2">
      <t>カクシュ</t>
    </rPh>
    <rPh sb="7" eb="9">
      <t>チュウシ</t>
    </rPh>
    <rPh sb="18" eb="19">
      <t>ガツ</t>
    </rPh>
    <rPh sb="20" eb="23">
      <t>カクシセツ</t>
    </rPh>
    <rPh sb="23" eb="25">
      <t>ゼンネン</t>
    </rPh>
    <rPh sb="28" eb="30">
      <t>スイイ</t>
    </rPh>
    <rPh sb="33" eb="39">
      <t>キンキュウジタイセンゲン</t>
    </rPh>
    <rPh sb="40" eb="42">
      <t>エイキョウ</t>
    </rPh>
    <rPh sb="43" eb="45">
      <t>チョウユウ</t>
    </rPh>
    <rPh sb="45" eb="47">
      <t>シセツ</t>
    </rPh>
    <rPh sb="50" eb="51">
      <t>ガツ</t>
    </rPh>
    <rPh sb="53" eb="54">
      <t>ガツ</t>
    </rPh>
    <rPh sb="55" eb="59">
      <t>ゲンショウケイコウ</t>
    </rPh>
    <rPh sb="64" eb="68">
      <t>オクガイシセツ</t>
    </rPh>
    <rPh sb="73" eb="76">
      <t>レイネンナ</t>
    </rPh>
    <rPh sb="78" eb="80">
      <t>ゾウゲン</t>
    </rPh>
    <rPh sb="81" eb="82">
      <t>オオ</t>
    </rPh>
    <phoneticPr fontId="3"/>
  </si>
  <si>
    <t>妹背牛町</t>
  </si>
  <si>
    <t>新型コロナウイルス感染症の拡大により休業したことから、遊湯ぴっぷとグリーンパークぴっぷの宿泊者数が減少し、入込総数の減少につながった。</t>
    <rPh sb="0" eb="2">
      <t>シンガタ</t>
    </rPh>
    <rPh sb="9" eb="12">
      <t>カンセンショウ</t>
    </rPh>
    <rPh sb="13" eb="15">
      <t>カクダイ</t>
    </rPh>
    <rPh sb="18" eb="20">
      <t>キュウギョウ</t>
    </rPh>
    <rPh sb="27" eb="28">
      <t>ユウ</t>
    </rPh>
    <rPh sb="28" eb="29">
      <t>ユ</t>
    </rPh>
    <rPh sb="44" eb="47">
      <t>シュクハクシャ</t>
    </rPh>
    <rPh sb="47" eb="48">
      <t>スウ</t>
    </rPh>
    <rPh sb="49" eb="51">
      <t>ゲンショウ</t>
    </rPh>
    <rPh sb="53" eb="55">
      <t>イリコミ</t>
    </rPh>
    <rPh sb="55" eb="57">
      <t>ソウスウ</t>
    </rPh>
    <rPh sb="58" eb="60">
      <t>ゲンショウ</t>
    </rPh>
    <phoneticPr fontId="3"/>
  </si>
  <si>
    <t>秩父別町</t>
  </si>
  <si>
    <t>・昨年に引続き、新型コロナウイルス感染症拡大の影響による観光入込客数、宿泊客数及び外国人宿泊客数が減少している。
・各種イベントの中止</t>
    <rPh sb="1" eb="3">
      <t>サクネン</t>
    </rPh>
    <rPh sb="4" eb="6">
      <t>ヒキツヅ</t>
    </rPh>
    <rPh sb="8" eb="10">
      <t>シンガタ</t>
    </rPh>
    <rPh sb="17" eb="22">
      <t>カンセンショウカクダイ</t>
    </rPh>
    <rPh sb="23" eb="25">
      <t>エイキョウ</t>
    </rPh>
    <rPh sb="28" eb="30">
      <t>カンコウ</t>
    </rPh>
    <rPh sb="30" eb="32">
      <t>イリコミ</t>
    </rPh>
    <rPh sb="32" eb="34">
      <t>キャクスウ</t>
    </rPh>
    <rPh sb="35" eb="38">
      <t>シュクハクキャク</t>
    </rPh>
    <rPh sb="38" eb="39">
      <t>スウ</t>
    </rPh>
    <rPh sb="39" eb="40">
      <t>オヨ</t>
    </rPh>
    <rPh sb="41" eb="43">
      <t>ガイコク</t>
    </rPh>
    <rPh sb="43" eb="44">
      <t>ジン</t>
    </rPh>
    <rPh sb="44" eb="47">
      <t>シュクハクキャク</t>
    </rPh>
    <rPh sb="47" eb="48">
      <t>スウ</t>
    </rPh>
    <rPh sb="49" eb="51">
      <t>ゲンショウ</t>
    </rPh>
    <rPh sb="58" eb="60">
      <t>カクシュ</t>
    </rPh>
    <rPh sb="65" eb="67">
      <t>チュウシ</t>
    </rPh>
    <phoneticPr fontId="3"/>
  </si>
  <si>
    <t>雨竜町</t>
  </si>
  <si>
    <t>留　萌</t>
    <rPh sb="0" eb="1">
      <t>トメ</t>
    </rPh>
    <rPh sb="2" eb="3">
      <t>モエ</t>
    </rPh>
    <phoneticPr fontId="3"/>
  </si>
  <si>
    <t>今ｊ年度はさくらまつりを開催し、例年通りの観光客数まではいかないが春に集客することができたことが増加の理由と考えられる。</t>
    <rPh sb="0" eb="1">
      <t>コン</t>
    </rPh>
    <rPh sb="2" eb="4">
      <t>ネンド</t>
    </rPh>
    <rPh sb="12" eb="14">
      <t>カイサイ</t>
    </rPh>
    <rPh sb="16" eb="18">
      <t>レイネン</t>
    </rPh>
    <rPh sb="18" eb="19">
      <t>ドオ</t>
    </rPh>
    <rPh sb="21" eb="24">
      <t>カンコウキャク</t>
    </rPh>
    <rPh sb="24" eb="25">
      <t>スウ</t>
    </rPh>
    <rPh sb="33" eb="34">
      <t>ハル</t>
    </rPh>
    <rPh sb="35" eb="37">
      <t>シュウキャク</t>
    </rPh>
    <rPh sb="48" eb="50">
      <t>ゾウカ</t>
    </rPh>
    <rPh sb="51" eb="53">
      <t>リユウ</t>
    </rPh>
    <rPh sb="54" eb="55">
      <t>カンガ</t>
    </rPh>
    <phoneticPr fontId="3"/>
  </si>
  <si>
    <t>北竜町</t>
  </si>
  <si>
    <t>沼田町</t>
  </si>
  <si>
    <t>【増要因】新型コロナウイルスの感染収束期による旅行需要の拡大やHAC奥尻-丘珠便が就航(7～8月)したことによる。
【減要因】昨年度に引き続き観光イベントが相次ぎ中止になったことや、緊急事態宣言発出により措置区域となる期間（主に6月・9月）があったため。</t>
    <rPh sb="1" eb="2">
      <t>ゾウ</t>
    </rPh>
    <rPh sb="2" eb="4">
      <t>ヨウイン</t>
    </rPh>
    <rPh sb="5" eb="7">
      <t>シンガタ</t>
    </rPh>
    <rPh sb="15" eb="17">
      <t>カンセン</t>
    </rPh>
    <rPh sb="34" eb="36">
      <t>オクシリ</t>
    </rPh>
    <rPh sb="37" eb="40">
      <t>オカダマビン</t>
    </rPh>
    <rPh sb="41" eb="43">
      <t>シュウコウ</t>
    </rPh>
    <rPh sb="47" eb="48">
      <t>ガツ</t>
    </rPh>
    <rPh sb="59" eb="62">
      <t>ゲンヨウイン</t>
    </rPh>
    <rPh sb="63" eb="66">
      <t>サクネンド</t>
    </rPh>
    <rPh sb="67" eb="68">
      <t>ヒ</t>
    </rPh>
    <rPh sb="69" eb="70">
      <t>ツヅ</t>
    </rPh>
    <rPh sb="71" eb="73">
      <t>カンコウ</t>
    </rPh>
    <rPh sb="78" eb="80">
      <t>アイツ</t>
    </rPh>
    <rPh sb="81" eb="83">
      <t>チュウシ</t>
    </rPh>
    <rPh sb="91" eb="93">
      <t>キンキュウ</t>
    </rPh>
    <rPh sb="93" eb="95">
      <t>ジタイ</t>
    </rPh>
    <rPh sb="95" eb="97">
      <t>センゲン</t>
    </rPh>
    <rPh sb="97" eb="99">
      <t>ハッシュツ</t>
    </rPh>
    <rPh sb="102" eb="104">
      <t>ソチ</t>
    </rPh>
    <rPh sb="104" eb="106">
      <t>クイキ</t>
    </rPh>
    <rPh sb="109" eb="111">
      <t>キカン</t>
    </rPh>
    <rPh sb="112" eb="113">
      <t>オモ</t>
    </rPh>
    <rPh sb="115" eb="116">
      <t>ガツ</t>
    </rPh>
    <rPh sb="118" eb="119">
      <t>ガツ</t>
    </rPh>
    <phoneticPr fontId="3"/>
  </si>
  <si>
    <t>幌加内町</t>
  </si>
  <si>
    <t>興部町</t>
  </si>
  <si>
    <t>室蘭市</t>
  </si>
  <si>
    <t>中札内村</t>
    <rPh sb="0" eb="3">
      <t>ナカサツナイ</t>
    </rPh>
    <rPh sb="3" eb="4">
      <t>ムラ</t>
    </rPh>
    <phoneticPr fontId="3"/>
  </si>
  <si>
    <t>登別市</t>
  </si>
  <si>
    <t>空　知</t>
    <rPh sb="0" eb="1">
      <t>ソラ</t>
    </rPh>
    <rPh sb="2" eb="3">
      <t>チ</t>
    </rPh>
    <phoneticPr fontId="3"/>
  </si>
  <si>
    <t>今年度上期は対前年比99.1％とほぼ横ばいであり、これは昨年度上期と同様新型コロナウイルス感染拡大に伴う緊急事態措置などの行動制限の影響を受けたものと考えられる。</t>
    <rPh sb="0" eb="3">
      <t>コンネンド</t>
    </rPh>
    <rPh sb="3" eb="5">
      <t>カミキ</t>
    </rPh>
    <rPh sb="6" eb="7">
      <t>タイ</t>
    </rPh>
    <rPh sb="7" eb="9">
      <t>ゼンネン</t>
    </rPh>
    <rPh sb="9" eb="10">
      <t>ヒ</t>
    </rPh>
    <rPh sb="18" eb="19">
      <t>ヨコ</t>
    </rPh>
    <rPh sb="28" eb="31">
      <t>サクネンド</t>
    </rPh>
    <rPh sb="31" eb="33">
      <t>カミキ</t>
    </rPh>
    <rPh sb="34" eb="36">
      <t>ドウヨウ</t>
    </rPh>
    <rPh sb="36" eb="38">
      <t>シンガタ</t>
    </rPh>
    <rPh sb="45" eb="49">
      <t>カンセンカクダイ</t>
    </rPh>
    <rPh sb="50" eb="51">
      <t>トモナ</t>
    </rPh>
    <rPh sb="52" eb="58">
      <t>キンキュウジタイソチ</t>
    </rPh>
    <rPh sb="61" eb="65">
      <t>コウドウセイゲン</t>
    </rPh>
    <rPh sb="66" eb="68">
      <t>エイキョウ</t>
    </rPh>
    <rPh sb="69" eb="70">
      <t>ウ</t>
    </rPh>
    <rPh sb="75" eb="76">
      <t>カンガ</t>
    </rPh>
    <phoneticPr fontId="3"/>
  </si>
  <si>
    <t>壮瞥町</t>
  </si>
  <si>
    <t>白老町</t>
  </si>
  <si>
    <t>足寄町</t>
  </si>
  <si>
    <t>マレーシア</t>
  </si>
  <si>
    <t>道央</t>
    <rPh sb="0" eb="2">
      <t>ドウオウ</t>
    </rPh>
    <phoneticPr fontId="3"/>
  </si>
  <si>
    <t>厚真町</t>
  </si>
  <si>
    <t>新冠町</t>
  </si>
  <si>
    <t>浦河町</t>
  </si>
  <si>
    <t>新型コロナウイルス感染拡大に起因した観光自粛機運による減少</t>
    <rPh sb="0" eb="2">
      <t>シンガタ</t>
    </rPh>
    <rPh sb="9" eb="11">
      <t>カンセン</t>
    </rPh>
    <rPh sb="11" eb="13">
      <t>カクダイ</t>
    </rPh>
    <rPh sb="14" eb="16">
      <t>キイン</t>
    </rPh>
    <rPh sb="18" eb="20">
      <t>カンコウ</t>
    </rPh>
    <rPh sb="20" eb="22">
      <t>ジシュク</t>
    </rPh>
    <rPh sb="22" eb="24">
      <t>キウン</t>
    </rPh>
    <rPh sb="27" eb="29">
      <t>ゲンショウ</t>
    </rPh>
    <phoneticPr fontId="3"/>
  </si>
  <si>
    <t>様似町</t>
  </si>
  <si>
    <t>旭川市</t>
  </si>
  <si>
    <t>　　昨年より長引く新型コロナウイルス感染症の影響により、入込数は従来の水準とは程遠いものの、感染防止対策の向上やワクチンの普及などにより前年比では回復傾向となった。
　4月には感染症流行の第4波が過ぎ、5月には前年度比約2.5倍となる入込数となった。8月に感染者数が過去最高を更新するなど爆発的な感染拡大となった影響により、緊急事態宣言が発令された9月の入込は前年度比約4割減となり、回復を妨げる要因となった。
　今後、従来の水準までの回復には一定の期間を要すると思慮されるが、ワクチン接種の定着、治療薬の開発により旅行意識が高まり、また、国や北海道による旅行喚起策の実施などから、緩やかな回復傾向につながっていくものと思われるが、地域の新しい魅力など積極的な取り組みが回復の鍵となる。</t>
  </si>
  <si>
    <t>富良野市</t>
  </si>
  <si>
    <t>鷹栖町</t>
    <rPh sb="2" eb="3">
      <t>チョウ</t>
    </rPh>
    <phoneticPr fontId="3"/>
  </si>
  <si>
    <t>東神楽町</t>
  </si>
  <si>
    <t>留萌振興局計</t>
    <rPh sb="2" eb="5">
      <t>シンコウキョク</t>
    </rPh>
    <rPh sb="5" eb="6">
      <t>ケイ</t>
    </rPh>
    <phoneticPr fontId="3"/>
  </si>
  <si>
    <t>昨年から引き続き、新型コロナウイルス感染拡大の影響により、観光客が激減している。前期は、感染者数の急増による２度の緊急事態宣言が大きく影響した。</t>
    <rPh sb="0" eb="2">
      <t>サクネン</t>
    </rPh>
    <rPh sb="4" eb="5">
      <t>ヒ</t>
    </rPh>
    <rPh sb="6" eb="7">
      <t>ツヅ</t>
    </rPh>
    <rPh sb="29" eb="32">
      <t>カンコウキャク</t>
    </rPh>
    <rPh sb="40" eb="42">
      <t>ゼンキ</t>
    </rPh>
    <rPh sb="44" eb="47">
      <t>カンセンシャ</t>
    </rPh>
    <rPh sb="47" eb="48">
      <t>スウ</t>
    </rPh>
    <rPh sb="49" eb="51">
      <t>キュウゾウ</t>
    </rPh>
    <rPh sb="55" eb="56">
      <t>ド</t>
    </rPh>
    <rPh sb="57" eb="59">
      <t>キンキュウ</t>
    </rPh>
    <rPh sb="59" eb="61">
      <t>ジタイ</t>
    </rPh>
    <rPh sb="61" eb="63">
      <t>センゲン</t>
    </rPh>
    <rPh sb="64" eb="65">
      <t>オオ</t>
    </rPh>
    <rPh sb="67" eb="69">
      <t>エイキョウ</t>
    </rPh>
    <phoneticPr fontId="3"/>
  </si>
  <si>
    <t>当麻町</t>
  </si>
  <si>
    <t>羽幌町</t>
  </si>
  <si>
    <t>未だ、新型コロナウイルス感染症による客数の減少は解消されていないが、前年に比べて全体的に客足は戻ってきている。</t>
    <rPh sb="0" eb="1">
      <t>イマ</t>
    </rPh>
    <rPh sb="3" eb="5">
      <t>シンガタ</t>
    </rPh>
    <rPh sb="12" eb="14">
      <t>カンセン</t>
    </rPh>
    <rPh sb="14" eb="15">
      <t>ショウ</t>
    </rPh>
    <rPh sb="18" eb="20">
      <t>キャクスウ</t>
    </rPh>
    <rPh sb="21" eb="23">
      <t>ゲンショウ</t>
    </rPh>
    <rPh sb="24" eb="26">
      <t>カイショウ</t>
    </rPh>
    <rPh sb="34" eb="36">
      <t>ゼンネン</t>
    </rPh>
    <rPh sb="37" eb="38">
      <t>クラ</t>
    </rPh>
    <rPh sb="40" eb="43">
      <t>ゼンタイテキ</t>
    </rPh>
    <rPh sb="44" eb="46">
      <t>キャクアシ</t>
    </rPh>
    <rPh sb="47" eb="48">
      <t>モド</t>
    </rPh>
    <phoneticPr fontId="3"/>
  </si>
  <si>
    <t>比布町</t>
  </si>
  <si>
    <t>愛別町</t>
  </si>
  <si>
    <t>更別村</t>
  </si>
  <si>
    <t>東川町</t>
  </si>
  <si>
    <t>西興部村</t>
  </si>
  <si>
    <t>上期では、まん延防止等重点措置の対象地域になったことや、2度の緊急事態宣言が発令されたことなどの影響により、前年度よりも外出自粛の風潮が高まった。さらに、緊急事態宣言による施設の臨時休館も入込数に影響を与えたと考える。</t>
    <rPh sb="0" eb="2">
      <t>カミキ</t>
    </rPh>
    <rPh sb="7" eb="8">
      <t>エン</t>
    </rPh>
    <rPh sb="8" eb="10">
      <t>ボウシ</t>
    </rPh>
    <rPh sb="10" eb="11">
      <t>トウ</t>
    </rPh>
    <rPh sb="11" eb="13">
      <t>ジュウテン</t>
    </rPh>
    <rPh sb="13" eb="15">
      <t>ソチ</t>
    </rPh>
    <rPh sb="16" eb="18">
      <t>タイショウ</t>
    </rPh>
    <rPh sb="18" eb="20">
      <t>チイキ</t>
    </rPh>
    <rPh sb="29" eb="30">
      <t>ド</t>
    </rPh>
    <rPh sb="31" eb="33">
      <t>キンキュウ</t>
    </rPh>
    <rPh sb="33" eb="35">
      <t>ジタイ</t>
    </rPh>
    <rPh sb="35" eb="37">
      <t>センゲン</t>
    </rPh>
    <rPh sb="38" eb="40">
      <t>ハツレイ</t>
    </rPh>
    <rPh sb="48" eb="50">
      <t>エイキョウ</t>
    </rPh>
    <rPh sb="54" eb="57">
      <t>ゼンネンド</t>
    </rPh>
    <rPh sb="60" eb="62">
      <t>ガイシュツ</t>
    </rPh>
    <rPh sb="62" eb="64">
      <t>ジシュク</t>
    </rPh>
    <rPh sb="65" eb="67">
      <t>フウチョウ</t>
    </rPh>
    <rPh sb="68" eb="69">
      <t>タカ</t>
    </rPh>
    <rPh sb="77" eb="79">
      <t>キンキュウ</t>
    </rPh>
    <rPh sb="79" eb="81">
      <t>ジタイ</t>
    </rPh>
    <rPh sb="81" eb="83">
      <t>センゲン</t>
    </rPh>
    <rPh sb="86" eb="88">
      <t>シセツ</t>
    </rPh>
    <rPh sb="89" eb="91">
      <t>リンジ</t>
    </rPh>
    <rPh sb="91" eb="93">
      <t>キュウカン</t>
    </rPh>
    <rPh sb="94" eb="95">
      <t>イ</t>
    </rPh>
    <rPh sb="95" eb="96">
      <t>コ</t>
    </rPh>
    <rPh sb="96" eb="97">
      <t>スウ</t>
    </rPh>
    <rPh sb="98" eb="100">
      <t>エイキョウ</t>
    </rPh>
    <rPh sb="101" eb="102">
      <t>アタ</t>
    </rPh>
    <rPh sb="105" eb="106">
      <t>カンガ</t>
    </rPh>
    <phoneticPr fontId="3"/>
  </si>
  <si>
    <t>美瑛町</t>
  </si>
  <si>
    <t>上富良野町</t>
  </si>
  <si>
    <t>ロシア</t>
  </si>
  <si>
    <t>25頁</t>
    <rPh sb="2" eb="3">
      <t>ページ</t>
    </rPh>
    <phoneticPr fontId="3"/>
  </si>
  <si>
    <t>中富良野町</t>
  </si>
  <si>
    <t>新得町</t>
  </si>
  <si>
    <t>十勝総合振興局計</t>
    <rPh sb="2" eb="4">
      <t>ソウゴウ</t>
    </rPh>
    <rPh sb="4" eb="7">
      <t>シンコウキョク</t>
    </rPh>
    <phoneticPr fontId="3"/>
  </si>
  <si>
    <t>根室振興局計</t>
    <rPh sb="2" eb="5">
      <t>シンコウキョク</t>
    </rPh>
    <phoneticPr fontId="3"/>
  </si>
  <si>
    <t>南富良野町</t>
  </si>
  <si>
    <t>占冠村</t>
  </si>
  <si>
    <t>剣淵町</t>
  </si>
  <si>
    <t>下川町</t>
  </si>
  <si>
    <t>清里町</t>
  </si>
  <si>
    <t>美深町</t>
  </si>
  <si>
    <t>音威子府村</t>
  </si>
  <si>
    <t>中川町</t>
  </si>
  <si>
    <t>韓　国</t>
  </si>
  <si>
    <t>キムアネップキャンプ場・物産館みのりの入込客数の増加</t>
    <rPh sb="10" eb="11">
      <t>ジョウ</t>
    </rPh>
    <rPh sb="12" eb="15">
      <t>ブッサンカン</t>
    </rPh>
    <rPh sb="19" eb="20">
      <t>イ</t>
    </rPh>
    <rPh sb="20" eb="21">
      <t>コ</t>
    </rPh>
    <rPh sb="21" eb="22">
      <t>キャク</t>
    </rPh>
    <rPh sb="22" eb="23">
      <t>スウ</t>
    </rPh>
    <rPh sb="24" eb="26">
      <t>ゾウカ</t>
    </rPh>
    <phoneticPr fontId="3"/>
  </si>
  <si>
    <t>留萌市</t>
  </si>
  <si>
    <t>豊頃町</t>
  </si>
  <si>
    <t>増毛町</t>
  </si>
  <si>
    <t>小平町</t>
  </si>
  <si>
    <t>苫前町</t>
  </si>
  <si>
    <t>遠別町</t>
  </si>
  <si>
    <t>天塩町</t>
  </si>
  <si>
    <t>幌延町</t>
  </si>
  <si>
    <t>緊急事態宣言が発令されていたことから、外出自粛をする人が多かったため。</t>
    <rPh sb="0" eb="4">
      <t>キンキュウジタイ</t>
    </rPh>
    <rPh sb="4" eb="6">
      <t>センゲン</t>
    </rPh>
    <rPh sb="7" eb="9">
      <t>ハツレイ</t>
    </rPh>
    <rPh sb="19" eb="21">
      <t>ガイシュツ</t>
    </rPh>
    <rPh sb="21" eb="23">
      <t>ジシュク</t>
    </rPh>
    <rPh sb="26" eb="27">
      <t>ヒト</t>
    </rPh>
    <rPh sb="28" eb="29">
      <t>オオ</t>
    </rPh>
    <phoneticPr fontId="3"/>
  </si>
  <si>
    <t>稚内市</t>
  </si>
  <si>
    <t>猿払村</t>
  </si>
  <si>
    <t>胆振総合振興局計</t>
    <rPh sb="2" eb="4">
      <t>ソウゴウ</t>
    </rPh>
    <rPh sb="4" eb="7">
      <t>シンコウキョク</t>
    </rPh>
    <phoneticPr fontId="3"/>
  </si>
  <si>
    <t>中頓別町</t>
  </si>
  <si>
    <t>前年から続いている新型コロナウイルス感染症の流行の影響による。道外客数が増加したのは、道内の新規感染者数の推移が落ち着いてきたことで、旅行者の感染リスクの不安が軽減されたものと思われる。</t>
    <rPh sb="0" eb="2">
      <t>ゼンネン</t>
    </rPh>
    <rPh sb="4" eb="5">
      <t>ツヅ</t>
    </rPh>
    <rPh sb="9" eb="11">
      <t>シンガタ</t>
    </rPh>
    <rPh sb="18" eb="21">
      <t>カンセンショウ</t>
    </rPh>
    <rPh sb="22" eb="24">
      <t>リュウコウ</t>
    </rPh>
    <rPh sb="25" eb="27">
      <t>エイキョウ</t>
    </rPh>
    <rPh sb="31" eb="32">
      <t>ドウ</t>
    </rPh>
    <rPh sb="32" eb="34">
      <t>ガイキャク</t>
    </rPh>
    <rPh sb="34" eb="35">
      <t>スウ</t>
    </rPh>
    <rPh sb="36" eb="38">
      <t>ゾウカ</t>
    </rPh>
    <rPh sb="43" eb="45">
      <t>ドウナイ</t>
    </rPh>
    <rPh sb="46" eb="48">
      <t>シンキ</t>
    </rPh>
    <rPh sb="48" eb="51">
      <t>カンセンシャ</t>
    </rPh>
    <rPh sb="51" eb="52">
      <t>スウ</t>
    </rPh>
    <rPh sb="53" eb="55">
      <t>スイイ</t>
    </rPh>
    <rPh sb="56" eb="57">
      <t>オ</t>
    </rPh>
    <rPh sb="58" eb="59">
      <t>ツ</t>
    </rPh>
    <rPh sb="67" eb="70">
      <t>リョコウシャ</t>
    </rPh>
    <rPh sb="71" eb="73">
      <t>カンセン</t>
    </rPh>
    <rPh sb="77" eb="79">
      <t>フアン</t>
    </rPh>
    <rPh sb="80" eb="82">
      <t>ケイゲン</t>
    </rPh>
    <rPh sb="88" eb="89">
      <t>オモ</t>
    </rPh>
    <phoneticPr fontId="3"/>
  </si>
  <si>
    <t>礼文町</t>
  </si>
  <si>
    <t>H29上期報告の</t>
    <rPh sb="3" eb="5">
      <t>カミキ</t>
    </rPh>
    <rPh sb="5" eb="7">
      <t>ホウコク</t>
    </rPh>
    <phoneticPr fontId="3"/>
  </si>
  <si>
    <t>今年度においても、昨年度に続き、新型コロナウイルス感染症拡大の影響で緊急事態宣言が発令されたことによって、団体旅行の入込が大幅に減少した一方、ワクチンの普及により、個人客を中心に4,400人の増加となった。また、昨年は7月から9月にかけて「どうみん割」や「GoToトラベル」事業が実施され、9月まで徐々に旅行者が増えていたが、今年度においては再び緊急事態宣言が発令されたことにより、8月末から見込まれていた団体旅行が大幅な減となり、9月からの入込客数に大きな影響を与えたものと推測される。</t>
  </si>
  <si>
    <t>利尻富士町</t>
  </si>
  <si>
    <t>新型コロナウイルス感染拡大防止策の緊急事態宣言が入込数に影響していると思われる。特に団体客の減少が目立ち、北海道に緊急事態宣言が発令されていない7月に団体客が集中した。</t>
    <rPh sb="0" eb="2">
      <t>シンガタ</t>
    </rPh>
    <rPh sb="9" eb="11">
      <t>カンセン</t>
    </rPh>
    <rPh sb="11" eb="13">
      <t>カクダイ</t>
    </rPh>
    <rPh sb="13" eb="15">
      <t>ボウシ</t>
    </rPh>
    <rPh sb="15" eb="16">
      <t>サク</t>
    </rPh>
    <rPh sb="17" eb="19">
      <t>キンキュウ</t>
    </rPh>
    <rPh sb="19" eb="21">
      <t>ジタイ</t>
    </rPh>
    <rPh sb="21" eb="23">
      <t>センゲン</t>
    </rPh>
    <rPh sb="24" eb="26">
      <t>イリコミ</t>
    </rPh>
    <rPh sb="26" eb="27">
      <t>カズ</t>
    </rPh>
    <rPh sb="28" eb="30">
      <t>エイキョウ</t>
    </rPh>
    <rPh sb="35" eb="36">
      <t>オモ</t>
    </rPh>
    <rPh sb="40" eb="41">
      <t>トク</t>
    </rPh>
    <rPh sb="42" eb="45">
      <t>ダンタイキャク</t>
    </rPh>
    <rPh sb="46" eb="48">
      <t>ゲンショウ</t>
    </rPh>
    <rPh sb="49" eb="51">
      <t>メダ</t>
    </rPh>
    <rPh sb="53" eb="56">
      <t>ホッカイドウ</t>
    </rPh>
    <rPh sb="57" eb="59">
      <t>キンキュウ</t>
    </rPh>
    <rPh sb="59" eb="61">
      <t>ジタイ</t>
    </rPh>
    <rPh sb="61" eb="63">
      <t>センゲン</t>
    </rPh>
    <rPh sb="64" eb="66">
      <t>ハツレイ</t>
    </rPh>
    <rPh sb="73" eb="74">
      <t>ツキ</t>
    </rPh>
    <rPh sb="75" eb="78">
      <t>ダンタイキャク</t>
    </rPh>
    <rPh sb="79" eb="81">
      <t>シュウチュウ</t>
    </rPh>
    <phoneticPr fontId="3"/>
  </si>
  <si>
    <t>紋別市</t>
  </si>
  <si>
    <t>津別町</t>
  </si>
  <si>
    <t>新型コロナウイルス感染拡大による外出自粛・休業要請のため。</t>
    <rPh sb="0" eb="2">
      <t>シンガタ</t>
    </rPh>
    <rPh sb="9" eb="13">
      <t>カンセンカクダイ</t>
    </rPh>
    <rPh sb="16" eb="18">
      <t>ガイシュツ</t>
    </rPh>
    <rPh sb="18" eb="20">
      <t>ジシュク</t>
    </rPh>
    <rPh sb="21" eb="23">
      <t>キュウギョウ</t>
    </rPh>
    <rPh sb="23" eb="25">
      <t>ヨウセイ</t>
    </rPh>
    <phoneticPr fontId="3"/>
  </si>
  <si>
    <t>新型コロナウイルス感染症の状況が落ち着き若干上向き、宿泊者数が伸びた。</t>
    <rPh sb="0" eb="2">
      <t>シンガタ</t>
    </rPh>
    <rPh sb="9" eb="12">
      <t>カンセンショウ</t>
    </rPh>
    <rPh sb="13" eb="15">
      <t>ジョウキョウ</t>
    </rPh>
    <rPh sb="16" eb="17">
      <t>オ</t>
    </rPh>
    <rPh sb="18" eb="19">
      <t>ツ</t>
    </rPh>
    <rPh sb="20" eb="22">
      <t>ジャッカン</t>
    </rPh>
    <rPh sb="22" eb="24">
      <t>ウワム</t>
    </rPh>
    <rPh sb="26" eb="28">
      <t>シュクハク</t>
    </rPh>
    <rPh sb="28" eb="29">
      <t>シャ</t>
    </rPh>
    <rPh sb="29" eb="30">
      <t>スウ</t>
    </rPh>
    <rPh sb="31" eb="32">
      <t>ノ</t>
    </rPh>
    <phoneticPr fontId="3"/>
  </si>
  <si>
    <t>斜里町</t>
  </si>
  <si>
    <t>2頁</t>
    <rPh sb="1" eb="2">
      <t>ページ</t>
    </rPh>
    <phoneticPr fontId="3"/>
  </si>
  <si>
    <t>緊急事態宣言の発令により、観光客が減少したために減少傾向にある。</t>
    <rPh sb="0" eb="2">
      <t>キンキュウ</t>
    </rPh>
    <rPh sb="2" eb="4">
      <t>ジタイ</t>
    </rPh>
    <rPh sb="4" eb="6">
      <t>センゲン</t>
    </rPh>
    <rPh sb="7" eb="9">
      <t>ハツレイ</t>
    </rPh>
    <rPh sb="13" eb="15">
      <t>カンコウ</t>
    </rPh>
    <rPh sb="15" eb="16">
      <t>キャク</t>
    </rPh>
    <rPh sb="17" eb="19">
      <t>ゲンショウ</t>
    </rPh>
    <rPh sb="24" eb="26">
      <t>ゲンショウ</t>
    </rPh>
    <rPh sb="26" eb="28">
      <t>ケイコウ</t>
    </rPh>
    <phoneticPr fontId="3"/>
  </si>
  <si>
    <t>小清水町</t>
  </si>
  <si>
    <t>置戸町</t>
  </si>
  <si>
    <t>佐呂間町</t>
  </si>
  <si>
    <t>湧別町</t>
  </si>
  <si>
    <t>５月の緊急事態宣言に伴い観光客の移動が制限されたことにより、全体的に減少傾向にあったが、週末に好天が続き、多くの登山客が訪れた。特に紅葉期には、数十年に一度と言われるほど紅葉の色づきが良かったため緊急事態宣言中ではあったが日帰りを中心とした観光の入込が見られた。</t>
    <rPh sb="1" eb="2">
      <t>ガツ</t>
    </rPh>
    <rPh sb="3" eb="5">
      <t>キンキュウ</t>
    </rPh>
    <rPh sb="5" eb="7">
      <t>ジタイ</t>
    </rPh>
    <rPh sb="7" eb="9">
      <t>センゲン</t>
    </rPh>
    <rPh sb="10" eb="11">
      <t>トモナ</t>
    </rPh>
    <rPh sb="12" eb="14">
      <t>カンコウ</t>
    </rPh>
    <rPh sb="14" eb="15">
      <t>キャク</t>
    </rPh>
    <rPh sb="16" eb="18">
      <t>イドウ</t>
    </rPh>
    <rPh sb="19" eb="21">
      <t>セイゲン</t>
    </rPh>
    <rPh sb="30" eb="33">
      <t>ゼンタイテキ</t>
    </rPh>
    <rPh sb="34" eb="36">
      <t>ゲンショウ</t>
    </rPh>
    <rPh sb="36" eb="38">
      <t>ケイコウ</t>
    </rPh>
    <rPh sb="44" eb="46">
      <t>シュウマツ</t>
    </rPh>
    <rPh sb="47" eb="49">
      <t>コウテン</t>
    </rPh>
    <rPh sb="50" eb="51">
      <t>ツヅ</t>
    </rPh>
    <rPh sb="53" eb="54">
      <t>オオ</t>
    </rPh>
    <rPh sb="56" eb="58">
      <t>トザン</t>
    </rPh>
    <rPh sb="58" eb="59">
      <t>キャク</t>
    </rPh>
    <rPh sb="60" eb="61">
      <t>オトズ</t>
    </rPh>
    <rPh sb="64" eb="65">
      <t>トク</t>
    </rPh>
    <rPh sb="66" eb="68">
      <t>コウヨウ</t>
    </rPh>
    <rPh sb="68" eb="69">
      <t>キ</t>
    </rPh>
    <rPh sb="72" eb="75">
      <t>スウジュウネン</t>
    </rPh>
    <rPh sb="76" eb="78">
      <t>イチド</t>
    </rPh>
    <rPh sb="79" eb="80">
      <t>イ</t>
    </rPh>
    <rPh sb="85" eb="87">
      <t>コウヨウ</t>
    </rPh>
    <rPh sb="88" eb="89">
      <t>イロ</t>
    </rPh>
    <rPh sb="92" eb="93">
      <t>ヨ</t>
    </rPh>
    <rPh sb="98" eb="100">
      <t>キンキュウ</t>
    </rPh>
    <rPh sb="100" eb="102">
      <t>ジタイ</t>
    </rPh>
    <rPh sb="102" eb="105">
      <t>センゲンチュウ</t>
    </rPh>
    <rPh sb="111" eb="113">
      <t>ヒガエ</t>
    </rPh>
    <rPh sb="115" eb="117">
      <t>チュウシン</t>
    </rPh>
    <rPh sb="120" eb="122">
      <t>カンコウ</t>
    </rPh>
    <rPh sb="123" eb="125">
      <t>イリコミ</t>
    </rPh>
    <rPh sb="126" eb="127">
      <t>ミ</t>
    </rPh>
    <phoneticPr fontId="3"/>
  </si>
  <si>
    <t>新型コロナウイルス感染症蔓延による入込減少。</t>
    <rPh sb="0" eb="2">
      <t>シンガタ</t>
    </rPh>
    <rPh sb="9" eb="12">
      <t>カンセンショウ</t>
    </rPh>
    <rPh sb="12" eb="14">
      <t>マンエン</t>
    </rPh>
    <rPh sb="17" eb="21">
      <t>イリコミゲンショウ</t>
    </rPh>
    <phoneticPr fontId="3"/>
  </si>
  <si>
    <t>帯広市</t>
  </si>
  <si>
    <t>タイ</t>
  </si>
  <si>
    <t>音更町</t>
  </si>
  <si>
    <t>士幌町</t>
  </si>
  <si>
    <t>上士幌町</t>
  </si>
  <si>
    <t>前年同様新型コロナウイルス感染症の影響によりイベントの中止等があったため、入込総数は前年から大幅な変化は見られなかった。
宿泊客数は昨年休業した事業者があったが、本年は期間中すべての事業者が営業していたため数字が大幅に増えた。</t>
    <rPh sb="0" eb="2">
      <t>ゼンネン</t>
    </rPh>
    <rPh sb="2" eb="4">
      <t>ドウヨウ</t>
    </rPh>
    <rPh sb="4" eb="6">
      <t>シンガタ</t>
    </rPh>
    <rPh sb="13" eb="16">
      <t>カンセンショウ</t>
    </rPh>
    <rPh sb="17" eb="19">
      <t>エイキョウ</t>
    </rPh>
    <rPh sb="27" eb="29">
      <t>チュウシ</t>
    </rPh>
    <rPh sb="29" eb="30">
      <t>トウ</t>
    </rPh>
    <rPh sb="37" eb="39">
      <t>イリコミ</t>
    </rPh>
    <rPh sb="39" eb="41">
      <t>ソウスウ</t>
    </rPh>
    <rPh sb="42" eb="44">
      <t>ゼンネン</t>
    </rPh>
    <rPh sb="46" eb="48">
      <t>オオハバ</t>
    </rPh>
    <rPh sb="49" eb="51">
      <t>ヘンカ</t>
    </rPh>
    <rPh sb="52" eb="53">
      <t>ミ</t>
    </rPh>
    <rPh sb="61" eb="63">
      <t>シュクハク</t>
    </rPh>
    <rPh sb="63" eb="65">
      <t>キャクスウ</t>
    </rPh>
    <rPh sb="66" eb="68">
      <t>サクネン</t>
    </rPh>
    <rPh sb="68" eb="70">
      <t>キュウギョウ</t>
    </rPh>
    <rPh sb="72" eb="75">
      <t>ジギョウシャ</t>
    </rPh>
    <rPh sb="81" eb="83">
      <t>ホンネン</t>
    </rPh>
    <rPh sb="84" eb="87">
      <t>キカンチュウ</t>
    </rPh>
    <rPh sb="91" eb="94">
      <t>ジギョウシャ</t>
    </rPh>
    <rPh sb="95" eb="97">
      <t>エイギョウ</t>
    </rPh>
    <rPh sb="103" eb="105">
      <t>スウジ</t>
    </rPh>
    <rPh sb="106" eb="108">
      <t>オオハバ</t>
    </rPh>
    <rPh sb="109" eb="110">
      <t>フ</t>
    </rPh>
    <phoneticPr fontId="3"/>
  </si>
  <si>
    <t>鹿追町</t>
  </si>
  <si>
    <t>清水町</t>
  </si>
  <si>
    <t>４　市町村別・国別訪日外国人宿泊者数（延べ人数）</t>
    <rPh sb="2" eb="5">
      <t>シチョウソン</t>
    </rPh>
    <rPh sb="5" eb="6">
      <t>ベツ</t>
    </rPh>
    <rPh sb="7" eb="9">
      <t>クニベツ</t>
    </rPh>
    <rPh sb="9" eb="11">
      <t>ホウニチ</t>
    </rPh>
    <rPh sb="11" eb="13">
      <t>ガイコク</t>
    </rPh>
    <rPh sb="13" eb="14">
      <t>ジン</t>
    </rPh>
    <rPh sb="14" eb="17">
      <t>シュクハクシャ</t>
    </rPh>
    <rPh sb="17" eb="18">
      <t>カズ</t>
    </rPh>
    <rPh sb="19" eb="20">
      <t>ノ</t>
    </rPh>
    <rPh sb="21" eb="23">
      <t>ニンズウ</t>
    </rPh>
    <phoneticPr fontId="3"/>
  </si>
  <si>
    <t>芽室町</t>
  </si>
  <si>
    <t>大樹町</t>
  </si>
  <si>
    <t>観光シーズンである５月中旬から９月末にかけて、新型コロナウイルス感染症が拡大し、不要不急の外出や市外との往来を控えるよう国や道から要請があったことから、市外観光客の入込が大きく減少した。</t>
    <rPh sb="0" eb="2">
      <t>カンコウ</t>
    </rPh>
    <rPh sb="10" eb="11">
      <t>ガツ</t>
    </rPh>
    <rPh sb="11" eb="13">
      <t>チュウジュン</t>
    </rPh>
    <rPh sb="16" eb="17">
      <t>ガツ</t>
    </rPh>
    <rPh sb="17" eb="18">
      <t>マツ</t>
    </rPh>
    <rPh sb="23" eb="25">
      <t>シンガタ</t>
    </rPh>
    <rPh sb="32" eb="35">
      <t>カンセンショウ</t>
    </rPh>
    <rPh sb="36" eb="38">
      <t>カクダイ</t>
    </rPh>
    <rPh sb="40" eb="42">
      <t>フヨウ</t>
    </rPh>
    <rPh sb="42" eb="44">
      <t>フキュウ</t>
    </rPh>
    <rPh sb="45" eb="47">
      <t>ガイシュツ</t>
    </rPh>
    <rPh sb="48" eb="50">
      <t>シガイ</t>
    </rPh>
    <rPh sb="52" eb="54">
      <t>オウライ</t>
    </rPh>
    <rPh sb="55" eb="56">
      <t>ヒカ</t>
    </rPh>
    <rPh sb="60" eb="61">
      <t>クニ</t>
    </rPh>
    <rPh sb="62" eb="63">
      <t>ドウ</t>
    </rPh>
    <rPh sb="65" eb="67">
      <t>ヨウセイ</t>
    </rPh>
    <rPh sb="76" eb="78">
      <t>シガイ</t>
    </rPh>
    <rPh sb="78" eb="80">
      <t>カンコウ</t>
    </rPh>
    <rPh sb="80" eb="81">
      <t>キャク</t>
    </rPh>
    <rPh sb="82" eb="84">
      <t>イリコミ</t>
    </rPh>
    <rPh sb="85" eb="86">
      <t>オオ</t>
    </rPh>
    <rPh sb="88" eb="90">
      <t>ゲンショウ</t>
    </rPh>
    <phoneticPr fontId="3"/>
  </si>
  <si>
    <t>コロナ禍ではあるが、キャンプ場利用者の増により、「宿泊客」について、前年度より増加している。</t>
    <rPh sb="3" eb="4">
      <t>カ</t>
    </rPh>
    <rPh sb="14" eb="15">
      <t>ジョウ</t>
    </rPh>
    <rPh sb="15" eb="18">
      <t>リヨウシャ</t>
    </rPh>
    <rPh sb="19" eb="20">
      <t>ゾウ</t>
    </rPh>
    <rPh sb="25" eb="27">
      <t>シュクハク</t>
    </rPh>
    <rPh sb="27" eb="28">
      <t>キャク</t>
    </rPh>
    <rPh sb="34" eb="36">
      <t>ゼンネン</t>
    </rPh>
    <rPh sb="36" eb="37">
      <t>ド</t>
    </rPh>
    <rPh sb="39" eb="41">
      <t>ゾウカ</t>
    </rPh>
    <phoneticPr fontId="3"/>
  </si>
  <si>
    <t>新型コロナウイルス感染拡大防止対策に伴う緊急事態宣言等の影響により増減が見られた。</t>
    <rPh sb="0" eb="2">
      <t>シンガタ</t>
    </rPh>
    <rPh sb="9" eb="11">
      <t>カンセン</t>
    </rPh>
    <rPh sb="11" eb="13">
      <t>カクダイ</t>
    </rPh>
    <rPh sb="13" eb="15">
      <t>ボウシ</t>
    </rPh>
    <rPh sb="15" eb="17">
      <t>タイサク</t>
    </rPh>
    <rPh sb="18" eb="19">
      <t>トモナ</t>
    </rPh>
    <rPh sb="20" eb="22">
      <t>キンキュウ</t>
    </rPh>
    <rPh sb="22" eb="24">
      <t>ジタイ</t>
    </rPh>
    <rPh sb="24" eb="26">
      <t>センゲン</t>
    </rPh>
    <rPh sb="26" eb="27">
      <t>トウ</t>
    </rPh>
    <rPh sb="28" eb="30">
      <t>エイキョウ</t>
    </rPh>
    <rPh sb="33" eb="35">
      <t>ゾウゲン</t>
    </rPh>
    <rPh sb="36" eb="37">
      <t>ミ</t>
    </rPh>
    <phoneticPr fontId="3"/>
  </si>
  <si>
    <t>広尾町</t>
  </si>
  <si>
    <t>池田町</t>
  </si>
  <si>
    <t>渡島総合振興局計</t>
    <rPh sb="2" eb="4">
      <t>ソウゴウ</t>
    </rPh>
    <rPh sb="4" eb="7">
      <t>シンコウキョク</t>
    </rPh>
    <phoneticPr fontId="3"/>
  </si>
  <si>
    <t>本別町</t>
  </si>
  <si>
    <t>浦幌町</t>
  </si>
  <si>
    <t>前年度報告との差</t>
    <rPh sb="0" eb="3">
      <t>ゼンネンド</t>
    </rPh>
    <rPh sb="3" eb="5">
      <t>ホウコク</t>
    </rPh>
    <rPh sb="7" eb="8">
      <t>サ</t>
    </rPh>
    <phoneticPr fontId="3"/>
  </si>
  <si>
    <t>釧路町</t>
  </si>
  <si>
    <t>厚岸町</t>
  </si>
  <si>
    <t>弟子屈町</t>
  </si>
  <si>
    <t>鶴居村</t>
  </si>
  <si>
    <t>１　圏域別・月別観光入込客数（延べ人数）</t>
    <rPh sb="2" eb="4">
      <t>ケンイキ</t>
    </rPh>
    <rPh sb="4" eb="5">
      <t>ベツ</t>
    </rPh>
    <rPh sb="6" eb="8">
      <t>ツキベツ</t>
    </rPh>
    <rPh sb="8" eb="10">
      <t>カンコウ</t>
    </rPh>
    <rPh sb="10" eb="12">
      <t>イリコミ</t>
    </rPh>
    <rPh sb="12" eb="13">
      <t>キャク</t>
    </rPh>
    <rPh sb="13" eb="14">
      <t>カズ</t>
    </rPh>
    <rPh sb="15" eb="16">
      <t>ノ</t>
    </rPh>
    <rPh sb="17" eb="19">
      <t>ニンズウ</t>
    </rPh>
    <phoneticPr fontId="3"/>
  </si>
  <si>
    <t>※本表の29年度上期欄は、29年度報告による数値であるため、４表の29年度上期欄と一致しないことがある。</t>
    <rPh sb="1" eb="3">
      <t>ホンピョウ</t>
    </rPh>
    <rPh sb="8" eb="10">
      <t>カミキ</t>
    </rPh>
    <rPh sb="10" eb="11">
      <t>ラン</t>
    </rPh>
    <rPh sb="39" eb="40">
      <t>ラン</t>
    </rPh>
    <phoneticPr fontId="3"/>
  </si>
  <si>
    <t>白糠町</t>
  </si>
  <si>
    <t>根室市</t>
  </si>
  <si>
    <t>日高町</t>
  </si>
  <si>
    <t>別海町</t>
  </si>
  <si>
    <t>標津町</t>
  </si>
  <si>
    <t>羅臼町</t>
  </si>
  <si>
    <t>人　数</t>
  </si>
  <si>
    <t>ヨ　　　ー　　　ロ　　　ッ　　　パ</t>
  </si>
  <si>
    <t>台　湾</t>
  </si>
  <si>
    <t>前年度下半期より、集計点を追加したことにより、前年度より増加した。
従来の集計点だと、5月・8月の緊急事態宣言発令に伴い、入込数は減少している。</t>
    <rPh sb="0" eb="3">
      <t>ゼンネンド</t>
    </rPh>
    <rPh sb="3" eb="6">
      <t>シモハンキ</t>
    </rPh>
    <rPh sb="9" eb="11">
      <t>シュウケイ</t>
    </rPh>
    <rPh sb="11" eb="12">
      <t>テン</t>
    </rPh>
    <rPh sb="13" eb="15">
      <t>ツイカ</t>
    </rPh>
    <rPh sb="23" eb="25">
      <t>ゼンネン</t>
    </rPh>
    <rPh sb="25" eb="26">
      <t>ド</t>
    </rPh>
    <rPh sb="28" eb="30">
      <t>ゾウカ</t>
    </rPh>
    <rPh sb="34" eb="36">
      <t>ジュウライ</t>
    </rPh>
    <rPh sb="37" eb="39">
      <t>シュウケイ</t>
    </rPh>
    <rPh sb="39" eb="40">
      <t>テン</t>
    </rPh>
    <rPh sb="44" eb="45">
      <t>ガツ</t>
    </rPh>
    <rPh sb="47" eb="48">
      <t>ガツ</t>
    </rPh>
    <rPh sb="49" eb="51">
      <t>キンキュウ</t>
    </rPh>
    <rPh sb="51" eb="53">
      <t>ジタイ</t>
    </rPh>
    <rPh sb="53" eb="55">
      <t>センゲン</t>
    </rPh>
    <rPh sb="55" eb="57">
      <t>ハツレイ</t>
    </rPh>
    <rPh sb="58" eb="59">
      <t>トモナ</t>
    </rPh>
    <rPh sb="61" eb="63">
      <t>イリコミ</t>
    </rPh>
    <rPh sb="63" eb="64">
      <t>スウ</t>
    </rPh>
    <rPh sb="65" eb="67">
      <t>ゲンショウ</t>
    </rPh>
    <phoneticPr fontId="3"/>
  </si>
  <si>
    <t>コロナ禍における緊急事態宣言及びまん延措置防止法など移動制限により特に道外の観光客数について激減した。</t>
    <rPh sb="3" eb="4">
      <t>カ</t>
    </rPh>
    <rPh sb="8" eb="14">
      <t>キンキュウジタイセンゲン</t>
    </rPh>
    <rPh sb="14" eb="15">
      <t>オヨ</t>
    </rPh>
    <rPh sb="18" eb="24">
      <t>エンソチボウシホウ</t>
    </rPh>
    <rPh sb="26" eb="28">
      <t>イドウ</t>
    </rPh>
    <rPh sb="28" eb="30">
      <t>セイゲン</t>
    </rPh>
    <rPh sb="33" eb="34">
      <t>トク</t>
    </rPh>
    <rPh sb="35" eb="37">
      <t>ドウガイ</t>
    </rPh>
    <rPh sb="38" eb="41">
      <t>カンコウキャク</t>
    </rPh>
    <rPh sb="41" eb="42">
      <t>スウ</t>
    </rPh>
    <rPh sb="46" eb="48">
      <t>ゲキゲン</t>
    </rPh>
    <phoneticPr fontId="3"/>
  </si>
  <si>
    <t>香　港</t>
  </si>
  <si>
    <t xml:space="preserve">新型コロナウイルスによる2度の緊急事態宣言等に伴い、道の駅等の利用減、観光施設の閉鎖、イベント中止によって上半期の入込が大幅減となった。
</t>
    <rPh sb="13" eb="14">
      <t>ド</t>
    </rPh>
    <rPh sb="15" eb="21">
      <t>キンキュウジタイセンゲン</t>
    </rPh>
    <rPh sb="21" eb="22">
      <t>トウ</t>
    </rPh>
    <rPh sb="23" eb="24">
      <t>トモナ</t>
    </rPh>
    <rPh sb="40" eb="42">
      <t>ヘイサ</t>
    </rPh>
    <phoneticPr fontId="3"/>
  </si>
  <si>
    <t>フランス</t>
  </si>
  <si>
    <t>ドイツ</t>
  </si>
  <si>
    <t>カナダ</t>
  </si>
  <si>
    <t>宿泊人数</t>
  </si>
  <si>
    <t>６月以降の観光入込客数の減少は、緊急事態宣言による外出自粛及び今年６月に発生した岩盤崩落による国道229号線通行止めが要因になったと考えられる。</t>
    <rPh sb="1" eb="2">
      <t>ガツ</t>
    </rPh>
    <rPh sb="2" eb="4">
      <t>イコウ</t>
    </rPh>
    <rPh sb="5" eb="7">
      <t>カンコウ</t>
    </rPh>
    <rPh sb="7" eb="9">
      <t>イリコミ</t>
    </rPh>
    <rPh sb="9" eb="11">
      <t>キャクスウ</t>
    </rPh>
    <rPh sb="12" eb="14">
      <t>ゲンショウ</t>
    </rPh>
    <rPh sb="16" eb="22">
      <t>キンキュウジタイセンゲン</t>
    </rPh>
    <rPh sb="25" eb="27">
      <t>ガイシュツ</t>
    </rPh>
    <rPh sb="27" eb="29">
      <t>ジシュク</t>
    </rPh>
    <rPh sb="29" eb="30">
      <t>オヨ</t>
    </rPh>
    <rPh sb="34" eb="35">
      <t>ガツ</t>
    </rPh>
    <rPh sb="36" eb="38">
      <t>ハッセイ</t>
    </rPh>
    <rPh sb="40" eb="42">
      <t>ガンバン</t>
    </rPh>
    <rPh sb="42" eb="44">
      <t>ホウラク</t>
    </rPh>
    <rPh sb="47" eb="49">
      <t>コクドウ</t>
    </rPh>
    <rPh sb="52" eb="54">
      <t>ゴウセン</t>
    </rPh>
    <rPh sb="54" eb="56">
      <t>ツウコウ</t>
    </rPh>
    <rPh sb="56" eb="57">
      <t>ド</t>
    </rPh>
    <rPh sb="59" eb="61">
      <t>ヨウイン</t>
    </rPh>
    <rPh sb="66" eb="67">
      <t>カンガ</t>
    </rPh>
    <phoneticPr fontId="3"/>
  </si>
  <si>
    <t>宿泊延数</t>
  </si>
  <si>
    <t>八雲町</t>
  </si>
  <si>
    <t>岩見沢市</t>
  </si>
  <si>
    <t>フィリピン</t>
  </si>
  <si>
    <t>伊達市</t>
  </si>
  <si>
    <t>オーストラリア</t>
  </si>
  <si>
    <t>名寄市</t>
  </si>
  <si>
    <t>道北</t>
    <rPh sb="0" eb="2">
      <t>ドウホク</t>
    </rPh>
    <phoneticPr fontId="3"/>
  </si>
  <si>
    <t>枝幸町</t>
  </si>
  <si>
    <t>遠軽町</t>
  </si>
  <si>
    <t>中国</t>
    <rPh sb="0" eb="2">
      <t>チュウゴク</t>
    </rPh>
    <phoneticPr fontId="3"/>
  </si>
  <si>
    <t>新型コロナウィルス感染症の感染拡大(緊急事態宣言等)により臨時休業、時短営業を行ったことから全体的に入込客数が減少となった要因といえる</t>
    <rPh sb="0" eb="2">
      <t>シンガタ</t>
    </rPh>
    <rPh sb="9" eb="12">
      <t>カンセンショウ</t>
    </rPh>
    <rPh sb="13" eb="15">
      <t>カンセン</t>
    </rPh>
    <rPh sb="15" eb="17">
      <t>カクダイ</t>
    </rPh>
    <rPh sb="18" eb="20">
      <t>キンキュウ</t>
    </rPh>
    <rPh sb="20" eb="22">
      <t>ジタイ</t>
    </rPh>
    <rPh sb="22" eb="24">
      <t>センゲン</t>
    </rPh>
    <rPh sb="24" eb="25">
      <t>トウ</t>
    </rPh>
    <rPh sb="29" eb="31">
      <t>リンジ</t>
    </rPh>
    <rPh sb="31" eb="33">
      <t>キュウギョウ</t>
    </rPh>
    <rPh sb="34" eb="36">
      <t>ジタン</t>
    </rPh>
    <rPh sb="36" eb="38">
      <t>エイギョウ</t>
    </rPh>
    <rPh sb="39" eb="40">
      <t>オコナ</t>
    </rPh>
    <rPh sb="46" eb="49">
      <t>ゼンタイテキ</t>
    </rPh>
    <rPh sb="50" eb="52">
      <t>イリコミ</t>
    </rPh>
    <rPh sb="52" eb="54">
      <t>キャクスウ</t>
    </rPh>
    <rPh sb="55" eb="57">
      <t>ゲンショウ</t>
    </rPh>
    <rPh sb="61" eb="63">
      <t>ヨウイン</t>
    </rPh>
    <phoneticPr fontId="3"/>
  </si>
  <si>
    <t>幕別町</t>
  </si>
  <si>
    <t>《観光入込客数関係》</t>
    <rPh sb="1" eb="3">
      <t>カンコウ</t>
    </rPh>
    <rPh sb="3" eb="5">
      <t>イリコミ</t>
    </rPh>
    <rPh sb="5" eb="6">
      <t>キャク</t>
    </rPh>
    <rPh sb="6" eb="7">
      <t>スウ</t>
    </rPh>
    <rPh sb="7" eb="9">
      <t>カンケイ</t>
    </rPh>
    <phoneticPr fontId="3"/>
  </si>
  <si>
    <t>釧路市</t>
  </si>
  <si>
    <t>新ひだか町</t>
    <rPh sb="0" eb="1">
      <t>シン</t>
    </rPh>
    <phoneticPr fontId="3"/>
  </si>
  <si>
    <t>新型コロナウイルス感染症の影響により、2度の緊急事態宣言やまん延防止等重点措置が発令されていたことにより、様々な業種で入込が減少した。一方、全国なアウトドアの需要が高まっているため、キャンプ場などの入込は増加した。</t>
    <rPh sb="0" eb="2">
      <t>シンガタ</t>
    </rPh>
    <rPh sb="9" eb="12">
      <t>カンセンショウ</t>
    </rPh>
    <rPh sb="13" eb="15">
      <t>エイキョウ</t>
    </rPh>
    <rPh sb="20" eb="21">
      <t>ド</t>
    </rPh>
    <rPh sb="22" eb="28">
      <t>キンキュウジタイセンゲン</t>
    </rPh>
    <rPh sb="31" eb="32">
      <t>エン</t>
    </rPh>
    <rPh sb="32" eb="34">
      <t>ボウシ</t>
    </rPh>
    <rPh sb="34" eb="35">
      <t>トウ</t>
    </rPh>
    <rPh sb="35" eb="39">
      <t>ジュウテンソチ</t>
    </rPh>
    <rPh sb="40" eb="42">
      <t>ハツレイ</t>
    </rPh>
    <rPh sb="53" eb="58">
      <t>サマザマナギョウシュ</t>
    </rPh>
    <rPh sb="59" eb="61">
      <t>イリコミ</t>
    </rPh>
    <rPh sb="62" eb="64">
      <t>ゲンショウ</t>
    </rPh>
    <rPh sb="67" eb="69">
      <t>イッポウ</t>
    </rPh>
    <rPh sb="70" eb="72">
      <t>ゼンコク</t>
    </rPh>
    <rPh sb="79" eb="81">
      <t>ジュヨウ</t>
    </rPh>
    <rPh sb="82" eb="83">
      <t>タカ</t>
    </rPh>
    <rPh sb="95" eb="96">
      <t>ジョウ</t>
    </rPh>
    <rPh sb="99" eb="101">
      <t>イリコミ</t>
    </rPh>
    <rPh sb="102" eb="104">
      <t>ゾウカ</t>
    </rPh>
    <phoneticPr fontId="3"/>
  </si>
  <si>
    <t>4～5月は、全国で初の緊急事態宣言となった前年同期に比べ、宣言の発令期間が短期であったため増となった。1か月間全て宣言発令下であった9月は、感染状況が落ち着いていた前年同期に比べ、減少した。</t>
    <rPh sb="3" eb="4">
      <t>ガツ</t>
    </rPh>
    <rPh sb="6" eb="8">
      <t>ゼンコク</t>
    </rPh>
    <rPh sb="9" eb="10">
      <t>ハツ</t>
    </rPh>
    <rPh sb="11" eb="17">
      <t>キンキュウジタイセンゲン</t>
    </rPh>
    <rPh sb="21" eb="25">
      <t>ゼンネンドウキ</t>
    </rPh>
    <rPh sb="26" eb="27">
      <t>クラ</t>
    </rPh>
    <rPh sb="29" eb="31">
      <t>センゲン</t>
    </rPh>
    <rPh sb="32" eb="34">
      <t>ハツレイ</t>
    </rPh>
    <rPh sb="34" eb="36">
      <t>キカン</t>
    </rPh>
    <rPh sb="37" eb="39">
      <t>タンキ</t>
    </rPh>
    <rPh sb="45" eb="46">
      <t>ゾウ</t>
    </rPh>
    <rPh sb="53" eb="55">
      <t>ゲツカン</t>
    </rPh>
    <rPh sb="55" eb="56">
      <t>スベ</t>
    </rPh>
    <rPh sb="57" eb="59">
      <t>センゲン</t>
    </rPh>
    <rPh sb="59" eb="61">
      <t>ハツレイ</t>
    </rPh>
    <rPh sb="61" eb="62">
      <t>シタ</t>
    </rPh>
    <rPh sb="67" eb="68">
      <t>ガツ</t>
    </rPh>
    <rPh sb="70" eb="72">
      <t>カンセン</t>
    </rPh>
    <rPh sb="72" eb="74">
      <t>ジョウキョウ</t>
    </rPh>
    <rPh sb="75" eb="76">
      <t>オ</t>
    </rPh>
    <rPh sb="77" eb="78">
      <t>ツ</t>
    </rPh>
    <rPh sb="82" eb="84">
      <t>ゼンネン</t>
    </rPh>
    <rPh sb="84" eb="86">
      <t>ドウキ</t>
    </rPh>
    <rPh sb="87" eb="88">
      <t>クラ</t>
    </rPh>
    <rPh sb="90" eb="92">
      <t>ゲンショウ</t>
    </rPh>
    <phoneticPr fontId="3"/>
  </si>
  <si>
    <t>神恵内村</t>
    <rPh sb="3" eb="4">
      <t>ムラ</t>
    </rPh>
    <phoneticPr fontId="3"/>
  </si>
  <si>
    <t>北斗市</t>
    <rPh sb="0" eb="2">
      <t>ホクト</t>
    </rPh>
    <rPh sb="2" eb="3">
      <t>シ</t>
    </rPh>
    <phoneticPr fontId="3"/>
  </si>
  <si>
    <t>石狩市</t>
  </si>
  <si>
    <t>アメリカ</t>
  </si>
  <si>
    <t>昨年に引き続き、コロナウィルス感染症による影響で全体的に減少している。緊急事態宣言により、昨年よりもさらに落ち込んでいる。</t>
    <rPh sb="0" eb="2">
      <t>サクネン</t>
    </rPh>
    <rPh sb="3" eb="4">
      <t>ヒ</t>
    </rPh>
    <rPh sb="5" eb="6">
      <t>ツヅ</t>
    </rPh>
    <rPh sb="15" eb="18">
      <t>カンセンショウ</t>
    </rPh>
    <rPh sb="21" eb="23">
      <t>エイキョウ</t>
    </rPh>
    <rPh sb="24" eb="27">
      <t>ゼンタイテキ</t>
    </rPh>
    <rPh sb="28" eb="30">
      <t>ゲンショウ</t>
    </rPh>
    <rPh sb="35" eb="37">
      <t>キンキュウ</t>
    </rPh>
    <rPh sb="37" eb="39">
      <t>ジタイ</t>
    </rPh>
    <rPh sb="39" eb="41">
      <t>センゲン</t>
    </rPh>
    <rPh sb="45" eb="47">
      <t>サクネン</t>
    </rPh>
    <rPh sb="53" eb="54">
      <t>オ</t>
    </rPh>
    <rPh sb="55" eb="56">
      <t>コ</t>
    </rPh>
    <phoneticPr fontId="3"/>
  </si>
  <si>
    <t>洞爺湖町</t>
    <rPh sb="0" eb="3">
      <t>トウヤコ</t>
    </rPh>
    <phoneticPr fontId="3"/>
  </si>
  <si>
    <t>平取町</t>
  </si>
  <si>
    <t>昨年に比べると増加傾向ではあるが、新型コロナウイルス感染症の影響により、依然として入り込み数は厳しい状況となっている。</t>
    <rPh sb="0" eb="2">
      <t>サクネン</t>
    </rPh>
    <rPh sb="3" eb="4">
      <t>クラ</t>
    </rPh>
    <rPh sb="7" eb="9">
      <t>ゾウカ</t>
    </rPh>
    <rPh sb="9" eb="11">
      <t>ケイコウ</t>
    </rPh>
    <rPh sb="17" eb="19">
      <t>シンガタ</t>
    </rPh>
    <rPh sb="26" eb="29">
      <t>カンセンショウ</t>
    </rPh>
    <rPh sb="30" eb="32">
      <t>エイキョウ</t>
    </rPh>
    <rPh sb="36" eb="38">
      <t>イゼン</t>
    </rPh>
    <rPh sb="41" eb="42">
      <t>イ</t>
    </rPh>
    <rPh sb="43" eb="44">
      <t>コ</t>
    </rPh>
    <rPh sb="45" eb="46">
      <t>スウ</t>
    </rPh>
    <rPh sb="47" eb="48">
      <t>キビ</t>
    </rPh>
    <rPh sb="50" eb="52">
      <t>ジョウキョウ</t>
    </rPh>
    <phoneticPr fontId="3"/>
  </si>
  <si>
    <t>1頁</t>
    <rPh sb="1" eb="2">
      <t>ページ</t>
    </rPh>
    <phoneticPr fontId="3"/>
  </si>
  <si>
    <t>新型コロナウイルス感染症及び、まん延防止措置・緊急事態宣言の影響</t>
    <rPh sb="0" eb="2">
      <t>シンガタ</t>
    </rPh>
    <rPh sb="9" eb="12">
      <t>カンセンショウ</t>
    </rPh>
    <rPh sb="12" eb="13">
      <t>オヨ</t>
    </rPh>
    <rPh sb="17" eb="18">
      <t>エン</t>
    </rPh>
    <rPh sb="18" eb="20">
      <t>ボウシ</t>
    </rPh>
    <rPh sb="20" eb="22">
      <t>ソチ</t>
    </rPh>
    <rPh sb="23" eb="25">
      <t>キンキュウ</t>
    </rPh>
    <rPh sb="25" eb="27">
      <t>ジタイ</t>
    </rPh>
    <rPh sb="27" eb="29">
      <t>センゲン</t>
    </rPh>
    <rPh sb="30" eb="32">
      <t>エイキョウ</t>
    </rPh>
    <phoneticPr fontId="3"/>
  </si>
  <si>
    <t>７月のまん延防止重点措置、8～９月の緊急事態宣言、加えてワイン城についてはオープン翌年度の開業効果の消失、DCTgardenについては緊急事態宣言等による臨時休館により対前年に比べて減少となった。</t>
    <rPh sb="1" eb="2">
      <t>ガツ</t>
    </rPh>
    <rPh sb="5" eb="6">
      <t>エン</t>
    </rPh>
    <rPh sb="6" eb="8">
      <t>ボウシ</t>
    </rPh>
    <rPh sb="8" eb="10">
      <t>ジュウテン</t>
    </rPh>
    <rPh sb="10" eb="12">
      <t>ソチ</t>
    </rPh>
    <rPh sb="16" eb="17">
      <t>ガツ</t>
    </rPh>
    <rPh sb="18" eb="20">
      <t>キンキュウ</t>
    </rPh>
    <rPh sb="20" eb="22">
      <t>ジタイ</t>
    </rPh>
    <rPh sb="22" eb="24">
      <t>センゲン</t>
    </rPh>
    <rPh sb="25" eb="26">
      <t>クワ</t>
    </rPh>
    <rPh sb="31" eb="32">
      <t>ジョウ</t>
    </rPh>
    <rPh sb="41" eb="44">
      <t>ヨクネンド</t>
    </rPh>
    <rPh sb="45" eb="47">
      <t>カイギョウ</t>
    </rPh>
    <rPh sb="47" eb="49">
      <t>コウカ</t>
    </rPh>
    <rPh sb="50" eb="52">
      <t>ショウシツ</t>
    </rPh>
    <rPh sb="67" eb="69">
      <t>キンキュウ</t>
    </rPh>
    <rPh sb="69" eb="71">
      <t>ジタイ</t>
    </rPh>
    <rPh sb="71" eb="73">
      <t>センゲン</t>
    </rPh>
    <rPh sb="73" eb="74">
      <t>トウ</t>
    </rPh>
    <rPh sb="77" eb="79">
      <t>リンジ</t>
    </rPh>
    <rPh sb="79" eb="81">
      <t>キュウカン</t>
    </rPh>
    <rPh sb="84" eb="85">
      <t>タイ</t>
    </rPh>
    <rPh sb="85" eb="87">
      <t>ゼンネン</t>
    </rPh>
    <rPh sb="88" eb="89">
      <t>クラ</t>
    </rPh>
    <rPh sb="91" eb="93">
      <t>ゲンショウ</t>
    </rPh>
    <phoneticPr fontId="3"/>
  </si>
  <si>
    <t>単位：入込総数→千人、宿泊客延数→千人泊、対前年比→％</t>
    <rPh sb="0" eb="2">
      <t>タンイ</t>
    </rPh>
    <rPh sb="3" eb="5">
      <t>イリコミ</t>
    </rPh>
    <rPh sb="5" eb="7">
      <t>ソウスウ</t>
    </rPh>
    <rPh sb="8" eb="10">
      <t>センニン</t>
    </rPh>
    <rPh sb="11" eb="14">
      <t>シュクハクキャク</t>
    </rPh>
    <rPh sb="14" eb="15">
      <t>ノ</t>
    </rPh>
    <rPh sb="15" eb="16">
      <t>スウ</t>
    </rPh>
    <rPh sb="17" eb="19">
      <t>センニン</t>
    </rPh>
    <rPh sb="19" eb="20">
      <t>ハク</t>
    </rPh>
    <rPh sb="21" eb="22">
      <t>タイ</t>
    </rPh>
    <rPh sb="22" eb="25">
      <t>ゼンネンヒ</t>
    </rPh>
    <phoneticPr fontId="3"/>
  </si>
  <si>
    <t>圏　　　域</t>
  </si>
  <si>
    <t>入込数の調査施設に今回から道の駅を追加したため、入込数が増加している。
道の駅の入込数を抜いた数でいうとコロナ禍の影響もあり前年比80％程度に落ち込んでいる。</t>
    <rPh sb="0" eb="2">
      <t>イリコミ</t>
    </rPh>
    <rPh sb="2" eb="3">
      <t>スウ</t>
    </rPh>
    <rPh sb="4" eb="6">
      <t>チョウサ</t>
    </rPh>
    <rPh sb="6" eb="8">
      <t>シセツ</t>
    </rPh>
    <rPh sb="9" eb="11">
      <t>コンカイ</t>
    </rPh>
    <rPh sb="13" eb="14">
      <t>ドウ</t>
    </rPh>
    <rPh sb="15" eb="16">
      <t>エキ</t>
    </rPh>
    <rPh sb="17" eb="19">
      <t>ツイカ</t>
    </rPh>
    <rPh sb="24" eb="26">
      <t>イリコミ</t>
    </rPh>
    <rPh sb="26" eb="27">
      <t>スウ</t>
    </rPh>
    <rPh sb="28" eb="30">
      <t>ゾウカ</t>
    </rPh>
    <rPh sb="36" eb="37">
      <t>ミチ</t>
    </rPh>
    <rPh sb="38" eb="39">
      <t>エキ</t>
    </rPh>
    <rPh sb="40" eb="42">
      <t>イリコミ</t>
    </rPh>
    <rPh sb="42" eb="43">
      <t>スウ</t>
    </rPh>
    <rPh sb="44" eb="45">
      <t>ヌ</t>
    </rPh>
    <rPh sb="47" eb="48">
      <t>カズ</t>
    </rPh>
    <rPh sb="55" eb="56">
      <t>カ</t>
    </rPh>
    <rPh sb="57" eb="59">
      <t>エイキョウ</t>
    </rPh>
    <rPh sb="62" eb="65">
      <t>ゼンネンヒ</t>
    </rPh>
    <rPh sb="68" eb="70">
      <t>テイド</t>
    </rPh>
    <rPh sb="71" eb="72">
      <t>オ</t>
    </rPh>
    <rPh sb="73" eb="74">
      <t>コ</t>
    </rPh>
    <phoneticPr fontId="3"/>
  </si>
  <si>
    <t>道央圏域計</t>
    <rPh sb="0" eb="2">
      <t>ドウオウ</t>
    </rPh>
    <phoneticPr fontId="3"/>
  </si>
  <si>
    <t>道南圏域計</t>
    <rPh sb="0" eb="2">
      <t>ドウナン</t>
    </rPh>
    <phoneticPr fontId="3"/>
  </si>
  <si>
    <t>インド</t>
  </si>
  <si>
    <t>その他</t>
    <rPh sb="2" eb="3">
      <t>タ</t>
    </rPh>
    <phoneticPr fontId="3"/>
  </si>
  <si>
    <t>石狩</t>
    <rPh sb="0" eb="2">
      <t>イシカリ</t>
    </rPh>
    <phoneticPr fontId="3"/>
  </si>
  <si>
    <t>全道計</t>
    <rPh sb="0" eb="2">
      <t>ゼンドウ</t>
    </rPh>
    <phoneticPr fontId="3"/>
  </si>
  <si>
    <t>後志総合振興局計</t>
    <rPh sb="2" eb="4">
      <t>ソウゴウ</t>
    </rPh>
    <rPh sb="4" eb="7">
      <t>シンコウキョク</t>
    </rPh>
    <phoneticPr fontId="3"/>
  </si>
  <si>
    <t>上期については、新型コロナウイルスの影響で日本人観光客、訪日外国人観光客ともに昨年同様の数値となった。例年行っている町内イベントなども軒並み中止。ラベンダー見頃時期から8月にかけ徐々に入込数は増えたが例年と比較すると50％程度。</t>
    <rPh sb="39" eb="41">
      <t>サクネン</t>
    </rPh>
    <rPh sb="41" eb="43">
      <t>ドウヨウ</t>
    </rPh>
    <rPh sb="44" eb="46">
      <t>スウチ</t>
    </rPh>
    <rPh sb="100" eb="102">
      <t>レイネン</t>
    </rPh>
    <rPh sb="103" eb="105">
      <t>ヒカク</t>
    </rPh>
    <rPh sb="111" eb="113">
      <t>テイド</t>
    </rPh>
    <phoneticPr fontId="3"/>
  </si>
  <si>
    <t>胆振</t>
    <rPh sb="0" eb="2">
      <t>イブリ</t>
    </rPh>
    <phoneticPr fontId="3"/>
  </si>
  <si>
    <t>安平町</t>
    <rPh sb="0" eb="2">
      <t>アビラ</t>
    </rPh>
    <phoneticPr fontId="3"/>
  </si>
  <si>
    <t>日高振興局計</t>
    <rPh sb="2" eb="5">
      <t>シンコウキョク</t>
    </rPh>
    <phoneticPr fontId="3"/>
  </si>
  <si>
    <t>道南</t>
    <rPh sb="0" eb="2">
      <t>ドウナン</t>
    </rPh>
    <phoneticPr fontId="3"/>
  </si>
  <si>
    <t>檜山振興局計</t>
    <rPh sb="2" eb="5">
      <t>シンコウキョク</t>
    </rPh>
    <phoneticPr fontId="3"/>
  </si>
  <si>
    <t>新型コロナウイルス感染症の影響も徐々に収まり、人流の増加、宿泊施設の利用増加、道の駅への立ちよりも増えたため増加した。</t>
    <rPh sb="0" eb="2">
      <t>シンガタ</t>
    </rPh>
    <rPh sb="9" eb="12">
      <t>カンセンショウ</t>
    </rPh>
    <rPh sb="13" eb="15">
      <t>エイキョウ</t>
    </rPh>
    <rPh sb="16" eb="18">
      <t>ジョジョ</t>
    </rPh>
    <rPh sb="19" eb="20">
      <t>オサ</t>
    </rPh>
    <rPh sb="23" eb="24">
      <t>ジン</t>
    </rPh>
    <rPh sb="24" eb="25">
      <t>リュウ</t>
    </rPh>
    <rPh sb="26" eb="28">
      <t>ゾウカ</t>
    </rPh>
    <rPh sb="29" eb="31">
      <t>シュクハク</t>
    </rPh>
    <rPh sb="31" eb="33">
      <t>シセツ</t>
    </rPh>
    <rPh sb="34" eb="36">
      <t>リヨウ</t>
    </rPh>
    <rPh sb="36" eb="38">
      <t>ゾウカ</t>
    </rPh>
    <rPh sb="39" eb="40">
      <t>ミチ</t>
    </rPh>
    <rPh sb="41" eb="42">
      <t>エキ</t>
    </rPh>
    <rPh sb="44" eb="45">
      <t>タ</t>
    </rPh>
    <rPh sb="49" eb="50">
      <t>フ</t>
    </rPh>
    <rPh sb="54" eb="56">
      <t>ゾウカ</t>
    </rPh>
    <phoneticPr fontId="3"/>
  </si>
  <si>
    <t>上川総合振興局計</t>
    <rPh sb="2" eb="4">
      <t>ソウゴウ</t>
    </rPh>
    <rPh sb="4" eb="7">
      <t>シンコウキョク</t>
    </rPh>
    <phoneticPr fontId="3"/>
  </si>
  <si>
    <t>上川</t>
    <rPh sb="0" eb="2">
      <t>カミカワ</t>
    </rPh>
    <phoneticPr fontId="3"/>
  </si>
  <si>
    <t>令和３年度（２０２１年度）上期</t>
    <rPh sb="0" eb="2">
      <t>レイワ</t>
    </rPh>
    <rPh sb="4" eb="5">
      <t>ド</t>
    </rPh>
    <rPh sb="10" eb="12">
      <t>ネンド</t>
    </rPh>
    <rPh sb="13" eb="15">
      <t>カミキ</t>
    </rPh>
    <phoneticPr fontId="3"/>
  </si>
  <si>
    <t>宗谷総合振興局計</t>
    <rPh sb="2" eb="4">
      <t>ソウゴウ</t>
    </rPh>
    <rPh sb="4" eb="7">
      <t>シンコウキョク</t>
    </rPh>
    <phoneticPr fontId="3"/>
  </si>
  <si>
    <t>オホーツク総合振興局計</t>
    <rPh sb="5" eb="7">
      <t>ソウゴウ</t>
    </rPh>
    <rPh sb="7" eb="10">
      <t>シンコウキョク</t>
    </rPh>
    <phoneticPr fontId="3"/>
  </si>
  <si>
    <t>釧路総合振興局計</t>
    <rPh sb="2" eb="4">
      <t>ソウゴウ</t>
    </rPh>
    <rPh sb="4" eb="7">
      <t>シンコウキョク</t>
    </rPh>
    <phoneticPr fontId="3"/>
  </si>
  <si>
    <t>本年度も新型コロナウイルス感染症の影響により、大きく落ち込むなかで、コロナ禍初年度である前年度に比べると、５月から６月にかけて若干の回復傾向が見られた。</t>
    <rPh sb="0" eb="3">
      <t>ホンネンド</t>
    </rPh>
    <rPh sb="4" eb="6">
      <t>シンガタ</t>
    </rPh>
    <rPh sb="13" eb="16">
      <t>カンセンショウ</t>
    </rPh>
    <rPh sb="17" eb="19">
      <t>エイキョウ</t>
    </rPh>
    <rPh sb="23" eb="24">
      <t>オオ</t>
    </rPh>
    <rPh sb="26" eb="27">
      <t>オ</t>
    </rPh>
    <rPh sb="28" eb="29">
      <t>コ</t>
    </rPh>
    <rPh sb="37" eb="38">
      <t>カ</t>
    </rPh>
    <rPh sb="38" eb="41">
      <t>ショネンド</t>
    </rPh>
    <rPh sb="44" eb="47">
      <t>ゼンネンド</t>
    </rPh>
    <rPh sb="48" eb="49">
      <t>クラ</t>
    </rPh>
    <rPh sb="54" eb="55">
      <t>ガツ</t>
    </rPh>
    <rPh sb="58" eb="59">
      <t>ガツ</t>
    </rPh>
    <rPh sb="63" eb="65">
      <t>ジャッカン</t>
    </rPh>
    <rPh sb="66" eb="68">
      <t>カイフク</t>
    </rPh>
    <rPh sb="68" eb="70">
      <t>ケイコウ</t>
    </rPh>
    <rPh sb="71" eb="72">
      <t>ミ</t>
    </rPh>
    <phoneticPr fontId="3"/>
  </si>
  <si>
    <t>宿泊客数</t>
    <rPh sb="0" eb="2">
      <t>シュクハク</t>
    </rPh>
    <rPh sb="2" eb="4">
      <t>キャクスウ</t>
    </rPh>
    <phoneticPr fontId="3"/>
  </si>
  <si>
    <t>計</t>
    <rPh sb="0" eb="1">
      <t>ケイ</t>
    </rPh>
    <phoneticPr fontId="3"/>
  </si>
  <si>
    <t>振興局</t>
    <rPh sb="0" eb="3">
      <t>シンコウキョク</t>
    </rPh>
    <phoneticPr fontId="3"/>
  </si>
  <si>
    <t>合計</t>
  </si>
  <si>
    <t>昨年度と比べると、入込総数の数値は9月以外増加している。9月のみ数値が減少している理由としては、緊急事態宣言の発令により、北海道内外の人的移動が抑制されたからと考えられる。また、道外客の数値は、昨年度から大きく落ち込んでいる。その反対に、道内客については、大幅に増加している。これはマイクロツーリズムが広まっているからであると考察する。</t>
  </si>
  <si>
    <t>新型コロナウイルス感染症拡大の影響により、２度の緊急事態宣言が発令し、緊急事態宣言の影響で、道外及び国外からの宿泊者が減少した。また、町内のイベントがすべて中止となり、観光客の入込が大きく減少した。</t>
  </si>
  <si>
    <t>道　央</t>
  </si>
  <si>
    <t>後　志</t>
  </si>
  <si>
    <t>胆　振</t>
    <rPh sb="0" eb="1">
      <t>キモ</t>
    </rPh>
    <rPh sb="2" eb="3">
      <t>オサム</t>
    </rPh>
    <phoneticPr fontId="3"/>
  </si>
  <si>
    <t>道　南</t>
    <rPh sb="0" eb="1">
      <t>ミチ</t>
    </rPh>
    <rPh sb="2" eb="3">
      <t>ミナミ</t>
    </rPh>
    <phoneticPr fontId="3"/>
  </si>
  <si>
    <t>桜まつりを開催したため4・5月は入込が増となったが、緊急事態宣言により9月は町有施設を休館したため入込が０の施設が多かった。</t>
    <rPh sb="0" eb="1">
      <t>サクラ</t>
    </rPh>
    <rPh sb="5" eb="7">
      <t>カイサイ</t>
    </rPh>
    <rPh sb="14" eb="15">
      <t>ガツ</t>
    </rPh>
    <rPh sb="16" eb="18">
      <t>イリコミ</t>
    </rPh>
    <rPh sb="19" eb="20">
      <t>ゾウ</t>
    </rPh>
    <rPh sb="26" eb="32">
      <t>キンキュウジタイセンゲン</t>
    </rPh>
    <rPh sb="36" eb="37">
      <t>ガツ</t>
    </rPh>
    <rPh sb="38" eb="40">
      <t>チョウユウ</t>
    </rPh>
    <rPh sb="40" eb="42">
      <t>シセツ</t>
    </rPh>
    <rPh sb="43" eb="45">
      <t>キュウカン</t>
    </rPh>
    <rPh sb="49" eb="51">
      <t>イリコミ</t>
    </rPh>
    <rPh sb="54" eb="56">
      <t>シセツ</t>
    </rPh>
    <rPh sb="57" eb="58">
      <t>オオ</t>
    </rPh>
    <phoneticPr fontId="3"/>
  </si>
  <si>
    <t>道　北</t>
    <rPh sb="0" eb="1">
      <t>ミチ</t>
    </rPh>
    <rPh sb="2" eb="3">
      <t>キタ</t>
    </rPh>
    <phoneticPr fontId="3"/>
  </si>
  <si>
    <t>新型コロナウィルス感染症のワクチン接種率が上がり、旅行する人が増加傾向にあるため。</t>
    <rPh sb="0" eb="2">
      <t>シンガタ</t>
    </rPh>
    <rPh sb="9" eb="12">
      <t>カンセンショウ</t>
    </rPh>
    <rPh sb="17" eb="19">
      <t>セッシュ</t>
    </rPh>
    <rPh sb="19" eb="20">
      <t>リツ</t>
    </rPh>
    <rPh sb="21" eb="22">
      <t>ア</t>
    </rPh>
    <rPh sb="25" eb="27">
      <t>リョコウ</t>
    </rPh>
    <rPh sb="29" eb="30">
      <t>ヒト</t>
    </rPh>
    <rPh sb="31" eb="33">
      <t>ゾウカ</t>
    </rPh>
    <rPh sb="33" eb="35">
      <t>ケイコウ</t>
    </rPh>
    <phoneticPr fontId="3"/>
  </si>
  <si>
    <t>上　川</t>
    <rPh sb="0" eb="1">
      <t>ウエ</t>
    </rPh>
    <rPh sb="2" eb="3">
      <t>カワ</t>
    </rPh>
    <phoneticPr fontId="3"/>
  </si>
  <si>
    <t xml:space="preserve">観光施設が4月24日にオープンした後、
緊急事態宣言により5月17日から6月20日、
8月27日から9月30日の期間で観光施設を
閉鎖したことから、当該月は前年と比較して
低水準で推移している。
</t>
    <rPh sb="0" eb="2">
      <t>カンコウ</t>
    </rPh>
    <rPh sb="2" eb="4">
      <t>シセツ</t>
    </rPh>
    <rPh sb="6" eb="7">
      <t>ガツ</t>
    </rPh>
    <rPh sb="9" eb="10">
      <t>ニチ</t>
    </rPh>
    <rPh sb="17" eb="18">
      <t>ノチ</t>
    </rPh>
    <rPh sb="20" eb="22">
      <t>キンキュウ</t>
    </rPh>
    <rPh sb="22" eb="24">
      <t>ジタイ</t>
    </rPh>
    <rPh sb="24" eb="26">
      <t>センゲン</t>
    </rPh>
    <rPh sb="30" eb="31">
      <t>ガツ</t>
    </rPh>
    <rPh sb="33" eb="34">
      <t>ニチ</t>
    </rPh>
    <rPh sb="37" eb="38">
      <t>ガツ</t>
    </rPh>
    <rPh sb="40" eb="41">
      <t>ニチ</t>
    </rPh>
    <rPh sb="44" eb="45">
      <t>ガツ</t>
    </rPh>
    <rPh sb="47" eb="48">
      <t>ニチ</t>
    </rPh>
    <rPh sb="51" eb="52">
      <t>ガツ</t>
    </rPh>
    <rPh sb="54" eb="55">
      <t>ニチ</t>
    </rPh>
    <rPh sb="56" eb="58">
      <t>キカン</t>
    </rPh>
    <rPh sb="59" eb="61">
      <t>カンコウ</t>
    </rPh>
    <rPh sb="61" eb="63">
      <t>シセツ</t>
    </rPh>
    <rPh sb="65" eb="67">
      <t>ヘイサ</t>
    </rPh>
    <rPh sb="74" eb="76">
      <t>トウガイ</t>
    </rPh>
    <rPh sb="76" eb="77">
      <t>ヅキ</t>
    </rPh>
    <rPh sb="78" eb="80">
      <t>ゼンネン</t>
    </rPh>
    <rPh sb="81" eb="83">
      <t>ヒカク</t>
    </rPh>
    <rPh sb="86" eb="89">
      <t>テイスイジュン</t>
    </rPh>
    <rPh sb="90" eb="92">
      <t>スイイ</t>
    </rPh>
    <phoneticPr fontId="3"/>
  </si>
  <si>
    <t>宗　谷</t>
    <rPh sb="0" eb="1">
      <t>シュウ</t>
    </rPh>
    <rPh sb="2" eb="3">
      <t>タニ</t>
    </rPh>
    <phoneticPr fontId="3"/>
  </si>
  <si>
    <t>十　勝</t>
    <rPh sb="0" eb="1">
      <t>ジュウ</t>
    </rPh>
    <rPh sb="2" eb="3">
      <t>カツ</t>
    </rPh>
    <phoneticPr fontId="3"/>
  </si>
  <si>
    <t>施設によっては回復傾向にあるものの、新型コロナウイルスの影響にハイウェイオアシス館でバスツアーによる団体客や外国人観光客が戻りきっていないため、全体としては微増にとどまった。</t>
    <rPh sb="0" eb="2">
      <t>シセツ</t>
    </rPh>
    <rPh sb="7" eb="9">
      <t>カイフク</t>
    </rPh>
    <rPh sb="9" eb="11">
      <t>ケイコウ</t>
    </rPh>
    <rPh sb="18" eb="20">
      <t>シンガタ</t>
    </rPh>
    <rPh sb="28" eb="30">
      <t>エイキョウ</t>
    </rPh>
    <rPh sb="40" eb="41">
      <t>カン</t>
    </rPh>
    <rPh sb="50" eb="53">
      <t>ダンタイキャク</t>
    </rPh>
    <rPh sb="54" eb="56">
      <t>ガイコク</t>
    </rPh>
    <rPh sb="56" eb="57">
      <t>ジン</t>
    </rPh>
    <rPh sb="57" eb="60">
      <t>カンコウキャク</t>
    </rPh>
    <rPh sb="61" eb="62">
      <t>モド</t>
    </rPh>
    <rPh sb="72" eb="74">
      <t>ゼンタイ</t>
    </rPh>
    <rPh sb="78" eb="80">
      <t>ビゾウ</t>
    </rPh>
    <phoneticPr fontId="3"/>
  </si>
  <si>
    <t>釧路</t>
    <rPh sb="0" eb="2">
      <t>クシロ</t>
    </rPh>
    <phoneticPr fontId="3"/>
  </si>
  <si>
    <t>単位：千人、千人泊、％</t>
    <rPh sb="0" eb="2">
      <t>タンイ</t>
    </rPh>
    <rPh sb="3" eb="5">
      <t>センニン</t>
    </rPh>
    <rPh sb="6" eb="8">
      <t>センニン</t>
    </rPh>
    <rPh sb="8" eb="9">
      <t>ハク</t>
    </rPh>
    <phoneticPr fontId="3"/>
  </si>
  <si>
    <t>新型コロナウイルス感染症拡大の影響により落ち込みがあった。どうみん割やGoToトラベルキャンペーンにより、回復傾向はあったものの2度の緊急事態宣言の影響もあり前年との大幅な変化はなかった。</t>
    <rPh sb="0" eb="2">
      <t>シンガタ</t>
    </rPh>
    <rPh sb="9" eb="12">
      <t>カンセンショウ</t>
    </rPh>
    <rPh sb="12" eb="14">
      <t>カクダイ</t>
    </rPh>
    <rPh sb="15" eb="17">
      <t>エイキョウ</t>
    </rPh>
    <rPh sb="20" eb="21">
      <t>オ</t>
    </rPh>
    <rPh sb="22" eb="23">
      <t>コ</t>
    </rPh>
    <rPh sb="33" eb="34">
      <t>ワリ</t>
    </rPh>
    <rPh sb="53" eb="55">
      <t>カイフク</t>
    </rPh>
    <rPh sb="55" eb="57">
      <t>ケイコウ</t>
    </rPh>
    <rPh sb="65" eb="66">
      <t>ド</t>
    </rPh>
    <rPh sb="67" eb="69">
      <t>キンキュウ</t>
    </rPh>
    <rPh sb="69" eb="71">
      <t>ジタイ</t>
    </rPh>
    <rPh sb="71" eb="73">
      <t>センゲン</t>
    </rPh>
    <rPh sb="74" eb="76">
      <t>エイキョウ</t>
    </rPh>
    <rPh sb="79" eb="81">
      <t>ゼンネン</t>
    </rPh>
    <rPh sb="83" eb="85">
      <t>オオハバ</t>
    </rPh>
    <rPh sb="86" eb="88">
      <t>ヘンカ</t>
    </rPh>
    <phoneticPr fontId="3"/>
  </si>
  <si>
    <t>4，5月は昨年の緊急事態宣言期間中と比較すると多少回復したが、6月以降はまん延防止等重点措置により、減少傾向だった。中心市街地の一部ホテルは比較的回復傾向にあることから、ビジネス利用を中心に入込は戻りつつある。</t>
  </si>
  <si>
    <t>韓国</t>
    <rPh sb="0" eb="2">
      <t>カンコク</t>
    </rPh>
    <phoneticPr fontId="3"/>
  </si>
  <si>
    <t>台湾</t>
    <rPh sb="0" eb="2">
      <t>タイワン</t>
    </rPh>
    <phoneticPr fontId="3"/>
  </si>
  <si>
    <t>香港</t>
    <rPh sb="0" eb="2">
      <t>ホンコン</t>
    </rPh>
    <phoneticPr fontId="3"/>
  </si>
  <si>
    <t>29年度上期報告</t>
    <rPh sb="2" eb="4">
      <t>ネンド</t>
    </rPh>
    <rPh sb="4" eb="6">
      <t>カミキ</t>
    </rPh>
    <rPh sb="6" eb="8">
      <t>ホウコク</t>
    </rPh>
    <phoneticPr fontId="3"/>
  </si>
  <si>
    <t>《訪日外国人来道者数関係》</t>
    <rPh sb="1" eb="3">
      <t>ホウニチ</t>
    </rPh>
    <rPh sb="3" eb="6">
      <t>ガイコクジン</t>
    </rPh>
    <rPh sb="6" eb="9">
      <t>ライドウシャ</t>
    </rPh>
    <rPh sb="9" eb="10">
      <t>スウ</t>
    </rPh>
    <rPh sb="10" eb="12">
      <t>カンケイ</t>
    </rPh>
    <phoneticPr fontId="3"/>
  </si>
  <si>
    <t xml:space="preserve"> </t>
  </si>
  <si>
    <t>インドネシア</t>
  </si>
  <si>
    <t>26頁</t>
    <rPh sb="2" eb="3">
      <t>ページ</t>
    </rPh>
    <phoneticPr fontId="3"/>
  </si>
  <si>
    <t>３　圏域別・国別訪日外国人宿泊者数（延べ人数）</t>
    <rPh sb="2" eb="4">
      <t>ケンイキ</t>
    </rPh>
    <rPh sb="4" eb="5">
      <t>ベツ</t>
    </rPh>
    <rPh sb="10" eb="12">
      <t>ガイコク</t>
    </rPh>
    <rPh sb="12" eb="13">
      <t>ジン</t>
    </rPh>
    <rPh sb="13" eb="16">
      <t>シュクハクシャ</t>
    </rPh>
    <rPh sb="16" eb="17">
      <t>カズ</t>
    </rPh>
    <rPh sb="18" eb="19">
      <t>ノ</t>
    </rPh>
    <rPh sb="20" eb="22">
      <t>ニンズウ</t>
    </rPh>
    <phoneticPr fontId="3"/>
  </si>
  <si>
    <t>２　市町村別・月別観光入込客数（延べ人数）</t>
    <rPh sb="2" eb="5">
      <t>シチョウソン</t>
    </rPh>
    <rPh sb="5" eb="6">
      <t>ベツ</t>
    </rPh>
    <rPh sb="7" eb="9">
      <t>ツキベツ</t>
    </rPh>
    <rPh sb="9" eb="11">
      <t>カンコウ</t>
    </rPh>
    <rPh sb="11" eb="13">
      <t>イリコミ</t>
    </rPh>
    <rPh sb="13" eb="15">
      <t>キャクスウ</t>
    </rPh>
    <rPh sb="16" eb="17">
      <t>ノ</t>
    </rPh>
    <rPh sb="18" eb="20">
      <t>ニンズウ</t>
    </rPh>
    <phoneticPr fontId="3"/>
  </si>
  <si>
    <t>29年度から上期分集計</t>
    <rPh sb="2" eb="4">
      <t>ネンド</t>
    </rPh>
    <rPh sb="6" eb="8">
      <t>カミキ</t>
    </rPh>
    <rPh sb="8" eb="9">
      <t>ブン</t>
    </rPh>
    <rPh sb="9" eb="11">
      <t>シュウケイ</t>
    </rPh>
    <phoneticPr fontId="3"/>
  </si>
  <si>
    <t>コロナウイルス感染症による緊急事態宣言等の措置が緩和されたとともに、キャンプ場がリニューアルされたことによりi入込客及び宿泊客が増加した。</t>
    <rPh sb="7" eb="10">
      <t>カンセンショウ</t>
    </rPh>
    <rPh sb="13" eb="17">
      <t>キンキュウジタイ</t>
    </rPh>
    <rPh sb="17" eb="19">
      <t>センゲン</t>
    </rPh>
    <rPh sb="19" eb="20">
      <t>トウ</t>
    </rPh>
    <rPh sb="21" eb="23">
      <t>ソチ</t>
    </rPh>
    <rPh sb="24" eb="26">
      <t>カンワ</t>
    </rPh>
    <rPh sb="38" eb="39">
      <t>ジョウ</t>
    </rPh>
    <rPh sb="55" eb="57">
      <t>イリコミ</t>
    </rPh>
    <rPh sb="57" eb="58">
      <t>キャク</t>
    </rPh>
    <rPh sb="58" eb="59">
      <t>オヨ</t>
    </rPh>
    <rPh sb="60" eb="63">
      <t>シュクハクキャク</t>
    </rPh>
    <rPh sb="64" eb="66">
      <t>ゾウカ</t>
    </rPh>
    <phoneticPr fontId="3"/>
  </si>
  <si>
    <t>道　南</t>
  </si>
  <si>
    <t>せたな町</t>
  </si>
  <si>
    <t>オホーツク</t>
  </si>
  <si>
    <t>単位：宿泊客数→人、宿泊客延数→人泊、対前年比→％</t>
    <rPh sb="0" eb="2">
      <t>タンイ</t>
    </rPh>
    <rPh sb="3" eb="5">
      <t>シュクハク</t>
    </rPh>
    <rPh sb="5" eb="7">
      <t>キャクスウ</t>
    </rPh>
    <rPh sb="8" eb="9">
      <t>ジン</t>
    </rPh>
    <rPh sb="10" eb="13">
      <t>シュクハクキャク</t>
    </rPh>
    <rPh sb="13" eb="14">
      <t>ノ</t>
    </rPh>
    <rPh sb="14" eb="15">
      <t>スウ</t>
    </rPh>
    <rPh sb="16" eb="17">
      <t>ジン</t>
    </rPh>
    <rPh sb="17" eb="18">
      <t>ハク</t>
    </rPh>
    <rPh sb="19" eb="20">
      <t>タイ</t>
    </rPh>
    <rPh sb="20" eb="22">
      <t>ゼンネン</t>
    </rPh>
    <rPh sb="22" eb="23">
      <t>ヒ</t>
    </rPh>
    <phoneticPr fontId="3"/>
  </si>
  <si>
    <t>昨年度から新型コロナウイルスの影響で観光客が減少傾向にあり、今年度の上期間で二回緊急事態宣言や、まん延防止等重点措置などの発令により観光客が減少したのだと考える。</t>
    <rPh sb="0" eb="2">
      <t>サクネン</t>
    </rPh>
    <rPh sb="2" eb="3">
      <t>ド</t>
    </rPh>
    <rPh sb="5" eb="7">
      <t>シンガタ</t>
    </rPh>
    <rPh sb="15" eb="17">
      <t>エイキョウ</t>
    </rPh>
    <rPh sb="18" eb="21">
      <t>カンコウキャク</t>
    </rPh>
    <rPh sb="22" eb="24">
      <t>ゲンショウ</t>
    </rPh>
    <rPh sb="24" eb="26">
      <t>ケイコウ</t>
    </rPh>
    <rPh sb="30" eb="33">
      <t>コンネンド</t>
    </rPh>
    <rPh sb="34" eb="36">
      <t>カミキ</t>
    </rPh>
    <rPh sb="36" eb="37">
      <t>カン</t>
    </rPh>
    <rPh sb="38" eb="40">
      <t>ニカイ</t>
    </rPh>
    <rPh sb="40" eb="42">
      <t>キンキュウ</t>
    </rPh>
    <rPh sb="42" eb="44">
      <t>ジタイ</t>
    </rPh>
    <rPh sb="44" eb="46">
      <t>センゲン</t>
    </rPh>
    <rPh sb="50" eb="51">
      <t>エン</t>
    </rPh>
    <rPh sb="51" eb="53">
      <t>ボウシ</t>
    </rPh>
    <rPh sb="53" eb="54">
      <t>トウ</t>
    </rPh>
    <rPh sb="54" eb="56">
      <t>ジュウテン</t>
    </rPh>
    <rPh sb="56" eb="58">
      <t>ソチ</t>
    </rPh>
    <rPh sb="61" eb="63">
      <t>ハツレイ</t>
    </rPh>
    <rPh sb="66" eb="69">
      <t>カンコウキャク</t>
    </rPh>
    <rPh sb="70" eb="72">
      <t>ゲンショウ</t>
    </rPh>
    <rPh sb="77" eb="78">
      <t>カンガ</t>
    </rPh>
    <phoneticPr fontId="3"/>
  </si>
  <si>
    <t>前年比上期：温泉利用客の増
前年比上期：プール利用客の増
前年比上期：パークゴルフ利用客の減
前年比上期：前年同様「ふるさとまつり」未開催</t>
    <rPh sb="0" eb="3">
      <t>ゼンネンヒ</t>
    </rPh>
    <rPh sb="3" eb="5">
      <t>カミキ</t>
    </rPh>
    <rPh sb="6" eb="8">
      <t>オンセン</t>
    </rPh>
    <rPh sb="8" eb="11">
      <t>リヨウキャク</t>
    </rPh>
    <rPh sb="12" eb="13">
      <t>ゾウ</t>
    </rPh>
    <rPh sb="14" eb="17">
      <t>ゼンネンヒ</t>
    </rPh>
    <rPh sb="17" eb="19">
      <t>カミキ</t>
    </rPh>
    <rPh sb="23" eb="26">
      <t>リヨウキャク</t>
    </rPh>
    <rPh sb="27" eb="28">
      <t>ゾウ</t>
    </rPh>
    <rPh sb="29" eb="32">
      <t>ゼンネンヒ</t>
    </rPh>
    <rPh sb="32" eb="34">
      <t>カミキ</t>
    </rPh>
    <rPh sb="41" eb="44">
      <t>リヨウキャク</t>
    </rPh>
    <rPh sb="45" eb="46">
      <t>ゲン</t>
    </rPh>
    <rPh sb="47" eb="50">
      <t>ゼンネンヒ</t>
    </rPh>
    <rPh sb="50" eb="52">
      <t>カミキ</t>
    </rPh>
    <rPh sb="53" eb="55">
      <t>ゼンネン</t>
    </rPh>
    <rPh sb="55" eb="57">
      <t>ドウヨウ</t>
    </rPh>
    <rPh sb="66" eb="69">
      <t>ミカイサイ</t>
    </rPh>
    <phoneticPr fontId="3"/>
  </si>
  <si>
    <t>ベトナム</t>
  </si>
  <si>
    <t>北海道計</t>
    <rPh sb="0" eb="3">
      <t>ホッカイドウ</t>
    </rPh>
    <rPh sb="3" eb="4">
      <t>ケイ</t>
    </rPh>
    <phoneticPr fontId="3"/>
  </si>
  <si>
    <t>対前年比</t>
    <rPh sb="0" eb="1">
      <t>タイ</t>
    </rPh>
    <rPh sb="1" eb="3">
      <t>ゼンネン</t>
    </rPh>
    <rPh sb="3" eb="4">
      <t>ヒ</t>
    </rPh>
    <phoneticPr fontId="3"/>
  </si>
  <si>
    <t>対前年比</t>
    <rPh sb="0" eb="1">
      <t>タイ</t>
    </rPh>
    <rPh sb="1" eb="2">
      <t>マエ</t>
    </rPh>
    <rPh sb="2" eb="3">
      <t>ドシ</t>
    </rPh>
    <rPh sb="3" eb="4">
      <t>ヒ</t>
    </rPh>
    <phoneticPr fontId="3"/>
  </si>
  <si>
    <t>新型コロナウイルスに伴う緊急事態宣言等の影響により宿泊客数は減少した。</t>
    <rPh sb="0" eb="2">
      <t>シンガタ</t>
    </rPh>
    <rPh sb="10" eb="11">
      <t>トモナ</t>
    </rPh>
    <rPh sb="12" eb="14">
      <t>キンキュウ</t>
    </rPh>
    <rPh sb="14" eb="16">
      <t>ジタイ</t>
    </rPh>
    <rPh sb="16" eb="18">
      <t>センゲン</t>
    </rPh>
    <rPh sb="18" eb="19">
      <t>ナド</t>
    </rPh>
    <rPh sb="20" eb="22">
      <t>エイキョウ</t>
    </rPh>
    <rPh sb="25" eb="28">
      <t>シュクハクキャク</t>
    </rPh>
    <rPh sb="28" eb="29">
      <t>スウ</t>
    </rPh>
    <rPh sb="30" eb="32">
      <t>ゲンショウ</t>
    </rPh>
    <phoneticPr fontId="3"/>
  </si>
  <si>
    <t>27年度上期</t>
    <rPh sb="2" eb="4">
      <t>ネンド</t>
    </rPh>
    <rPh sb="4" eb="6">
      <t>カミキ</t>
    </rPh>
    <phoneticPr fontId="3"/>
  </si>
  <si>
    <t>４月及び５月は，初の全国での緊急事態宣言が発出された前年同時期を上回っていたが，５月以降，緊急事態宣言やまん延防止等重点措置が断続的に発出された影響から，６月及び８，９月は前年を下回り，新型コロナウイルス感染症の影響を大きく受けた前年より下回る結果となった。</t>
    <rPh sb="115" eb="117">
      <t>ゼンネン</t>
    </rPh>
    <rPh sb="119" eb="121">
      <t>シタマワ</t>
    </rPh>
    <rPh sb="122" eb="124">
      <t>ケッカ</t>
    </rPh>
    <phoneticPr fontId="3"/>
  </si>
  <si>
    <t>27年度から上期分集計</t>
    <rPh sb="2" eb="4">
      <t>ネンド</t>
    </rPh>
    <rPh sb="6" eb="8">
      <t>カミキ</t>
    </rPh>
    <rPh sb="8" eb="9">
      <t>ブン</t>
    </rPh>
    <rPh sb="9" eb="11">
      <t>シュウケイ</t>
    </rPh>
    <phoneticPr fontId="3"/>
  </si>
  <si>
    <t>27年度上期報告</t>
    <rPh sb="2" eb="4">
      <t>ネンド</t>
    </rPh>
    <rPh sb="4" eb="6">
      <t>カミキ</t>
    </rPh>
    <rPh sb="6" eb="8">
      <t>ホウコク</t>
    </rPh>
    <phoneticPr fontId="3"/>
  </si>
  <si>
    <t>昨年度に続き新型コロナウィルス感染症による影響及び緊急事態宣言の影響により大きく減少したが、アウトドアブームが到来したことからキャンプ場宿泊者が急増しほぼ前年同様の入込数となった。</t>
    <rPh sb="0" eb="3">
      <t>サクネンド</t>
    </rPh>
    <rPh sb="4" eb="5">
      <t>ツヅ</t>
    </rPh>
    <rPh sb="6" eb="8">
      <t>シンガタ</t>
    </rPh>
    <rPh sb="15" eb="18">
      <t>カンセンショウ</t>
    </rPh>
    <rPh sb="21" eb="23">
      <t>エイキョウ</t>
    </rPh>
    <rPh sb="23" eb="24">
      <t>オヨ</t>
    </rPh>
    <rPh sb="25" eb="31">
      <t>キンキュウジタイセンゲン</t>
    </rPh>
    <rPh sb="32" eb="34">
      <t>エイキョウ</t>
    </rPh>
    <rPh sb="37" eb="38">
      <t>オオ</t>
    </rPh>
    <rPh sb="40" eb="42">
      <t>ゲンショウ</t>
    </rPh>
    <rPh sb="55" eb="57">
      <t>トウライ</t>
    </rPh>
    <rPh sb="67" eb="68">
      <t>ジョウ</t>
    </rPh>
    <rPh sb="68" eb="71">
      <t>シュクハクシャ</t>
    </rPh>
    <rPh sb="72" eb="74">
      <t>キュウゾウ</t>
    </rPh>
    <rPh sb="77" eb="81">
      <t>ゼンネンドウヨウ</t>
    </rPh>
    <rPh sb="82" eb="85">
      <t>イリコミスウ</t>
    </rPh>
    <phoneticPr fontId="3"/>
  </si>
  <si>
    <t>H29　上期計</t>
  </si>
  <si>
    <t>計</t>
    <rPh sb="0" eb="1">
      <t>ケイ</t>
    </rPh>
    <phoneticPr fontId="20"/>
  </si>
  <si>
    <t>H29年度報告の</t>
    <rPh sb="3" eb="5">
      <t>ネンド</t>
    </rPh>
    <rPh sb="5" eb="7">
      <t>ホウコク</t>
    </rPh>
    <phoneticPr fontId="3"/>
  </si>
  <si>
    <t>令和４年（２０２２年）３月　　</t>
    <rPh sb="0" eb="2">
      <t>レイワ</t>
    </rPh>
    <rPh sb="3" eb="4">
      <t>ネン</t>
    </rPh>
    <rPh sb="9" eb="10">
      <t>ネン</t>
    </rPh>
    <rPh sb="12" eb="13">
      <t>ガツ</t>
    </rPh>
    <phoneticPr fontId="3"/>
  </si>
  <si>
    <t>１　令和３年度（２０２１年度）上期　圏域別・月別観光入込客数（延べ人数）</t>
    <rPh sb="2" eb="4">
      <t>レイワ</t>
    </rPh>
    <rPh sb="5" eb="7">
      <t>ネンド</t>
    </rPh>
    <rPh sb="12" eb="14">
      <t>ネンド</t>
    </rPh>
    <rPh sb="15" eb="17">
      <t>カミキ</t>
    </rPh>
    <phoneticPr fontId="3"/>
  </si>
  <si>
    <t>前年に比べ増加しているが、sんが太コロナウイルスの影響が出る前の一昨年と比較すると、３分の１程度にとどまった。特に５～６月、９月の緊急事態宣言では、修学旅行等がキャンセルとなり、大きな入込減となった。</t>
    <rPh sb="0" eb="2">
      <t>ゼンネン</t>
    </rPh>
    <rPh sb="3" eb="4">
      <t>クラ</t>
    </rPh>
    <rPh sb="5" eb="7">
      <t>ゾウカ</t>
    </rPh>
    <rPh sb="16" eb="17">
      <t>タ</t>
    </rPh>
    <rPh sb="25" eb="27">
      <t>エイキョウ</t>
    </rPh>
    <rPh sb="28" eb="29">
      <t>デ</t>
    </rPh>
    <rPh sb="30" eb="31">
      <t>マエ</t>
    </rPh>
    <rPh sb="32" eb="35">
      <t>イッサクネン</t>
    </rPh>
    <rPh sb="36" eb="38">
      <t>ヒカク</t>
    </rPh>
    <rPh sb="43" eb="44">
      <t>ブン</t>
    </rPh>
    <rPh sb="46" eb="48">
      <t>テイド</t>
    </rPh>
    <rPh sb="55" eb="56">
      <t>トク</t>
    </rPh>
    <rPh sb="60" eb="61">
      <t>ガツ</t>
    </rPh>
    <rPh sb="63" eb="64">
      <t>ガツ</t>
    </rPh>
    <rPh sb="65" eb="67">
      <t>キンキュウ</t>
    </rPh>
    <rPh sb="67" eb="69">
      <t>ジタイ</t>
    </rPh>
    <rPh sb="69" eb="71">
      <t>センゲン</t>
    </rPh>
    <rPh sb="74" eb="76">
      <t>シュウガク</t>
    </rPh>
    <rPh sb="76" eb="78">
      <t>リョコウ</t>
    </rPh>
    <rPh sb="78" eb="79">
      <t>ナド</t>
    </rPh>
    <rPh sb="89" eb="90">
      <t>オオ</t>
    </rPh>
    <rPh sb="92" eb="94">
      <t>イリコミ</t>
    </rPh>
    <rPh sb="94" eb="95">
      <t>ゲン</t>
    </rPh>
    <phoneticPr fontId="3"/>
  </si>
  <si>
    <t>１　令和３年度（２０２１年度）上期　市町村別・月別観光入込客数</t>
    <rPh sb="2" eb="4">
      <t>レイワ</t>
    </rPh>
    <rPh sb="6" eb="7">
      <t>ガンネン</t>
    </rPh>
    <rPh sb="12" eb="14">
      <t>ネンド</t>
    </rPh>
    <rPh sb="15" eb="17">
      <t>カミキ</t>
    </rPh>
    <rPh sb="19" eb="21">
      <t>カミキ</t>
    </rPh>
    <rPh sb="22" eb="26">
      <t>シチョウソンベツ</t>
    </rPh>
    <rPh sb="27" eb="29">
      <t>ツキベツ</t>
    </rPh>
    <rPh sb="29" eb="31">
      <t>カンコウ</t>
    </rPh>
    <phoneticPr fontId="3"/>
  </si>
  <si>
    <t>　観光入込客数は全体として、前年度を大きく下回った。
　夏場は猛暑が続き、キャンプ客等の入込が鈍かったことや、新型コロナウイルス感染防止対策（緊急事態宣言、まん延防止等重点措置地域の指定）により、道内外客の観光意欲が低下したことが要因として考えられる。</t>
    <rPh sb="1" eb="3">
      <t>カンコウ</t>
    </rPh>
    <rPh sb="3" eb="5">
      <t>イリコミ</t>
    </rPh>
    <rPh sb="5" eb="6">
      <t>キャク</t>
    </rPh>
    <rPh sb="6" eb="7">
      <t>スウ</t>
    </rPh>
    <rPh sb="8" eb="10">
      <t>ゼンタイ</t>
    </rPh>
    <rPh sb="14" eb="16">
      <t>ゼンネン</t>
    </rPh>
    <rPh sb="16" eb="17">
      <t>ド</t>
    </rPh>
    <rPh sb="18" eb="19">
      <t>オオ</t>
    </rPh>
    <rPh sb="21" eb="23">
      <t>シタマワ</t>
    </rPh>
    <rPh sb="28" eb="30">
      <t>ナツバ</t>
    </rPh>
    <rPh sb="31" eb="33">
      <t>モウショ</t>
    </rPh>
    <rPh sb="34" eb="35">
      <t>ツヅ</t>
    </rPh>
    <rPh sb="41" eb="42">
      <t>キャク</t>
    </rPh>
    <rPh sb="42" eb="43">
      <t>トウ</t>
    </rPh>
    <rPh sb="55" eb="57">
      <t>シンガタ</t>
    </rPh>
    <rPh sb="64" eb="66">
      <t>カンセン</t>
    </rPh>
    <rPh sb="66" eb="68">
      <t>ボウシ</t>
    </rPh>
    <rPh sb="68" eb="70">
      <t>タイサク</t>
    </rPh>
    <rPh sb="71" eb="73">
      <t>キンキュウ</t>
    </rPh>
    <rPh sb="73" eb="75">
      <t>ジタイ</t>
    </rPh>
    <rPh sb="75" eb="77">
      <t>センゲン</t>
    </rPh>
    <rPh sb="80" eb="81">
      <t>エン</t>
    </rPh>
    <rPh sb="81" eb="83">
      <t>ボウシ</t>
    </rPh>
    <rPh sb="83" eb="84">
      <t>トウ</t>
    </rPh>
    <rPh sb="84" eb="86">
      <t>ジュウテン</t>
    </rPh>
    <rPh sb="86" eb="88">
      <t>ソチ</t>
    </rPh>
    <rPh sb="88" eb="90">
      <t>チイキ</t>
    </rPh>
    <rPh sb="91" eb="93">
      <t>シテイ</t>
    </rPh>
    <rPh sb="98" eb="100">
      <t>ドウナイ</t>
    </rPh>
    <rPh sb="100" eb="101">
      <t>ガイ</t>
    </rPh>
    <rPh sb="101" eb="102">
      <t>キャク</t>
    </rPh>
    <rPh sb="103" eb="105">
      <t>カンコウ</t>
    </rPh>
    <rPh sb="105" eb="107">
      <t>イヨク</t>
    </rPh>
    <rPh sb="108" eb="110">
      <t>テイカ</t>
    </rPh>
    <rPh sb="115" eb="117">
      <t>ヨウイン</t>
    </rPh>
    <rPh sb="120" eb="121">
      <t>カンガ</t>
    </rPh>
    <phoneticPr fontId="3"/>
  </si>
  <si>
    <t xml:space="preserve">・昨年度に続き、新型コロナウイルス感染症の影響を受ける結果となった。
　対前年度比102.9%と昨年度の観光入込客数からは微増、一昨年度と比較すると56%となっており新型コロナウイルス感染症拡大前の観光入込客数には及ばない。
　特に9月は対前年度比42.9%と大きく減少している。
　これは8月下旬から北海道へ緊急事態宣言が発令されたことで外出自粛を強いられ、道内客が令和2年9月　113千人から令和3年9月　48.1千人へ減少したことによると見られる。
・北海道民（まん延防止等重点措置の措置地域を除く）を対象に町宿泊助成事業「おとふけ割」を6月21日から8月下旬の緊急事態宣言が発令されるまで実施した事によって、北海道の「どうみん割」、国の「ＧＯＴＯトラベル」による助成がないながらも、宿泊客数を対前年度比6月　108.5%、7月　110.6%、8月　91.9%と昨年度並みに維持することができたと思われる。
</t>
  </si>
  <si>
    <t>３　令和３年度（２０２１年度）上期　圏域別・国別訪日外国人宿泊者数（延べ人数）</t>
    <rPh sb="2" eb="4">
      <t>レイワ</t>
    </rPh>
    <rPh sb="12" eb="14">
      <t>ネンド</t>
    </rPh>
    <rPh sb="15" eb="17">
      <t>カミキ</t>
    </rPh>
    <rPh sb="18" eb="20">
      <t>ケンイキ</t>
    </rPh>
    <rPh sb="20" eb="21">
      <t>ベツ</t>
    </rPh>
    <phoneticPr fontId="3"/>
  </si>
  <si>
    <t>新型コロナウイルスによる緊急事態宣言の発令に伴う観光客等の微減。
宿泊について、周遊より宿泊でのんびり過ごすといった傾向が見られ微増。</t>
    <rPh sb="0" eb="2">
      <t>シンガタ</t>
    </rPh>
    <rPh sb="12" eb="14">
      <t>キンキュウ</t>
    </rPh>
    <rPh sb="14" eb="16">
      <t>ジタイ</t>
    </rPh>
    <rPh sb="16" eb="18">
      <t>センゲン</t>
    </rPh>
    <rPh sb="19" eb="21">
      <t>ハツレイ</t>
    </rPh>
    <rPh sb="22" eb="23">
      <t>トモナ</t>
    </rPh>
    <rPh sb="24" eb="27">
      <t>カンコウキャク</t>
    </rPh>
    <rPh sb="27" eb="28">
      <t>トウ</t>
    </rPh>
    <rPh sb="29" eb="31">
      <t>ビゲン</t>
    </rPh>
    <rPh sb="33" eb="35">
      <t>シュクハク</t>
    </rPh>
    <rPh sb="40" eb="42">
      <t>シュウユウ</t>
    </rPh>
    <rPh sb="44" eb="46">
      <t>シュクハク</t>
    </rPh>
    <rPh sb="51" eb="52">
      <t>ス</t>
    </rPh>
    <rPh sb="58" eb="60">
      <t>ケイコウ</t>
    </rPh>
    <rPh sb="61" eb="62">
      <t>ミ</t>
    </rPh>
    <rPh sb="64" eb="66">
      <t>ビゾウ</t>
    </rPh>
    <phoneticPr fontId="3"/>
  </si>
  <si>
    <t>４　令和３年度（２０２１年度）上期　市町村別・国別訪日外国人宿泊者数</t>
    <rPh sb="2" eb="4">
      <t>レイワ</t>
    </rPh>
    <rPh sb="5" eb="7">
      <t>ネンド</t>
    </rPh>
    <rPh sb="12" eb="14">
      <t>ネンド</t>
    </rPh>
    <rPh sb="15" eb="17">
      <t>カミキ</t>
    </rPh>
    <rPh sb="18" eb="21">
      <t>シチョウソン</t>
    </rPh>
    <rPh sb="21" eb="22">
      <t>ベツ</t>
    </rPh>
    <rPh sb="23" eb="25">
      <t>クニベツ</t>
    </rPh>
    <rPh sb="25" eb="27">
      <t>ホウニチ</t>
    </rPh>
    <rPh sb="27" eb="29">
      <t>ガイコク</t>
    </rPh>
    <rPh sb="29" eb="30">
      <t>ジン</t>
    </rPh>
    <rPh sb="30" eb="33">
      <t>シュクハクシャ</t>
    </rPh>
    <rPh sb="33" eb="34">
      <t>カズ</t>
    </rPh>
    <phoneticPr fontId="3"/>
  </si>
  <si>
    <t>緊急事態宣言による施設等の閉鎖</t>
    <rPh sb="0" eb="2">
      <t>キンキュウ</t>
    </rPh>
    <rPh sb="2" eb="4">
      <t>ジタイ</t>
    </rPh>
    <rPh sb="4" eb="6">
      <t>センゲン</t>
    </rPh>
    <rPh sb="9" eb="11">
      <t>シセツ</t>
    </rPh>
    <rPh sb="11" eb="12">
      <t>トウ</t>
    </rPh>
    <rPh sb="13" eb="15">
      <t>ヘイサ</t>
    </rPh>
    <phoneticPr fontId="3"/>
  </si>
  <si>
    <t xml:space="preserve">新型コロナウイルスの影響により減少
</t>
  </si>
  <si>
    <t>上期は前年比114.7％（46,285人増）と前年を大きく上回った。
　前年を大きく上回った要因として、新型コロナウイルス感染症の影響によるアウトドア施設の需要が考えられる。滝川キャンプサイトにおけるグランピングエリアの拡充や同施設などを巡るたきかわリバーサイドスタンプラリーを実施したことが回復した要因である。
　９月の減少の要因として、新型コロナウイルス感染症の再拡大により、8/27～9/30まで緊急事態宣言による外出自粛制限が実施されたことや昨年実施されていたGo To キャンペーンやどうみん割の利用が休止されていたことが減少した要因である。
　令和元年度（新型コロナウイルス感染症流行前）と比較すると、約70%、△165,872人であり、新型コロナウイルス感染症の影響により、たきかわ菜の花まつりを始めとする各種イベントの中止やインバウンドの見通しが立っていないことが大きく回復していない要因である。
　参考：令和元年上期　526,906人（前々年度比較　68.5%、△165,872人）</t>
  </si>
  <si>
    <t>　国の緊急事態宣言に基づき、新型コロナウイルス感染症拡大防止の取組として、人の移動を抑制し不要不急の外出自粛に協力するため、観光施設の臨時休館や短縮営業の措置を講じたことにより、観光入込客数が減少した。</t>
    <rPh sb="1" eb="2">
      <t>クニ</t>
    </rPh>
    <rPh sb="3" eb="5">
      <t>キンキュウ</t>
    </rPh>
    <rPh sb="5" eb="7">
      <t>ジタイ</t>
    </rPh>
    <rPh sb="7" eb="9">
      <t>センゲン</t>
    </rPh>
    <rPh sb="10" eb="11">
      <t>モト</t>
    </rPh>
    <rPh sb="14" eb="16">
      <t>シンガタ</t>
    </rPh>
    <rPh sb="23" eb="26">
      <t>カンセンショウ</t>
    </rPh>
    <rPh sb="26" eb="28">
      <t>カクダイ</t>
    </rPh>
    <rPh sb="28" eb="30">
      <t>ボウシ</t>
    </rPh>
    <rPh sb="31" eb="33">
      <t>トリクミ</t>
    </rPh>
    <rPh sb="37" eb="38">
      <t>ヒト</t>
    </rPh>
    <rPh sb="39" eb="41">
      <t>イドウ</t>
    </rPh>
    <rPh sb="42" eb="44">
      <t>ヨクセイ</t>
    </rPh>
    <rPh sb="45" eb="47">
      <t>フヨウ</t>
    </rPh>
    <rPh sb="47" eb="49">
      <t>フキュウ</t>
    </rPh>
    <rPh sb="50" eb="52">
      <t>ガイシュツ</t>
    </rPh>
    <rPh sb="52" eb="54">
      <t>ジシュク</t>
    </rPh>
    <rPh sb="55" eb="57">
      <t>キョウリョク</t>
    </rPh>
    <rPh sb="62" eb="64">
      <t>カンコウ</t>
    </rPh>
    <rPh sb="64" eb="66">
      <t>シセツ</t>
    </rPh>
    <rPh sb="67" eb="69">
      <t>リンジ</t>
    </rPh>
    <rPh sb="69" eb="71">
      <t>キュウカン</t>
    </rPh>
    <rPh sb="72" eb="74">
      <t>タンシュク</t>
    </rPh>
    <rPh sb="74" eb="76">
      <t>エイギョウ</t>
    </rPh>
    <rPh sb="77" eb="79">
      <t>ソチ</t>
    </rPh>
    <rPh sb="80" eb="81">
      <t>コウ</t>
    </rPh>
    <rPh sb="89" eb="91">
      <t>カンコウ</t>
    </rPh>
    <rPh sb="91" eb="92">
      <t>イ</t>
    </rPh>
    <rPh sb="92" eb="93">
      <t>コ</t>
    </rPh>
    <rPh sb="93" eb="95">
      <t>キャクスウ</t>
    </rPh>
    <rPh sb="96" eb="98">
      <t>ゲンショウ</t>
    </rPh>
    <phoneticPr fontId="3"/>
  </si>
  <si>
    <t>コロナによる緊急事態宣言があり、休業していたゴルフ場もあったため、来客数の少ない月がある。</t>
    <rPh sb="6" eb="8">
      <t>キンキュウ</t>
    </rPh>
    <rPh sb="8" eb="10">
      <t>ジタイ</t>
    </rPh>
    <rPh sb="10" eb="12">
      <t>センゲン</t>
    </rPh>
    <rPh sb="16" eb="18">
      <t>キュウギョウ</t>
    </rPh>
    <rPh sb="25" eb="26">
      <t>ジョウ</t>
    </rPh>
    <rPh sb="33" eb="35">
      <t>ライキャク</t>
    </rPh>
    <rPh sb="35" eb="36">
      <t>スウ</t>
    </rPh>
    <rPh sb="37" eb="38">
      <t>スク</t>
    </rPh>
    <rPh sb="40" eb="41">
      <t>ツキ</t>
    </rPh>
    <phoneticPr fontId="3"/>
  </si>
  <si>
    <t>前年度と比較して若干の減少となっているが、ほとんど同じ人数となった。理由として、新型コロナウイルス感染拡大の影響による外出自粛等により、、観光客数が減少したと考えられる。</t>
    <rPh sb="0" eb="3">
      <t>ゼンネンド</t>
    </rPh>
    <rPh sb="4" eb="6">
      <t>ヒカク</t>
    </rPh>
    <rPh sb="8" eb="10">
      <t>ジャッカン</t>
    </rPh>
    <rPh sb="11" eb="13">
      <t>ゲンショウ</t>
    </rPh>
    <rPh sb="25" eb="26">
      <t>オナ</t>
    </rPh>
    <rPh sb="27" eb="29">
      <t>ニンズウ</t>
    </rPh>
    <rPh sb="34" eb="36">
      <t>リユウ</t>
    </rPh>
    <rPh sb="40" eb="42">
      <t>シンガタ</t>
    </rPh>
    <rPh sb="49" eb="53">
      <t>カンセンカクダイ</t>
    </rPh>
    <rPh sb="54" eb="56">
      <t>エイキョウ</t>
    </rPh>
    <rPh sb="59" eb="61">
      <t>ガイシュツ</t>
    </rPh>
    <rPh sb="61" eb="63">
      <t>ジシュク</t>
    </rPh>
    <rPh sb="63" eb="64">
      <t>トウ</t>
    </rPh>
    <rPh sb="69" eb="72">
      <t>カンコウキャク</t>
    </rPh>
    <rPh sb="72" eb="73">
      <t>スウ</t>
    </rPh>
    <rPh sb="74" eb="76">
      <t>ゲンショウ</t>
    </rPh>
    <rPh sb="79" eb="80">
      <t>カンガ</t>
    </rPh>
    <phoneticPr fontId="3"/>
  </si>
  <si>
    <t>新型コロナウイルス感染症の感染拡大に伴う「緊急事態宣言」の発出による活動自粛により、前年度より入込客数が減となった。</t>
    <rPh sb="0" eb="2">
      <t>シンガタ</t>
    </rPh>
    <rPh sb="9" eb="12">
      <t>カンセンショウ</t>
    </rPh>
    <rPh sb="13" eb="15">
      <t>カンセン</t>
    </rPh>
    <rPh sb="15" eb="17">
      <t>カクダイ</t>
    </rPh>
    <rPh sb="18" eb="19">
      <t>トモナ</t>
    </rPh>
    <rPh sb="21" eb="23">
      <t>キンキュウ</t>
    </rPh>
    <rPh sb="23" eb="25">
      <t>ジタイ</t>
    </rPh>
    <rPh sb="25" eb="27">
      <t>センゲン</t>
    </rPh>
    <rPh sb="29" eb="31">
      <t>ハッシュツ</t>
    </rPh>
    <rPh sb="34" eb="36">
      <t>カツドウ</t>
    </rPh>
    <rPh sb="36" eb="38">
      <t>ジシュク</t>
    </rPh>
    <rPh sb="42" eb="45">
      <t>ゼンネンド</t>
    </rPh>
    <rPh sb="47" eb="49">
      <t>イリコミ</t>
    </rPh>
    <rPh sb="49" eb="50">
      <t>キャク</t>
    </rPh>
    <rPh sb="50" eb="51">
      <t>スウ</t>
    </rPh>
    <rPh sb="52" eb="53">
      <t>ゲン</t>
    </rPh>
    <phoneticPr fontId="3"/>
  </si>
  <si>
    <t>温泉（パンケの湯）が観光入込み客数の大半を占め、新型コロナウィルスによる客数の減少が、全体的な減少につながったものと考えられる。</t>
  </si>
  <si>
    <t>コロナ禍の中で観光客の意識変化により回復しつつあるが、観光客数は微減となっている。</t>
    <rPh sb="3" eb="4">
      <t>カ</t>
    </rPh>
    <rPh sb="5" eb="6">
      <t>ナカ</t>
    </rPh>
    <rPh sb="7" eb="10">
      <t>カンコウキャク</t>
    </rPh>
    <rPh sb="11" eb="13">
      <t>イシキ</t>
    </rPh>
    <rPh sb="13" eb="15">
      <t>ヘンカ</t>
    </rPh>
    <rPh sb="18" eb="20">
      <t>カイフク</t>
    </rPh>
    <rPh sb="27" eb="30">
      <t>カンコウキャク</t>
    </rPh>
    <rPh sb="30" eb="31">
      <t>スウ</t>
    </rPh>
    <rPh sb="32" eb="34">
      <t>ビゲン</t>
    </rPh>
    <phoneticPr fontId="3"/>
  </si>
  <si>
    <t>昨年は新型コロナウイルスの影響もあり、観光客数は減少傾向であったが、今年は感染症が落ち着いてきたこともあり、観光客が増加してきたと考えられる。</t>
    <rPh sb="0" eb="2">
      <t>サクネン</t>
    </rPh>
    <rPh sb="3" eb="5">
      <t>シンガタ</t>
    </rPh>
    <rPh sb="13" eb="15">
      <t>エイキョウ</t>
    </rPh>
    <rPh sb="19" eb="23">
      <t>カンコウキャクスウ</t>
    </rPh>
    <rPh sb="24" eb="28">
      <t>ゲンショウケイコウ</t>
    </rPh>
    <rPh sb="34" eb="36">
      <t>コトシ</t>
    </rPh>
    <rPh sb="37" eb="40">
      <t>カンセンショウ</t>
    </rPh>
    <rPh sb="41" eb="42">
      <t>オ</t>
    </rPh>
    <rPh sb="43" eb="44">
      <t>ツ</t>
    </rPh>
    <rPh sb="54" eb="57">
      <t>カンコウキャク</t>
    </rPh>
    <rPh sb="58" eb="60">
      <t>ゾウカ</t>
    </rPh>
    <rPh sb="65" eb="66">
      <t>カンガ</t>
    </rPh>
    <phoneticPr fontId="3"/>
  </si>
  <si>
    <t>新型コロナウイルス感染症感染拡大に伴う行動自粛</t>
    <rPh sb="0" eb="2">
      <t>シンガタ</t>
    </rPh>
    <rPh sb="9" eb="12">
      <t>カンセンショウ</t>
    </rPh>
    <rPh sb="12" eb="14">
      <t>カンセン</t>
    </rPh>
    <rPh sb="14" eb="16">
      <t>カクダイ</t>
    </rPh>
    <rPh sb="17" eb="18">
      <t>トモナ</t>
    </rPh>
    <rPh sb="19" eb="21">
      <t>コウドウ</t>
    </rPh>
    <rPh sb="21" eb="23">
      <t>ジシュク</t>
    </rPh>
    <phoneticPr fontId="3"/>
  </si>
  <si>
    <t>昨年に引き続き、新型コロナウイルス感染症に伴う、観光施設の休館等あったものの、対策及び受入体制を整えたことによる微増。</t>
    <rPh sb="0" eb="2">
      <t>サクネン</t>
    </rPh>
    <rPh sb="3" eb="4">
      <t>ヒ</t>
    </rPh>
    <rPh sb="5" eb="6">
      <t>ツヅ</t>
    </rPh>
    <rPh sb="8" eb="10">
      <t>シンガタ</t>
    </rPh>
    <rPh sb="17" eb="19">
      <t>カンセン</t>
    </rPh>
    <rPh sb="19" eb="20">
      <t>ショウ</t>
    </rPh>
    <rPh sb="21" eb="22">
      <t>トモナ</t>
    </rPh>
    <rPh sb="24" eb="26">
      <t>カンコウ</t>
    </rPh>
    <rPh sb="26" eb="28">
      <t>シセツ</t>
    </rPh>
    <rPh sb="29" eb="31">
      <t>キュウカン</t>
    </rPh>
    <rPh sb="31" eb="32">
      <t>トウ</t>
    </rPh>
    <rPh sb="39" eb="41">
      <t>タイサク</t>
    </rPh>
    <rPh sb="41" eb="42">
      <t>オヨ</t>
    </rPh>
    <rPh sb="43" eb="44">
      <t>ウ</t>
    </rPh>
    <rPh sb="44" eb="45">
      <t>イ</t>
    </rPh>
    <rPh sb="45" eb="47">
      <t>タイセイ</t>
    </rPh>
    <rPh sb="48" eb="49">
      <t>トトノ</t>
    </rPh>
    <rPh sb="56" eb="58">
      <t>ビゾウ</t>
    </rPh>
    <phoneticPr fontId="3"/>
  </si>
  <si>
    <t>キャンプ場の利用者が令和2年度に比べて増加したため宿泊客数も増加した。入込数は緊急事態宣言が5月下旬からと8月下旬からの2回あったため、少し減少した。</t>
    <rPh sb="4" eb="5">
      <t>ジョウ</t>
    </rPh>
    <rPh sb="6" eb="9">
      <t>リヨウシャ</t>
    </rPh>
    <rPh sb="10" eb="12">
      <t>レイワ</t>
    </rPh>
    <rPh sb="13" eb="15">
      <t>ネンド</t>
    </rPh>
    <rPh sb="16" eb="17">
      <t>クラ</t>
    </rPh>
    <rPh sb="19" eb="21">
      <t>ゾウカ</t>
    </rPh>
    <rPh sb="25" eb="28">
      <t>シュクハクキャク</t>
    </rPh>
    <rPh sb="28" eb="29">
      <t>スウ</t>
    </rPh>
    <rPh sb="30" eb="32">
      <t>ゾウカ</t>
    </rPh>
    <rPh sb="35" eb="36">
      <t>イ</t>
    </rPh>
    <rPh sb="36" eb="37">
      <t>コ</t>
    </rPh>
    <rPh sb="37" eb="38">
      <t>スウ</t>
    </rPh>
    <rPh sb="39" eb="41">
      <t>キンキュウ</t>
    </rPh>
    <rPh sb="41" eb="43">
      <t>ジタイ</t>
    </rPh>
    <rPh sb="43" eb="45">
      <t>センゲン</t>
    </rPh>
    <rPh sb="47" eb="48">
      <t>ガツ</t>
    </rPh>
    <rPh sb="48" eb="50">
      <t>ゲジュン</t>
    </rPh>
    <rPh sb="54" eb="55">
      <t>ガツ</t>
    </rPh>
    <rPh sb="55" eb="57">
      <t>ゲジュン</t>
    </rPh>
    <rPh sb="61" eb="62">
      <t>カイ</t>
    </rPh>
    <rPh sb="68" eb="69">
      <t>スコ</t>
    </rPh>
    <rPh sb="70" eb="72">
      <t>ゲンショウ</t>
    </rPh>
    <phoneticPr fontId="3"/>
  </si>
  <si>
    <t>緊急事態宣言･まん延防止等重点措置･感染の再拡大防止に向けた取組等対策を実施する中、コロナワクチン接種の進捗及び対策等の解除により、感染の少ない宗谷地方に道内客の入込が増加した。</t>
    <rPh sb="0" eb="2">
      <t>キンキュウ</t>
    </rPh>
    <rPh sb="2" eb="4">
      <t>ジタイ</t>
    </rPh>
    <rPh sb="4" eb="6">
      <t>センゲン</t>
    </rPh>
    <rPh sb="9" eb="10">
      <t>エン</t>
    </rPh>
    <rPh sb="10" eb="12">
      <t>ボウシ</t>
    </rPh>
    <rPh sb="12" eb="13">
      <t>トウ</t>
    </rPh>
    <rPh sb="13" eb="15">
      <t>ジュウテン</t>
    </rPh>
    <rPh sb="15" eb="17">
      <t>ソチ</t>
    </rPh>
    <rPh sb="18" eb="20">
      <t>カンセン</t>
    </rPh>
    <rPh sb="21" eb="24">
      <t>サイカクダイ</t>
    </rPh>
    <rPh sb="24" eb="26">
      <t>ボウシ</t>
    </rPh>
    <rPh sb="27" eb="28">
      <t>ム</t>
    </rPh>
    <rPh sb="30" eb="32">
      <t>トリクミ</t>
    </rPh>
    <rPh sb="32" eb="33">
      <t>トウ</t>
    </rPh>
    <rPh sb="33" eb="35">
      <t>タイサク</t>
    </rPh>
    <rPh sb="36" eb="38">
      <t>ジッシ</t>
    </rPh>
    <rPh sb="40" eb="41">
      <t>ナカ</t>
    </rPh>
    <rPh sb="49" eb="51">
      <t>セッシュ</t>
    </rPh>
    <rPh sb="52" eb="54">
      <t>シンチョク</t>
    </rPh>
    <rPh sb="54" eb="55">
      <t>オヨ</t>
    </rPh>
    <rPh sb="56" eb="58">
      <t>タイサク</t>
    </rPh>
    <rPh sb="58" eb="59">
      <t>トウ</t>
    </rPh>
    <rPh sb="60" eb="62">
      <t>カイジョ</t>
    </rPh>
    <rPh sb="66" eb="68">
      <t>カンセン</t>
    </rPh>
    <rPh sb="69" eb="70">
      <t>スク</t>
    </rPh>
    <rPh sb="72" eb="74">
      <t>ソウヤ</t>
    </rPh>
    <rPh sb="74" eb="76">
      <t>チホウ</t>
    </rPh>
    <rPh sb="77" eb="79">
      <t>ドウナイ</t>
    </rPh>
    <rPh sb="79" eb="80">
      <t>キャク</t>
    </rPh>
    <rPh sb="81" eb="83">
      <t>イリコミ</t>
    </rPh>
    <rPh sb="84" eb="86">
      <t>ゾウカ</t>
    </rPh>
    <phoneticPr fontId="3"/>
  </si>
  <si>
    <t>新型コロナウイルスによる減</t>
    <rPh sb="0" eb="2">
      <t>シンガタ</t>
    </rPh>
    <rPh sb="12" eb="13">
      <t>ゲン</t>
    </rPh>
    <phoneticPr fontId="3"/>
  </si>
  <si>
    <t>・新型コロナウイルス感染症により観光客が大幅に落ち込んだと思われる。
・北海道を対象とした緊急事態宣言発令による施設の閉鎖が大きく影響した。</t>
    <rPh sb="1" eb="3">
      <t>シンガタ</t>
    </rPh>
    <rPh sb="10" eb="13">
      <t>カンセンショウ</t>
    </rPh>
    <rPh sb="16" eb="19">
      <t>カンコウキャク</t>
    </rPh>
    <rPh sb="20" eb="22">
      <t>オオハバ</t>
    </rPh>
    <rPh sb="23" eb="24">
      <t>オ</t>
    </rPh>
    <rPh sb="25" eb="26">
      <t>コ</t>
    </rPh>
    <rPh sb="29" eb="30">
      <t>オモ</t>
    </rPh>
    <rPh sb="37" eb="40">
      <t>ホッカイドウ</t>
    </rPh>
    <rPh sb="41" eb="43">
      <t>タイショウ</t>
    </rPh>
    <rPh sb="46" eb="48">
      <t>キンキュウ</t>
    </rPh>
    <rPh sb="48" eb="50">
      <t>ジタイ</t>
    </rPh>
    <rPh sb="50" eb="52">
      <t>センゲン</t>
    </rPh>
    <rPh sb="52" eb="54">
      <t>ハツレイ</t>
    </rPh>
    <rPh sb="57" eb="59">
      <t>シセツ</t>
    </rPh>
    <rPh sb="60" eb="62">
      <t>ヘイサ</t>
    </rPh>
    <rPh sb="63" eb="64">
      <t>オオ</t>
    </rPh>
    <rPh sb="66" eb="68">
      <t>エイキョウ</t>
    </rPh>
    <phoneticPr fontId="3"/>
  </si>
  <si>
    <t>前年度は新型コロナのため、ひまわりまつりを中止したが、今年度はひまわりまつりを開催（期間中のイベントは中止、ひまわりのみ植栽）したことにより、７月と８月の観光客数が増加したため、上期の観光入込客数の増加に繋がった。</t>
    <rPh sb="0" eb="3">
      <t>ゼンネンド</t>
    </rPh>
    <rPh sb="4" eb="6">
      <t>シンガタ</t>
    </rPh>
    <rPh sb="21" eb="23">
      <t>チュウシ</t>
    </rPh>
    <rPh sb="27" eb="30">
      <t>コンネンド</t>
    </rPh>
    <rPh sb="39" eb="41">
      <t>カイサイ</t>
    </rPh>
    <rPh sb="42" eb="45">
      <t>キカンチュウ</t>
    </rPh>
    <rPh sb="51" eb="53">
      <t>チュウシ</t>
    </rPh>
    <rPh sb="60" eb="62">
      <t>ショクサイ</t>
    </rPh>
    <rPh sb="72" eb="73">
      <t>ツキ</t>
    </rPh>
    <rPh sb="75" eb="76">
      <t>ツキ</t>
    </rPh>
    <rPh sb="77" eb="80">
      <t>カンコウキャク</t>
    </rPh>
    <rPh sb="80" eb="81">
      <t>スウ</t>
    </rPh>
    <rPh sb="82" eb="84">
      <t>ゾウカ</t>
    </rPh>
    <rPh sb="89" eb="91">
      <t>カミキ</t>
    </rPh>
    <rPh sb="92" eb="94">
      <t>カンコウ</t>
    </rPh>
    <rPh sb="94" eb="96">
      <t>イリコミ</t>
    </rPh>
    <rPh sb="96" eb="98">
      <t>キャクスウ</t>
    </rPh>
    <rPh sb="99" eb="101">
      <t>ゾウカ</t>
    </rPh>
    <rPh sb="102" eb="103">
      <t>ツナ</t>
    </rPh>
    <phoneticPr fontId="3"/>
  </si>
  <si>
    <t>新型コロナウィルス感染症の影響により観光客、宿泊客は減少していたが、少し回復傾向がみられる。</t>
    <rPh sb="0" eb="2">
      <t>シンガタ</t>
    </rPh>
    <rPh sb="9" eb="12">
      <t>カンセンショウ</t>
    </rPh>
    <rPh sb="13" eb="15">
      <t>エイキョウ</t>
    </rPh>
    <rPh sb="18" eb="21">
      <t>カンコウキャク</t>
    </rPh>
    <rPh sb="22" eb="25">
      <t>シュクハクキャク</t>
    </rPh>
    <rPh sb="26" eb="28">
      <t>ゲンショウ</t>
    </rPh>
    <rPh sb="34" eb="35">
      <t>スコ</t>
    </rPh>
    <rPh sb="36" eb="38">
      <t>カイフク</t>
    </rPh>
    <rPh sb="38" eb="40">
      <t>ケイコウ</t>
    </rPh>
    <phoneticPr fontId="3"/>
  </si>
  <si>
    <t>コロナウイルス感染症の影響により、宿泊施設の入込客数の減少及び緊急事態宣言の発出による施設の休業やイベントの中止によって上期の入込客数は大きく減少した</t>
    <rPh sb="7" eb="10">
      <t>カンセンショウ</t>
    </rPh>
    <rPh sb="11" eb="13">
      <t>エイキョウ</t>
    </rPh>
    <rPh sb="17" eb="19">
      <t>シュクハク</t>
    </rPh>
    <rPh sb="19" eb="21">
      <t>シセツ</t>
    </rPh>
    <rPh sb="22" eb="24">
      <t>イリコミ</t>
    </rPh>
    <rPh sb="24" eb="26">
      <t>キャクスウ</t>
    </rPh>
    <rPh sb="27" eb="29">
      <t>ゲンショウ</t>
    </rPh>
    <rPh sb="29" eb="30">
      <t>オヨ</t>
    </rPh>
    <rPh sb="31" eb="33">
      <t>キンキュウ</t>
    </rPh>
    <rPh sb="33" eb="35">
      <t>ジタイ</t>
    </rPh>
    <rPh sb="35" eb="37">
      <t>センゲン</t>
    </rPh>
    <rPh sb="38" eb="40">
      <t>ハッシュツ</t>
    </rPh>
    <rPh sb="43" eb="45">
      <t>シセツ</t>
    </rPh>
    <rPh sb="46" eb="48">
      <t>キュウギョウ</t>
    </rPh>
    <rPh sb="54" eb="56">
      <t>チュウシ</t>
    </rPh>
    <rPh sb="60" eb="62">
      <t>カミキ</t>
    </rPh>
    <rPh sb="63" eb="67">
      <t>イリコミキャクスウ</t>
    </rPh>
    <rPh sb="68" eb="69">
      <t>オオ</t>
    </rPh>
    <rPh sb="71" eb="73">
      <t>ゲンショウ</t>
    </rPh>
    <phoneticPr fontId="3"/>
  </si>
  <si>
    <t>入込総数・道内客・日帰客が約10％増加したことから、コロナ禍によるマイクロツーリズムの影響を受け、札幌近郊から日帰りで来訪する観光客が増加しているとみられる。</t>
    <rPh sb="0" eb="2">
      <t>イリコミ</t>
    </rPh>
    <rPh sb="2" eb="4">
      <t>ソウスウ</t>
    </rPh>
    <rPh sb="5" eb="7">
      <t>ドウナイ</t>
    </rPh>
    <rPh sb="7" eb="8">
      <t>キャク</t>
    </rPh>
    <rPh sb="9" eb="11">
      <t>ヒガエ</t>
    </rPh>
    <rPh sb="11" eb="12">
      <t>キャク</t>
    </rPh>
    <rPh sb="13" eb="14">
      <t>ヤク</t>
    </rPh>
    <rPh sb="17" eb="18">
      <t>ゾウ</t>
    </rPh>
    <rPh sb="18" eb="19">
      <t>カ</t>
    </rPh>
    <rPh sb="29" eb="30">
      <t>カ</t>
    </rPh>
    <rPh sb="43" eb="45">
      <t>エイキョウ</t>
    </rPh>
    <rPh sb="46" eb="47">
      <t>ウ</t>
    </rPh>
    <rPh sb="49" eb="51">
      <t>サッポロ</t>
    </rPh>
    <rPh sb="51" eb="53">
      <t>キンコウ</t>
    </rPh>
    <rPh sb="55" eb="57">
      <t>ヒガエ</t>
    </rPh>
    <rPh sb="59" eb="61">
      <t>ライホウ</t>
    </rPh>
    <rPh sb="63" eb="66">
      <t>カンコウキャク</t>
    </rPh>
    <rPh sb="67" eb="69">
      <t>ゾウカ</t>
    </rPh>
    <phoneticPr fontId="3"/>
  </si>
  <si>
    <t>緊急事態宣言等を受け、観光客の受入を停止した施設が複数あったため、例年より減少している。コロナの影響を受けた昨年の同時期とは、大きな増減はなし。</t>
    <rPh sb="0" eb="6">
      <t>キンキュウジタイセンゲン</t>
    </rPh>
    <rPh sb="6" eb="7">
      <t>トウ</t>
    </rPh>
    <rPh sb="8" eb="9">
      <t>ウ</t>
    </rPh>
    <rPh sb="11" eb="14">
      <t>カンコウキャク</t>
    </rPh>
    <rPh sb="15" eb="17">
      <t>ウケイ</t>
    </rPh>
    <rPh sb="18" eb="20">
      <t>テイシ</t>
    </rPh>
    <rPh sb="22" eb="24">
      <t>シセツ</t>
    </rPh>
    <rPh sb="25" eb="27">
      <t>フクスウ</t>
    </rPh>
    <rPh sb="33" eb="35">
      <t>レイネン</t>
    </rPh>
    <rPh sb="37" eb="39">
      <t>ゲンショウ</t>
    </rPh>
    <rPh sb="48" eb="50">
      <t>エイキョウ</t>
    </rPh>
    <rPh sb="51" eb="52">
      <t>ウ</t>
    </rPh>
    <rPh sb="54" eb="56">
      <t>サクネン</t>
    </rPh>
    <rPh sb="57" eb="60">
      <t>ドウジキ</t>
    </rPh>
    <rPh sb="63" eb="64">
      <t>オオ</t>
    </rPh>
    <rPh sb="66" eb="68">
      <t>ゾウゲン</t>
    </rPh>
    <phoneticPr fontId="3"/>
  </si>
  <si>
    <t>前年比125％増の主な要因について、今年度は公設の海水浴場3つを開設したことや、緊急事態宣言下においても感染対策を行いながら営業を行った民間施設に起因するところが大きい。</t>
    <rPh sb="0" eb="3">
      <t>ゼンネンヒ</t>
    </rPh>
    <rPh sb="7" eb="8">
      <t>ゾウ</t>
    </rPh>
    <rPh sb="9" eb="10">
      <t>オモ</t>
    </rPh>
    <rPh sb="11" eb="13">
      <t>ヨウイン</t>
    </rPh>
    <rPh sb="18" eb="20">
      <t>コンネン</t>
    </rPh>
    <rPh sb="20" eb="21">
      <t>ド</t>
    </rPh>
    <rPh sb="22" eb="24">
      <t>コウセツ</t>
    </rPh>
    <rPh sb="25" eb="28">
      <t>カイスイヨク</t>
    </rPh>
    <rPh sb="28" eb="29">
      <t>ジョウ</t>
    </rPh>
    <rPh sb="32" eb="34">
      <t>カイセツ</t>
    </rPh>
    <rPh sb="40" eb="42">
      <t>キンキュウ</t>
    </rPh>
    <rPh sb="42" eb="44">
      <t>ジタイ</t>
    </rPh>
    <rPh sb="44" eb="46">
      <t>センゲン</t>
    </rPh>
    <rPh sb="46" eb="47">
      <t>カ</t>
    </rPh>
    <rPh sb="52" eb="54">
      <t>カンセン</t>
    </rPh>
    <rPh sb="54" eb="56">
      <t>タイサク</t>
    </rPh>
    <rPh sb="57" eb="58">
      <t>オコナ</t>
    </rPh>
    <rPh sb="62" eb="64">
      <t>エイギョウ</t>
    </rPh>
    <rPh sb="65" eb="66">
      <t>オコナ</t>
    </rPh>
    <rPh sb="68" eb="70">
      <t>ミンカン</t>
    </rPh>
    <rPh sb="70" eb="72">
      <t>シセツ</t>
    </rPh>
    <rPh sb="73" eb="75">
      <t>キイン</t>
    </rPh>
    <rPh sb="81" eb="82">
      <t>オオ</t>
    </rPh>
    <phoneticPr fontId="3"/>
  </si>
  <si>
    <t xml:space="preserve">昨年から続く新型コロナウイルス感染症の影響により観光入込客数は依然として低迷が続いた。宿泊客数は北海道で実施した「新しい旅のスタイル」や本市で実施した誘客促進事業の効果もあり、昨年度からはやや増。
</t>
    <rPh sb="88" eb="91">
      <t>サクネンド</t>
    </rPh>
    <rPh sb="96" eb="97">
      <t>ゾウ</t>
    </rPh>
    <phoneticPr fontId="3"/>
  </si>
  <si>
    <t>北海道における緊急事態宣言の発令に伴い、観光施設の臨時閉鎖や外出自粛の呼びかけが行われたことにより、特に８月、９月の観光入込客数が大きく減少している。</t>
  </si>
  <si>
    <t>前年比減少。コロナ禍による緊急事態宣言、まん延防止措置等により観光客が減少していると思われる。</t>
    <rPh sb="0" eb="2">
      <t>ゼンネン</t>
    </rPh>
    <rPh sb="2" eb="3">
      <t>ヒ</t>
    </rPh>
    <rPh sb="3" eb="5">
      <t>ゲンショウ</t>
    </rPh>
    <rPh sb="9" eb="10">
      <t>ワザワイ</t>
    </rPh>
    <rPh sb="13" eb="15">
      <t>キンキュウ</t>
    </rPh>
    <rPh sb="15" eb="17">
      <t>ジタイ</t>
    </rPh>
    <rPh sb="17" eb="19">
      <t>センゲン</t>
    </rPh>
    <rPh sb="22" eb="23">
      <t>エン</t>
    </rPh>
    <rPh sb="23" eb="25">
      <t>ボウシ</t>
    </rPh>
    <rPh sb="25" eb="27">
      <t>ソチ</t>
    </rPh>
    <rPh sb="27" eb="28">
      <t>トウ</t>
    </rPh>
    <rPh sb="31" eb="34">
      <t>カンコウキャク</t>
    </rPh>
    <rPh sb="35" eb="37">
      <t>ゲンショウ</t>
    </rPh>
    <rPh sb="42" eb="43">
      <t>オモ</t>
    </rPh>
    <phoneticPr fontId="3"/>
  </si>
  <si>
    <t>新型コロナウィルスの影響で緊急事態宣言が発令され観光拠点入込客数は減少した。また緊急事態宣言の発令前は前年と比べると増加傾向にある。</t>
    <rPh sb="0" eb="2">
      <t>シンガタ</t>
    </rPh>
    <rPh sb="10" eb="12">
      <t>エイキョウ</t>
    </rPh>
    <rPh sb="13" eb="15">
      <t>キンキュウ</t>
    </rPh>
    <rPh sb="15" eb="17">
      <t>ジタイ</t>
    </rPh>
    <rPh sb="17" eb="19">
      <t>センゲン</t>
    </rPh>
    <rPh sb="20" eb="22">
      <t>ハツレイ</t>
    </rPh>
    <rPh sb="24" eb="26">
      <t>カンコウ</t>
    </rPh>
    <rPh sb="26" eb="28">
      <t>キョテン</t>
    </rPh>
    <rPh sb="28" eb="30">
      <t>イリコミ</t>
    </rPh>
    <rPh sb="30" eb="31">
      <t>キャク</t>
    </rPh>
    <rPh sb="31" eb="32">
      <t>スウ</t>
    </rPh>
    <rPh sb="33" eb="35">
      <t>ゲンショウ</t>
    </rPh>
    <rPh sb="40" eb="42">
      <t>キンキュウ</t>
    </rPh>
    <rPh sb="42" eb="44">
      <t>ジタイ</t>
    </rPh>
    <rPh sb="44" eb="46">
      <t>センゲン</t>
    </rPh>
    <rPh sb="47" eb="49">
      <t>ハツレイ</t>
    </rPh>
    <rPh sb="49" eb="50">
      <t>マエ</t>
    </rPh>
    <rPh sb="51" eb="53">
      <t>ゼンネン</t>
    </rPh>
    <rPh sb="54" eb="55">
      <t>クラ</t>
    </rPh>
    <rPh sb="58" eb="60">
      <t>ゾウカ</t>
    </rPh>
    <rPh sb="60" eb="62">
      <t>ケイコウ</t>
    </rPh>
    <phoneticPr fontId="3"/>
  </si>
  <si>
    <t>昨年に引き続き、新型コロナウイルス感染症拡大防止のため、緊急事態宣言が続き人の移動が制限されたことにより、観光入込客数が減少した。道の駅など観光施設への入込は低調であったが、キャンプ場の利用は増加した。</t>
    <rPh sb="0" eb="2">
      <t>サクネン</t>
    </rPh>
    <rPh sb="3" eb="4">
      <t>ヒ</t>
    </rPh>
    <rPh sb="5" eb="6">
      <t>ツヅ</t>
    </rPh>
    <rPh sb="8" eb="10">
      <t>シンガタ</t>
    </rPh>
    <phoneticPr fontId="3"/>
  </si>
  <si>
    <t>前年度に比べ観光客数は減少傾向にある。大きな要因として考えられることは、観光ハイシーズン時の2度にわたる緊急事態宣言発令で、観光客の外出を抑えられたことが挙げられる。中でも、宿泊施設は全体的な落ち込みが目立った。また、道民客数の対前年比から、道民客が、宿泊から日帰り観光へ転換傾向なことが窺える。</t>
    <rPh sb="0" eb="3">
      <t>ゼンネンド</t>
    </rPh>
    <rPh sb="4" eb="5">
      <t>クラ</t>
    </rPh>
    <rPh sb="6" eb="9">
      <t>カンコウキャク</t>
    </rPh>
    <rPh sb="9" eb="10">
      <t>スウ</t>
    </rPh>
    <rPh sb="11" eb="13">
      <t>ゲンショウ</t>
    </rPh>
    <rPh sb="13" eb="15">
      <t>ケイコウ</t>
    </rPh>
    <rPh sb="19" eb="20">
      <t>オオ</t>
    </rPh>
    <rPh sb="22" eb="24">
      <t>ヨウイン</t>
    </rPh>
    <rPh sb="27" eb="28">
      <t>カンガ</t>
    </rPh>
    <rPh sb="36" eb="38">
      <t>カンコウ</t>
    </rPh>
    <rPh sb="44" eb="45">
      <t>ジ</t>
    </rPh>
    <rPh sb="47" eb="48">
      <t>ド</t>
    </rPh>
    <rPh sb="52" eb="58">
      <t>キンキュウジタイセンゲン</t>
    </rPh>
    <rPh sb="58" eb="60">
      <t>ハツレイ</t>
    </rPh>
    <rPh sb="62" eb="65">
      <t>カンコウキャク</t>
    </rPh>
    <rPh sb="66" eb="68">
      <t>ガイシュツ</t>
    </rPh>
    <rPh sb="69" eb="70">
      <t>オサ</t>
    </rPh>
    <rPh sb="77" eb="78">
      <t>ア</t>
    </rPh>
    <rPh sb="109" eb="111">
      <t>ドウミン</t>
    </rPh>
    <rPh sb="111" eb="112">
      <t>キャク</t>
    </rPh>
    <rPh sb="112" eb="113">
      <t>スウ</t>
    </rPh>
    <rPh sb="114" eb="115">
      <t>タイ</t>
    </rPh>
    <rPh sb="121" eb="123">
      <t>ドウミン</t>
    </rPh>
    <rPh sb="123" eb="124">
      <t>キャク</t>
    </rPh>
    <rPh sb="126" eb="128">
      <t>シュクハク</t>
    </rPh>
    <rPh sb="133" eb="135">
      <t>カンコウ</t>
    </rPh>
    <rPh sb="136" eb="138">
      <t>テンカン</t>
    </rPh>
    <rPh sb="138" eb="140">
      <t>ケイコウ</t>
    </rPh>
    <phoneticPr fontId="3"/>
  </si>
  <si>
    <t>新型コロナウイルス拡大による緊急事態宣言を受けて施設を閉鎖していたことも要因だが、外出自粛による観光客減が顕著に表れている。ただし、キャンプ場については近年のアウトドアブームにより、昨年ほどではないが多くの利用があった。</t>
    <rPh sb="0" eb="2">
      <t>シンガタ</t>
    </rPh>
    <rPh sb="9" eb="11">
      <t>カクダイ</t>
    </rPh>
    <rPh sb="14" eb="16">
      <t>キンキュウ</t>
    </rPh>
    <rPh sb="16" eb="18">
      <t>ジタイ</t>
    </rPh>
    <rPh sb="18" eb="20">
      <t>センゲン</t>
    </rPh>
    <rPh sb="21" eb="22">
      <t>ウ</t>
    </rPh>
    <rPh sb="24" eb="26">
      <t>シセツ</t>
    </rPh>
    <rPh sb="27" eb="29">
      <t>ヘイサ</t>
    </rPh>
    <rPh sb="36" eb="38">
      <t>ヨウイン</t>
    </rPh>
    <rPh sb="41" eb="43">
      <t>ガイシュツ</t>
    </rPh>
    <rPh sb="43" eb="45">
      <t>ジシュク</t>
    </rPh>
    <rPh sb="48" eb="51">
      <t>カンコウキャク</t>
    </rPh>
    <rPh sb="51" eb="52">
      <t>ゲン</t>
    </rPh>
    <rPh sb="53" eb="55">
      <t>ケンチョ</t>
    </rPh>
    <rPh sb="56" eb="57">
      <t>アラワ</t>
    </rPh>
    <rPh sb="70" eb="71">
      <t>ジョウ</t>
    </rPh>
    <rPh sb="76" eb="78">
      <t>キンネン</t>
    </rPh>
    <rPh sb="91" eb="93">
      <t>サクネン</t>
    </rPh>
    <rPh sb="100" eb="101">
      <t>オオ</t>
    </rPh>
    <rPh sb="103" eb="105">
      <t>リヨウ</t>
    </rPh>
    <phoneticPr fontId="3"/>
  </si>
  <si>
    <t>昨年4月～7月中旬までは、コロナの影響で遊園地含め大半休業状態であったが、今年は営業をしていた分、昨年比では入込が増えた。
夏休み以降については、昨年はGoToトラベルもあり、比較すると今年は若干入込が悪く、9月での比較は、GoToトラベルの有無、デルタ株による第5波の影響が如実に表れ、大きく減少した。</t>
  </si>
  <si>
    <t xml:space="preserve">全体の入込数は前年を下回っており、緊急事態宣言等による外出・旅行控えの影響があったと考えられる。一方で宿泊者数は前年比で大幅な増加となり、コロナ禍によるアウトドア人気の影響を大きく受けたキャンプ場の利用が好調であった。
</t>
    <rPh sb="0" eb="2">
      <t>ゼンタイ</t>
    </rPh>
    <rPh sb="3" eb="5">
      <t>イリコミ</t>
    </rPh>
    <rPh sb="5" eb="6">
      <t>スウ</t>
    </rPh>
    <rPh sb="7" eb="9">
      <t>ゼンネン</t>
    </rPh>
    <rPh sb="10" eb="12">
      <t>シタマワ</t>
    </rPh>
    <rPh sb="17" eb="19">
      <t>キンキュウ</t>
    </rPh>
    <rPh sb="19" eb="21">
      <t>ジタイ</t>
    </rPh>
    <rPh sb="21" eb="23">
      <t>センゲン</t>
    </rPh>
    <rPh sb="23" eb="24">
      <t>ナド</t>
    </rPh>
    <rPh sb="27" eb="29">
      <t>ガイシュツ</t>
    </rPh>
    <rPh sb="30" eb="32">
      <t>リョコウ</t>
    </rPh>
    <rPh sb="32" eb="33">
      <t>ヒカ</t>
    </rPh>
    <rPh sb="35" eb="37">
      <t>エイキョウ</t>
    </rPh>
    <rPh sb="42" eb="43">
      <t>カンガ</t>
    </rPh>
    <rPh sb="48" eb="50">
      <t>イッポウ</t>
    </rPh>
    <rPh sb="51" eb="54">
      <t>シュクハクシャ</t>
    </rPh>
    <rPh sb="54" eb="55">
      <t>スウ</t>
    </rPh>
    <rPh sb="56" eb="59">
      <t>ゼンネンヒ</t>
    </rPh>
    <rPh sb="60" eb="62">
      <t>オオハバ</t>
    </rPh>
    <rPh sb="63" eb="65">
      <t>ゾウカ</t>
    </rPh>
    <rPh sb="72" eb="73">
      <t>カ</t>
    </rPh>
    <rPh sb="81" eb="83">
      <t>ニンキ</t>
    </rPh>
    <rPh sb="84" eb="86">
      <t>エイキョウ</t>
    </rPh>
    <rPh sb="87" eb="88">
      <t>オオ</t>
    </rPh>
    <rPh sb="90" eb="91">
      <t>ウ</t>
    </rPh>
    <rPh sb="97" eb="98">
      <t>ジョウ</t>
    </rPh>
    <rPh sb="99" eb="101">
      <t>リヨウ</t>
    </rPh>
    <rPh sb="102" eb="104">
      <t>コウチョウ</t>
    </rPh>
    <phoneticPr fontId="3"/>
  </si>
  <si>
    <t>コロナウイルス感染症流行による緊急事態宣言などの制限により、客足にかなりの影響が出たものと考えられる。</t>
    <rPh sb="7" eb="10">
      <t>カンセンショウ</t>
    </rPh>
    <rPh sb="10" eb="12">
      <t>リュウコウ</t>
    </rPh>
    <rPh sb="15" eb="17">
      <t>キンキュウ</t>
    </rPh>
    <rPh sb="17" eb="19">
      <t>ジタイ</t>
    </rPh>
    <rPh sb="19" eb="21">
      <t>センゲン</t>
    </rPh>
    <rPh sb="24" eb="26">
      <t>セイゲン</t>
    </rPh>
    <rPh sb="30" eb="32">
      <t>キャクアシ</t>
    </rPh>
    <rPh sb="37" eb="39">
      <t>エイキョウ</t>
    </rPh>
    <rPh sb="40" eb="41">
      <t>デ</t>
    </rPh>
    <rPh sb="45" eb="46">
      <t>カンガ</t>
    </rPh>
    <phoneticPr fontId="3"/>
  </si>
  <si>
    <t>新型コロナウイルス感染症の影響がまだ引き続いているが、前年よりは道外からの入込が増加している。国内旅行が増加したことが要因と思われる。</t>
    <rPh sb="0" eb="2">
      <t>シンガタ</t>
    </rPh>
    <rPh sb="9" eb="12">
      <t>カンセンショウ</t>
    </rPh>
    <rPh sb="13" eb="15">
      <t>エイキョウ</t>
    </rPh>
    <rPh sb="18" eb="19">
      <t>ヒ</t>
    </rPh>
    <rPh sb="20" eb="21">
      <t>ツヅ</t>
    </rPh>
    <rPh sb="27" eb="29">
      <t>ゼンネン</t>
    </rPh>
    <rPh sb="32" eb="34">
      <t>ドウガイ</t>
    </rPh>
    <rPh sb="37" eb="39">
      <t>イリコミ</t>
    </rPh>
    <rPh sb="40" eb="42">
      <t>ゾウカ</t>
    </rPh>
    <rPh sb="47" eb="49">
      <t>コクナイ</t>
    </rPh>
    <rPh sb="49" eb="51">
      <t>リョコウ</t>
    </rPh>
    <rPh sb="52" eb="54">
      <t>ゾウカ</t>
    </rPh>
    <rPh sb="59" eb="61">
      <t>ヨウイン</t>
    </rPh>
    <rPh sb="62" eb="63">
      <t>オモ</t>
    </rPh>
    <phoneticPr fontId="3"/>
  </si>
  <si>
    <t>新型コロナウイルス感染症拡大の影響、とりわけ緊急事態宣言による各施設の閉鎖・時短営業による観光客の減少。</t>
    <rPh sb="0" eb="2">
      <t>シンガタ</t>
    </rPh>
    <rPh sb="9" eb="12">
      <t>カンセンショウ</t>
    </rPh>
    <rPh sb="12" eb="14">
      <t>カクダイ</t>
    </rPh>
    <rPh sb="15" eb="17">
      <t>エイキョウ</t>
    </rPh>
    <rPh sb="22" eb="24">
      <t>キンキュウ</t>
    </rPh>
    <rPh sb="24" eb="26">
      <t>ジタイ</t>
    </rPh>
    <rPh sb="26" eb="28">
      <t>センゲン</t>
    </rPh>
    <rPh sb="31" eb="34">
      <t>カクシセツ</t>
    </rPh>
    <rPh sb="35" eb="37">
      <t>ヘイサ</t>
    </rPh>
    <rPh sb="38" eb="40">
      <t>ジタン</t>
    </rPh>
    <rPh sb="40" eb="42">
      <t>エイギョウ</t>
    </rPh>
    <rPh sb="45" eb="48">
      <t>カンコウキャク</t>
    </rPh>
    <rPh sb="49" eb="51">
      <t>ゲンショウ</t>
    </rPh>
    <phoneticPr fontId="3"/>
  </si>
  <si>
    <t>新型コロナウイルスの流行により緊急事態宣言が行われている間、観光施設の休業あるいは村民にのみ開放という措置が取られた。また、民間においても自主的な休業が行われた。
さらに、感染拡大防止のために官民問わず観光客向けのイベントが中止となった。</t>
  </si>
  <si>
    <t>コロナ</t>
  </si>
  <si>
    <t>新型コロナウイルスの影響により緊急事態宣言が発令された８月下旬から９月末までは観光施設の一部休館やキャンプ場の閉鎖などにより観光客が減少した。しかし三密を避けたアクティビティが注目される中、本町に生息する野生のラッコへの注目の高まりや、町内の一部が国定公園に指定されたことにより４月～６月の観光客は増加した。</t>
    <rPh sb="0" eb="2">
      <t>シンガタ</t>
    </rPh>
    <rPh sb="10" eb="12">
      <t>エイキョウ</t>
    </rPh>
    <rPh sb="15" eb="17">
      <t>キンキュウ</t>
    </rPh>
    <rPh sb="17" eb="19">
      <t>ジタイ</t>
    </rPh>
    <rPh sb="19" eb="21">
      <t>センゲン</t>
    </rPh>
    <rPh sb="22" eb="24">
      <t>ハツレイ</t>
    </rPh>
    <rPh sb="28" eb="29">
      <t>ガツ</t>
    </rPh>
    <rPh sb="29" eb="31">
      <t>ゲジュン</t>
    </rPh>
    <rPh sb="34" eb="35">
      <t>ガツ</t>
    </rPh>
    <rPh sb="35" eb="36">
      <t>マツ</t>
    </rPh>
    <rPh sb="39" eb="41">
      <t>カンコウ</t>
    </rPh>
    <rPh sb="41" eb="43">
      <t>シセツ</t>
    </rPh>
    <rPh sb="44" eb="46">
      <t>イチブ</t>
    </rPh>
    <rPh sb="46" eb="48">
      <t>キュウカン</t>
    </rPh>
    <rPh sb="53" eb="54">
      <t>ジョウ</t>
    </rPh>
    <rPh sb="55" eb="57">
      <t>ヘイサ</t>
    </rPh>
    <rPh sb="62" eb="64">
      <t>カンコウ</t>
    </rPh>
    <rPh sb="64" eb="65">
      <t>キャク</t>
    </rPh>
    <rPh sb="66" eb="68">
      <t>ゲンショウ</t>
    </rPh>
    <rPh sb="74" eb="75">
      <t>サン</t>
    </rPh>
    <rPh sb="75" eb="76">
      <t>ミツ</t>
    </rPh>
    <rPh sb="77" eb="78">
      <t>サ</t>
    </rPh>
    <rPh sb="88" eb="90">
      <t>チュウモク</t>
    </rPh>
    <rPh sb="93" eb="94">
      <t>ナカ</t>
    </rPh>
    <rPh sb="95" eb="97">
      <t>ホンチョウ</t>
    </rPh>
    <rPh sb="98" eb="100">
      <t>セイソク</t>
    </rPh>
    <rPh sb="102" eb="104">
      <t>ヤセイ</t>
    </rPh>
    <rPh sb="110" eb="112">
      <t>チュウモク</t>
    </rPh>
    <rPh sb="113" eb="114">
      <t>タカ</t>
    </rPh>
    <rPh sb="118" eb="120">
      <t>チョウナイ</t>
    </rPh>
    <rPh sb="121" eb="123">
      <t>イチブ</t>
    </rPh>
    <rPh sb="124" eb="126">
      <t>コクテイ</t>
    </rPh>
    <rPh sb="126" eb="128">
      <t>コウエン</t>
    </rPh>
    <rPh sb="129" eb="131">
      <t>シテイ</t>
    </rPh>
    <rPh sb="140" eb="141">
      <t>ガツ</t>
    </rPh>
    <rPh sb="143" eb="144">
      <t>ガツ</t>
    </rPh>
    <rPh sb="145" eb="148">
      <t>カンコウキャク</t>
    </rPh>
    <rPh sb="149" eb="151">
      <t>ゾウカ</t>
    </rPh>
    <phoneticPr fontId="3"/>
  </si>
  <si>
    <t>新型コロナウイルス感染拡大のため緊急事態宣言区域及びまん延防止等重点措置の実施に伴い観光客の入込が減少した。</t>
    <rPh sb="0" eb="2">
      <t>シンガタ</t>
    </rPh>
    <rPh sb="9" eb="11">
      <t>カンセン</t>
    </rPh>
    <rPh sb="11" eb="13">
      <t>カクダイ</t>
    </rPh>
    <rPh sb="16" eb="18">
      <t>キンキュウ</t>
    </rPh>
    <rPh sb="18" eb="20">
      <t>ジタイ</t>
    </rPh>
    <rPh sb="20" eb="22">
      <t>センゲン</t>
    </rPh>
    <rPh sb="22" eb="24">
      <t>クイキ</t>
    </rPh>
    <rPh sb="24" eb="25">
      <t>オヨ</t>
    </rPh>
    <rPh sb="28" eb="29">
      <t>エン</t>
    </rPh>
    <rPh sb="29" eb="31">
      <t>ボウシ</t>
    </rPh>
    <rPh sb="31" eb="32">
      <t>トウ</t>
    </rPh>
    <rPh sb="32" eb="34">
      <t>ジュウテン</t>
    </rPh>
    <rPh sb="34" eb="36">
      <t>ソチ</t>
    </rPh>
    <rPh sb="37" eb="39">
      <t>ジッシ</t>
    </rPh>
    <rPh sb="40" eb="41">
      <t>トモナ</t>
    </rPh>
    <rPh sb="42" eb="45">
      <t>カンコウキャク</t>
    </rPh>
    <rPh sb="46" eb="48">
      <t>イリコミ</t>
    </rPh>
    <rPh sb="49" eb="51">
      <t>ゲンショウ</t>
    </rPh>
    <phoneticPr fontId="3"/>
  </si>
  <si>
    <t>別紙のとおり</t>
    <rPh sb="0" eb="2">
      <t>ベッシ</t>
    </rPh>
    <phoneticPr fontId="3"/>
  </si>
  <si>
    <t>新型コロナウイルス感染症による影響</t>
    <rPh sb="0" eb="2">
      <t>シンガタ</t>
    </rPh>
    <rPh sb="9" eb="12">
      <t>カンセンショウ</t>
    </rPh>
    <rPh sb="15" eb="17">
      <t>エイキョウ</t>
    </rPh>
    <phoneticPr fontId="3"/>
  </si>
  <si>
    <t>コロナウイルス緊急事態宣言による町内主要観光施設の閉鎖や、蔓延防止措置、札幌等都市部の重点措置、各種協力要請等の影響により、６月～９月の観光客が昨年度より３割減少。</t>
    <rPh sb="7" eb="9">
      <t>キンキュウ</t>
    </rPh>
    <rPh sb="9" eb="11">
      <t>ジタイ</t>
    </rPh>
    <rPh sb="11" eb="13">
      <t>センゲン</t>
    </rPh>
    <rPh sb="16" eb="18">
      <t>チョウナイ</t>
    </rPh>
    <rPh sb="18" eb="20">
      <t>シュヨウ</t>
    </rPh>
    <rPh sb="20" eb="22">
      <t>カンコウ</t>
    </rPh>
    <rPh sb="22" eb="24">
      <t>シセツ</t>
    </rPh>
    <rPh sb="25" eb="27">
      <t>ヘイサ</t>
    </rPh>
    <rPh sb="29" eb="31">
      <t>マンエン</t>
    </rPh>
    <rPh sb="31" eb="33">
      <t>ボウシ</t>
    </rPh>
    <rPh sb="33" eb="35">
      <t>ソチ</t>
    </rPh>
    <rPh sb="36" eb="38">
      <t>サッポロ</t>
    </rPh>
    <rPh sb="38" eb="39">
      <t>トウ</t>
    </rPh>
    <rPh sb="39" eb="42">
      <t>トシブ</t>
    </rPh>
    <rPh sb="43" eb="45">
      <t>ジュウテン</t>
    </rPh>
    <rPh sb="45" eb="47">
      <t>ソチ</t>
    </rPh>
    <rPh sb="48" eb="50">
      <t>カクシュ</t>
    </rPh>
    <rPh sb="50" eb="52">
      <t>キョウリョク</t>
    </rPh>
    <rPh sb="52" eb="54">
      <t>ヨウセイ</t>
    </rPh>
    <rPh sb="54" eb="55">
      <t>トウ</t>
    </rPh>
    <rPh sb="56" eb="58">
      <t>エイキョウ</t>
    </rPh>
    <rPh sb="63" eb="64">
      <t>ガツ</t>
    </rPh>
    <rPh sb="66" eb="67">
      <t>ガツ</t>
    </rPh>
    <rPh sb="68" eb="71">
      <t>カンコウキャク</t>
    </rPh>
    <rPh sb="72" eb="75">
      <t>サクネンド</t>
    </rPh>
    <rPh sb="78" eb="79">
      <t>ワリ</t>
    </rPh>
    <rPh sb="79" eb="81">
      <t>ゲンショウ</t>
    </rPh>
    <phoneticPr fontId="3"/>
  </si>
  <si>
    <t>数の増加要因としてコロナの状況に慣れた人が地方に流れてきたことが一因と考える。また宿泊数も増加しているところから、旅行者の旅行形態が観光地を絞った形態に変化しているのではないかと推測する。</t>
    <rPh sb="0" eb="1">
      <t>カズ</t>
    </rPh>
    <phoneticPr fontId="3"/>
  </si>
  <si>
    <t>昨年度は中止となった「しずない桜まつり」が開催されたことから4月、5月の入込客数が前年よりも大幅に増加したことが主な要因と推測。しかし、6月、８月、9月は緊急事態宣言等の発令により入込総数は4,900人増にとどまった。</t>
    <rPh sb="0" eb="2">
      <t>サクネン</t>
    </rPh>
    <rPh sb="2" eb="3">
      <t>ド</t>
    </rPh>
    <rPh sb="4" eb="6">
      <t>チュウシ</t>
    </rPh>
    <rPh sb="15" eb="16">
      <t>サクラ</t>
    </rPh>
    <rPh sb="21" eb="23">
      <t>カイサイ</t>
    </rPh>
    <rPh sb="31" eb="32">
      <t>ガツ</t>
    </rPh>
    <rPh sb="34" eb="35">
      <t>ガツ</t>
    </rPh>
    <rPh sb="36" eb="38">
      <t>イリコミ</t>
    </rPh>
    <rPh sb="38" eb="39">
      <t>キャク</t>
    </rPh>
    <rPh sb="39" eb="40">
      <t>スウ</t>
    </rPh>
    <rPh sb="41" eb="43">
      <t>ゼンネン</t>
    </rPh>
    <rPh sb="46" eb="48">
      <t>オオハバ</t>
    </rPh>
    <rPh sb="49" eb="51">
      <t>ゾウカ</t>
    </rPh>
    <rPh sb="56" eb="57">
      <t>オモ</t>
    </rPh>
    <rPh sb="58" eb="60">
      <t>ヨウイン</t>
    </rPh>
    <rPh sb="61" eb="63">
      <t>スイソク</t>
    </rPh>
    <rPh sb="69" eb="70">
      <t>ガツ</t>
    </rPh>
    <rPh sb="72" eb="73">
      <t>ガツ</t>
    </rPh>
    <rPh sb="75" eb="76">
      <t>ガツ</t>
    </rPh>
    <rPh sb="77" eb="79">
      <t>キンキュウ</t>
    </rPh>
    <rPh sb="79" eb="81">
      <t>ジタイ</t>
    </rPh>
    <rPh sb="81" eb="83">
      <t>センゲン</t>
    </rPh>
    <rPh sb="83" eb="84">
      <t>トウ</t>
    </rPh>
    <rPh sb="85" eb="87">
      <t>ハツレイ</t>
    </rPh>
    <rPh sb="90" eb="92">
      <t>イリコミ</t>
    </rPh>
    <rPh sb="92" eb="94">
      <t>ソウスウ</t>
    </rPh>
    <rPh sb="100" eb="101">
      <t>ニン</t>
    </rPh>
    <rPh sb="101" eb="102">
      <t>ゾウ</t>
    </rPh>
    <phoneticPr fontId="3"/>
  </si>
  <si>
    <t>優駿さくらロードや初のオバケ桜公開がゴールデンウイークということもあり、道内外からの入込客が前年よりは増加したが、緊急事態宣言が続いた８月～９月にかけては減少した。</t>
  </si>
  <si>
    <t>前年度の上期は新型コロナの拡大が始まった時期であり、物理的にも感情的にも人の往来がしにくかった。今年度の上期の入込客数はそれと比べると増加しているが、前々年度と比べると50%に満たない。</t>
    <rPh sb="0" eb="3">
      <t>ゼンネンド</t>
    </rPh>
    <rPh sb="4" eb="6">
      <t>カミキ</t>
    </rPh>
    <rPh sb="7" eb="9">
      <t>シンガタ</t>
    </rPh>
    <rPh sb="13" eb="15">
      <t>カクダイ</t>
    </rPh>
    <rPh sb="16" eb="17">
      <t>ハジ</t>
    </rPh>
    <rPh sb="20" eb="22">
      <t>ジキ</t>
    </rPh>
    <rPh sb="26" eb="29">
      <t>ブツリテキ</t>
    </rPh>
    <rPh sb="31" eb="34">
      <t>カンジョウテキ</t>
    </rPh>
    <rPh sb="36" eb="37">
      <t>ヒト</t>
    </rPh>
    <rPh sb="38" eb="40">
      <t>オウライ</t>
    </rPh>
    <rPh sb="48" eb="51">
      <t>コンネンド</t>
    </rPh>
    <rPh sb="52" eb="54">
      <t>カミキ</t>
    </rPh>
    <rPh sb="55" eb="57">
      <t>イリコミ</t>
    </rPh>
    <rPh sb="57" eb="59">
      <t>キャクスウ</t>
    </rPh>
    <rPh sb="63" eb="64">
      <t>クラ</t>
    </rPh>
    <rPh sb="67" eb="69">
      <t>ゾウカ</t>
    </rPh>
    <rPh sb="75" eb="77">
      <t>ゼンゼン</t>
    </rPh>
    <rPh sb="77" eb="79">
      <t>ネンド</t>
    </rPh>
    <rPh sb="80" eb="81">
      <t>クラ</t>
    </rPh>
    <rPh sb="88" eb="89">
      <t>ミ</t>
    </rPh>
    <phoneticPr fontId="3"/>
  </si>
  <si>
    <t>令和３年度上期の入込客数は前年度から約1.3倍となった。4月が前年の約2.3倍、5月が前年の約1.7倍となったことが増加の主要因である。一方、多くの地域に緊急事態宣言が出ていた夏は昨年より入込客数が減少しており、新型コロナウイルスの影響は未だに大きいと考えられる。</t>
    <rPh sb="0" eb="2">
      <t>レイワ</t>
    </rPh>
    <rPh sb="3" eb="4">
      <t>ネン</t>
    </rPh>
    <rPh sb="4" eb="5">
      <t>ド</t>
    </rPh>
    <rPh sb="5" eb="7">
      <t>カミキ</t>
    </rPh>
    <rPh sb="8" eb="12">
      <t>イリコミキャクスウ</t>
    </rPh>
    <rPh sb="13" eb="16">
      <t>ゼンネンド</t>
    </rPh>
    <rPh sb="18" eb="19">
      <t>ヤク</t>
    </rPh>
    <rPh sb="22" eb="23">
      <t>バイ</t>
    </rPh>
    <rPh sb="29" eb="30">
      <t>ガツ</t>
    </rPh>
    <rPh sb="31" eb="33">
      <t>ゼンネン</t>
    </rPh>
    <rPh sb="34" eb="35">
      <t>ヤク</t>
    </rPh>
    <rPh sb="38" eb="39">
      <t>バイ</t>
    </rPh>
    <rPh sb="41" eb="42">
      <t>ガツ</t>
    </rPh>
    <rPh sb="43" eb="45">
      <t>ゼンネン</t>
    </rPh>
    <rPh sb="46" eb="47">
      <t>ヤク</t>
    </rPh>
    <rPh sb="50" eb="51">
      <t>バイ</t>
    </rPh>
    <rPh sb="58" eb="60">
      <t>ゾウカ</t>
    </rPh>
    <rPh sb="61" eb="62">
      <t>シュ</t>
    </rPh>
    <rPh sb="62" eb="64">
      <t>ヨウイン</t>
    </rPh>
    <rPh sb="68" eb="70">
      <t>イッポウ</t>
    </rPh>
    <rPh sb="71" eb="72">
      <t>オオ</t>
    </rPh>
    <rPh sb="74" eb="76">
      <t>チイキ</t>
    </rPh>
    <rPh sb="77" eb="81">
      <t>キンキュウジタイ</t>
    </rPh>
    <rPh sb="81" eb="83">
      <t>センゲン</t>
    </rPh>
    <rPh sb="84" eb="85">
      <t>デ</t>
    </rPh>
    <rPh sb="88" eb="89">
      <t>ナツ</t>
    </rPh>
    <rPh sb="90" eb="92">
      <t>サクネン</t>
    </rPh>
    <rPh sb="94" eb="98">
      <t>イリコミキャクスウ</t>
    </rPh>
    <rPh sb="99" eb="101">
      <t>ゲンショウ</t>
    </rPh>
    <rPh sb="106" eb="108">
      <t>シンガタ</t>
    </rPh>
    <rPh sb="116" eb="118">
      <t>エイキョウ</t>
    </rPh>
    <rPh sb="119" eb="120">
      <t>イマ</t>
    </rPh>
    <rPh sb="122" eb="123">
      <t>オオ</t>
    </rPh>
    <rPh sb="126" eb="127">
      <t>カンガ</t>
    </rPh>
    <phoneticPr fontId="3"/>
  </si>
  <si>
    <t>緊急事態宣言が発令されていた前年4～5月と比較すると、本年は人流が回復傾向にあったことや7月から知内かき小屋が再開したことなどの要因で、23.5％増となった。</t>
    <rPh sb="0" eb="6">
      <t>キンキュウジタイセンゲン</t>
    </rPh>
    <rPh sb="7" eb="9">
      <t>ハツレイ</t>
    </rPh>
    <rPh sb="14" eb="16">
      <t>ゼンネン</t>
    </rPh>
    <rPh sb="19" eb="20">
      <t>ガツ</t>
    </rPh>
    <rPh sb="21" eb="23">
      <t>ヒカク</t>
    </rPh>
    <rPh sb="27" eb="29">
      <t>ホンネン</t>
    </rPh>
    <rPh sb="30" eb="31">
      <t>ジン</t>
    </rPh>
    <rPh sb="31" eb="32">
      <t>リュウ</t>
    </rPh>
    <rPh sb="33" eb="35">
      <t>カイフク</t>
    </rPh>
    <rPh sb="35" eb="37">
      <t>ケイコウ</t>
    </rPh>
    <rPh sb="45" eb="46">
      <t>ガツ</t>
    </rPh>
    <rPh sb="48" eb="50">
      <t>シリウチ</t>
    </rPh>
    <rPh sb="52" eb="54">
      <t>ゴヤ</t>
    </rPh>
    <rPh sb="55" eb="57">
      <t>サイカイ</t>
    </rPh>
    <rPh sb="64" eb="66">
      <t>ヨウイン</t>
    </rPh>
    <rPh sb="73" eb="74">
      <t>ゾウ</t>
    </rPh>
    <phoneticPr fontId="3"/>
  </si>
  <si>
    <t>前年度（令和2年度）は緊急事態宣言に伴い、4月から6月にかけて臨時休館した施設があったが、今年度は休館した施設が無かったので、前年度に比べて入込数が2万人ほど多くなっている。</t>
    <rPh sb="0" eb="3">
      <t>ゼンネンド</t>
    </rPh>
    <rPh sb="4" eb="5">
      <t>レイ</t>
    </rPh>
    <rPh sb="5" eb="6">
      <t>ワ</t>
    </rPh>
    <rPh sb="7" eb="9">
      <t>ネンド</t>
    </rPh>
    <rPh sb="11" eb="13">
      <t>キンキュウ</t>
    </rPh>
    <rPh sb="13" eb="15">
      <t>ジタイ</t>
    </rPh>
    <rPh sb="15" eb="17">
      <t>センゲン</t>
    </rPh>
    <rPh sb="18" eb="19">
      <t>トモナ</t>
    </rPh>
    <rPh sb="22" eb="23">
      <t>ガツ</t>
    </rPh>
    <rPh sb="26" eb="27">
      <t>ガツ</t>
    </rPh>
    <rPh sb="31" eb="33">
      <t>リンジ</t>
    </rPh>
    <rPh sb="33" eb="35">
      <t>キュウカン</t>
    </rPh>
    <rPh sb="37" eb="39">
      <t>シセツ</t>
    </rPh>
    <rPh sb="45" eb="48">
      <t>コンネンド</t>
    </rPh>
    <rPh sb="49" eb="51">
      <t>キュウカン</t>
    </rPh>
    <rPh sb="53" eb="55">
      <t>シセツ</t>
    </rPh>
    <rPh sb="56" eb="57">
      <t>ナ</t>
    </rPh>
    <rPh sb="63" eb="66">
      <t>ゼンネンド</t>
    </rPh>
    <rPh sb="67" eb="68">
      <t>クラ</t>
    </rPh>
    <rPh sb="70" eb="72">
      <t>イリコミ</t>
    </rPh>
    <rPh sb="72" eb="73">
      <t>スウ</t>
    </rPh>
    <rPh sb="75" eb="77">
      <t>マンニン</t>
    </rPh>
    <rPh sb="79" eb="80">
      <t>オオ</t>
    </rPh>
    <phoneticPr fontId="3"/>
  </si>
  <si>
    <t>新型コロナの影響に伴うイベントの中止や団体ツアーの減少により、昨年度に続き入込が伸び悩んだ。宿泊客数については、調査未提出の宿泊施設が２件あったことにより減少した。</t>
    <rPh sb="0" eb="2">
      <t>シンガタ</t>
    </rPh>
    <rPh sb="6" eb="8">
      <t>エイキョウ</t>
    </rPh>
    <rPh sb="9" eb="10">
      <t>トモナ</t>
    </rPh>
    <rPh sb="16" eb="18">
      <t>チュウシ</t>
    </rPh>
    <rPh sb="19" eb="21">
      <t>ダンタイ</t>
    </rPh>
    <rPh sb="25" eb="27">
      <t>ゲンショウ</t>
    </rPh>
    <rPh sb="31" eb="34">
      <t>サクネンド</t>
    </rPh>
    <rPh sb="35" eb="36">
      <t>ツヅ</t>
    </rPh>
    <rPh sb="37" eb="39">
      <t>イリコミ</t>
    </rPh>
    <rPh sb="40" eb="41">
      <t>ノ</t>
    </rPh>
    <rPh sb="42" eb="43">
      <t>ナヤ</t>
    </rPh>
    <rPh sb="46" eb="48">
      <t>シュクハク</t>
    </rPh>
    <rPh sb="48" eb="50">
      <t>キャクスウ</t>
    </rPh>
    <rPh sb="56" eb="58">
      <t>チョウサ</t>
    </rPh>
    <rPh sb="58" eb="61">
      <t>ミテイシュツ</t>
    </rPh>
    <rPh sb="62" eb="64">
      <t>シュクハク</t>
    </rPh>
    <rPh sb="64" eb="66">
      <t>シセツ</t>
    </rPh>
    <rPh sb="68" eb="69">
      <t>ケン</t>
    </rPh>
    <rPh sb="77" eb="79">
      <t>ゲンショウ</t>
    </rPh>
    <phoneticPr fontId="3"/>
  </si>
  <si>
    <t>キャンプブームにより宿泊者数は大幅に増加したが、夏から秋にかけての緊急事態宣言、まん延防止等重点措置により、道外客、日帰り客が減少した。</t>
    <rPh sb="10" eb="12">
      <t>シュクハク</t>
    </rPh>
    <rPh sb="12" eb="13">
      <t>シャ</t>
    </rPh>
    <rPh sb="13" eb="14">
      <t>スウ</t>
    </rPh>
    <rPh sb="15" eb="17">
      <t>オオハバ</t>
    </rPh>
    <rPh sb="18" eb="20">
      <t>ゾウカ</t>
    </rPh>
    <rPh sb="24" eb="25">
      <t>ナツ</t>
    </rPh>
    <rPh sb="27" eb="28">
      <t>アキ</t>
    </rPh>
    <rPh sb="33" eb="35">
      <t>キンキュウ</t>
    </rPh>
    <rPh sb="35" eb="37">
      <t>ジタイ</t>
    </rPh>
    <rPh sb="37" eb="39">
      <t>センゲン</t>
    </rPh>
    <rPh sb="42" eb="43">
      <t>エン</t>
    </rPh>
    <rPh sb="43" eb="45">
      <t>ボウシ</t>
    </rPh>
    <rPh sb="45" eb="46">
      <t>トウ</t>
    </rPh>
    <rPh sb="46" eb="48">
      <t>ジュウテン</t>
    </rPh>
    <rPh sb="48" eb="50">
      <t>ソチ</t>
    </rPh>
    <rPh sb="54" eb="55">
      <t>ドウ</t>
    </rPh>
    <rPh sb="55" eb="57">
      <t>ガイキャク</t>
    </rPh>
    <rPh sb="58" eb="60">
      <t>ヒガエ</t>
    </rPh>
    <rPh sb="61" eb="62">
      <t>キャク</t>
    </rPh>
    <rPh sb="63" eb="65">
      <t>ゲンショウ</t>
    </rPh>
    <phoneticPr fontId="3"/>
  </si>
  <si>
    <t>増)新型コロナウイルス感染者数が減少傾向にあるため外出(キャンプや温泉)する頻度が増えたと思われる</t>
    <rPh sb="0" eb="1">
      <t>ゾウ</t>
    </rPh>
    <rPh sb="2" eb="4">
      <t>シンガタ</t>
    </rPh>
    <rPh sb="11" eb="14">
      <t>カンセンシャ</t>
    </rPh>
    <rPh sb="14" eb="15">
      <t>スウ</t>
    </rPh>
    <rPh sb="16" eb="20">
      <t>ゲンショウケイコウ</t>
    </rPh>
    <rPh sb="25" eb="27">
      <t>ガイシュツ</t>
    </rPh>
    <rPh sb="33" eb="35">
      <t>オンセン</t>
    </rPh>
    <rPh sb="38" eb="40">
      <t>ヒンド</t>
    </rPh>
    <rPh sb="41" eb="42">
      <t>フ</t>
    </rPh>
    <rPh sb="45" eb="46">
      <t>オモ</t>
    </rPh>
    <phoneticPr fontId="3"/>
  </si>
  <si>
    <t xml:space="preserve">令和3年5月1日に道の駅｢羊のまち　侍・しべつ｣に新規オープンしたことで、入込総数が対前年比215％増となった。
宿泊については、新型コロナウイルス感染症による緊急事態宣言等の影響もあったが、コロナ禍で需要が高まったアウトドアブームによる岩尾内湖キャンプ場や焚き火キャンプ場ペコラが利用客が増加したことにより、宿泊客も対前年比を維持することができた。
</t>
    <rPh sb="0" eb="2">
      <t>レイワ</t>
    </rPh>
    <rPh sb="3" eb="4">
      <t>ネン</t>
    </rPh>
    <rPh sb="5" eb="6">
      <t>ガツ</t>
    </rPh>
    <rPh sb="7" eb="8">
      <t>ニチ</t>
    </rPh>
    <rPh sb="9" eb="10">
      <t>ミチ</t>
    </rPh>
    <rPh sb="11" eb="12">
      <t>エキ</t>
    </rPh>
    <rPh sb="13" eb="14">
      <t>ヒツジ</t>
    </rPh>
    <rPh sb="18" eb="19">
      <t>サムライ</t>
    </rPh>
    <rPh sb="37" eb="39">
      <t>イリコミ</t>
    </rPh>
    <rPh sb="39" eb="41">
      <t>ソウスウ</t>
    </rPh>
    <rPh sb="42" eb="43">
      <t>タイ</t>
    </rPh>
    <rPh sb="43" eb="46">
      <t>ゼンネンヒ</t>
    </rPh>
    <rPh sb="50" eb="51">
      <t>ゾウ</t>
    </rPh>
    <rPh sb="57" eb="59">
      <t>シュクハク</t>
    </rPh>
    <rPh sb="65" eb="67">
      <t>シンガタ</t>
    </rPh>
    <rPh sb="74" eb="77">
      <t>カンセンショウ</t>
    </rPh>
    <rPh sb="80" eb="82">
      <t>キンキュウ</t>
    </rPh>
    <rPh sb="82" eb="84">
      <t>ジタイ</t>
    </rPh>
    <rPh sb="84" eb="86">
      <t>センゲン</t>
    </rPh>
    <rPh sb="86" eb="87">
      <t>ナド</t>
    </rPh>
    <rPh sb="88" eb="90">
      <t>エイキョウ</t>
    </rPh>
    <rPh sb="155" eb="157">
      <t>シュクハク</t>
    </rPh>
    <rPh sb="157" eb="158">
      <t>キャク</t>
    </rPh>
    <rPh sb="159" eb="160">
      <t>タイ</t>
    </rPh>
    <rPh sb="160" eb="163">
      <t>ゼンネンヒ</t>
    </rPh>
    <rPh sb="164" eb="166">
      <t>イジ</t>
    </rPh>
    <phoneticPr fontId="3"/>
  </si>
  <si>
    <t xml:space="preserve">観光入込客数は前年より若干増加したものの、緊急事態宣言、まん延防止等重点措置が適用されるなど、長期化する新型コロナウイルス感染症の影響により、低調な結果となっている。
</t>
    <rPh sb="0" eb="2">
      <t>カンコウ</t>
    </rPh>
    <rPh sb="2" eb="4">
      <t>イリコミ</t>
    </rPh>
    <rPh sb="4" eb="6">
      <t>キャクスウ</t>
    </rPh>
    <rPh sb="7" eb="9">
      <t>ゼンネン</t>
    </rPh>
    <rPh sb="11" eb="13">
      <t>ジャッカン</t>
    </rPh>
    <rPh sb="13" eb="15">
      <t>ゾウカ</t>
    </rPh>
    <rPh sb="21" eb="23">
      <t>キンキュウ</t>
    </rPh>
    <rPh sb="23" eb="25">
      <t>ジタイ</t>
    </rPh>
    <rPh sb="25" eb="27">
      <t>センゲン</t>
    </rPh>
    <rPh sb="30" eb="31">
      <t>エン</t>
    </rPh>
    <rPh sb="31" eb="33">
      <t>ボウシ</t>
    </rPh>
    <rPh sb="33" eb="34">
      <t>トウ</t>
    </rPh>
    <rPh sb="34" eb="36">
      <t>ジュウテン</t>
    </rPh>
    <rPh sb="36" eb="38">
      <t>ソチ</t>
    </rPh>
    <rPh sb="39" eb="41">
      <t>テキヨウ</t>
    </rPh>
    <rPh sb="47" eb="50">
      <t>チョウキカ</t>
    </rPh>
    <rPh sb="52" eb="54">
      <t>シンガタ</t>
    </rPh>
    <rPh sb="57" eb="64">
      <t>ウイルスカンセンショウ</t>
    </rPh>
    <rPh sb="65" eb="67">
      <t>エイキョウ</t>
    </rPh>
    <rPh sb="71" eb="73">
      <t>テイチョウ</t>
    </rPh>
    <rPh sb="74" eb="76">
      <t>ケッカ</t>
    </rPh>
    <phoneticPr fontId="3"/>
  </si>
  <si>
    <t>観光入込総数は687,653人となり、前年度比105.5％と微増する結果となった。4月は「北の国から」のロケ地が大きく増加。また、昨年同月に緊急事態宣言が発出されていたことによる、入込減が前年度比を増加させたと分析。7月は四連休とラベンダーの見頃が重なったこともあり増加傾向を示したが、8月に緊急事態宣言が発出されたことから、9月は前年度比67.5％と減少。宿泊客数は前年度比129.9％・延べ数は134.3％と増加する結果となった。「新しい旅のスタイル」や「ふらの割」が一助となったものと推測。しかし、令和元年度比は宿泊者数・延べ数ともに4割を切る厳しい結果となった。</t>
  </si>
  <si>
    <t>昨年同様新型コロナウイルス感染症緊急事態宣言が発令され、外出自粛、イベント中止を余儀なくされた。結果、昨年度と比べると微減となっているが、例年に比べるととても少ない結果となった。</t>
    <rPh sb="0" eb="2">
      <t>サクネン</t>
    </rPh>
    <rPh sb="2" eb="4">
      <t>ドウヨウ</t>
    </rPh>
    <rPh sb="28" eb="30">
      <t>ガイシュツ</t>
    </rPh>
    <rPh sb="30" eb="32">
      <t>ジシュク</t>
    </rPh>
    <rPh sb="37" eb="39">
      <t>チュウシ</t>
    </rPh>
    <rPh sb="40" eb="42">
      <t>ヨギ</t>
    </rPh>
    <rPh sb="48" eb="50">
      <t>ケッカ</t>
    </rPh>
    <rPh sb="51" eb="54">
      <t>サクネンド</t>
    </rPh>
    <rPh sb="55" eb="56">
      <t>クラ</t>
    </rPh>
    <rPh sb="59" eb="61">
      <t>ビゲン</t>
    </rPh>
    <phoneticPr fontId="3"/>
  </si>
  <si>
    <t>昨年度に引き続き新型コロナウイルスの影響で外国からの入込がほとんどなかった。
また、緊急事態宣言が観光シーズンかかっていたため昨年よりも減少となった。</t>
    <rPh sb="0" eb="3">
      <t>サクネンド</t>
    </rPh>
    <rPh sb="4" eb="5">
      <t>ヒ</t>
    </rPh>
    <rPh sb="6" eb="7">
      <t>ツヅ</t>
    </rPh>
    <rPh sb="8" eb="10">
      <t>シンガタ</t>
    </rPh>
    <rPh sb="18" eb="20">
      <t>エイキョウ</t>
    </rPh>
    <rPh sb="21" eb="23">
      <t>ガイコク</t>
    </rPh>
    <rPh sb="26" eb="28">
      <t>イリコミ</t>
    </rPh>
    <rPh sb="42" eb="44">
      <t>キンキュウ</t>
    </rPh>
    <rPh sb="44" eb="46">
      <t>ジタイ</t>
    </rPh>
    <rPh sb="46" eb="48">
      <t>センゲン</t>
    </rPh>
    <rPh sb="49" eb="51">
      <t>カンコウ</t>
    </rPh>
    <rPh sb="63" eb="65">
      <t>サクネン</t>
    </rPh>
    <rPh sb="68" eb="70">
      <t>ゲンショウ</t>
    </rPh>
    <phoneticPr fontId="3"/>
  </si>
  <si>
    <t>昨年度と比較し、観光客数は若干減少した。原因としては、新型コロナウイルス感染症拡大による緊急事態宣言が発出された影響と考える。
一方、宿泊客数が増加した要因としては、ビジネス客が増加したことが考えられる。</t>
    <rPh sb="0" eb="3">
      <t>サクネンド</t>
    </rPh>
    <rPh sb="4" eb="6">
      <t>ヒカク</t>
    </rPh>
    <rPh sb="8" eb="11">
      <t>カンコウキャク</t>
    </rPh>
    <rPh sb="11" eb="12">
      <t>スウ</t>
    </rPh>
    <rPh sb="13" eb="15">
      <t>ジャッカン</t>
    </rPh>
    <rPh sb="15" eb="17">
      <t>ゲンショウ</t>
    </rPh>
    <rPh sb="20" eb="22">
      <t>ゲンイン</t>
    </rPh>
    <rPh sb="27" eb="29">
      <t>シンガタ</t>
    </rPh>
    <rPh sb="36" eb="39">
      <t>カンセンショウ</t>
    </rPh>
    <rPh sb="39" eb="41">
      <t>カクダイ</t>
    </rPh>
    <rPh sb="44" eb="50">
      <t>キンキュウジタイセンゲン</t>
    </rPh>
    <rPh sb="51" eb="53">
      <t>ハッシュツ</t>
    </rPh>
    <rPh sb="56" eb="58">
      <t>エイキョウ</t>
    </rPh>
    <rPh sb="59" eb="60">
      <t>カンガ</t>
    </rPh>
    <rPh sb="64" eb="66">
      <t>イッポウ</t>
    </rPh>
    <rPh sb="67" eb="70">
      <t>シュクハクキャク</t>
    </rPh>
    <rPh sb="70" eb="71">
      <t>スウ</t>
    </rPh>
    <rPh sb="72" eb="74">
      <t>ゾウカ</t>
    </rPh>
    <rPh sb="76" eb="78">
      <t>ヨウイン</t>
    </rPh>
    <rPh sb="87" eb="88">
      <t>キャク</t>
    </rPh>
    <rPh sb="89" eb="91">
      <t>ゾウカ</t>
    </rPh>
    <rPh sb="96" eb="97">
      <t>カンガ</t>
    </rPh>
    <phoneticPr fontId="3"/>
  </si>
  <si>
    <t>観光入込客数は5～6月および8～9月の緊急事態宣言の影響などにより若干減少した。宿泊客数および延数はワクチン接種の進行などから増加し、道外客もビジネス需要の増加などから5～6月の緊急事態宣言以降で増加した。</t>
    <rPh sb="0" eb="2">
      <t>カンコウ</t>
    </rPh>
    <rPh sb="2" eb="4">
      <t>イリコミ</t>
    </rPh>
    <rPh sb="4" eb="5">
      <t>キャク</t>
    </rPh>
    <rPh sb="5" eb="6">
      <t>スウ</t>
    </rPh>
    <rPh sb="10" eb="11">
      <t>ガツ</t>
    </rPh>
    <rPh sb="17" eb="18">
      <t>ガツ</t>
    </rPh>
    <rPh sb="19" eb="21">
      <t>キンキュウ</t>
    </rPh>
    <rPh sb="21" eb="23">
      <t>ジタイ</t>
    </rPh>
    <rPh sb="23" eb="25">
      <t>センゲン</t>
    </rPh>
    <rPh sb="26" eb="28">
      <t>エイキョウ</t>
    </rPh>
    <rPh sb="33" eb="35">
      <t>ジャッカン</t>
    </rPh>
    <rPh sb="35" eb="37">
      <t>ゲンショウ</t>
    </rPh>
    <rPh sb="40" eb="43">
      <t>シュクハクキャク</t>
    </rPh>
    <rPh sb="43" eb="44">
      <t>スウ</t>
    </rPh>
    <rPh sb="47" eb="48">
      <t>ノ</t>
    </rPh>
    <rPh sb="48" eb="49">
      <t>スウ</t>
    </rPh>
    <rPh sb="54" eb="56">
      <t>セッシュ</t>
    </rPh>
    <rPh sb="57" eb="59">
      <t>シンコウ</t>
    </rPh>
    <rPh sb="63" eb="65">
      <t>ゾウカ</t>
    </rPh>
    <rPh sb="67" eb="68">
      <t>ドウ</t>
    </rPh>
    <rPh sb="68" eb="69">
      <t>ガイ</t>
    </rPh>
    <rPh sb="69" eb="70">
      <t>キャク</t>
    </rPh>
    <rPh sb="75" eb="77">
      <t>ジュヨウ</t>
    </rPh>
    <rPh sb="78" eb="80">
      <t>ゾウカ</t>
    </rPh>
    <rPh sb="87" eb="88">
      <t>ガツ</t>
    </rPh>
    <rPh sb="89" eb="91">
      <t>キンキュウ</t>
    </rPh>
    <rPh sb="91" eb="93">
      <t>ジタイ</t>
    </rPh>
    <rPh sb="93" eb="95">
      <t>センゲン</t>
    </rPh>
    <rPh sb="95" eb="97">
      <t>イコウ</t>
    </rPh>
    <rPh sb="98" eb="100">
      <t>ゾウカ</t>
    </rPh>
    <phoneticPr fontId="3"/>
  </si>
  <si>
    <t>増加理由の一つとして、昨年温泉施設のリニューアルと緊急事態宣言のタイミングが重なり、入れ込み数が思うように伸びなかった。しかし、今年度については、制限の緩和も後押しとなり入れ込み数の増加に繋がった。また、昨年からのアウトドアブームも入れ込み増加の要因の一つである。</t>
    <rPh sb="0" eb="4">
      <t>ゾウカリユウ</t>
    </rPh>
    <rPh sb="5" eb="6">
      <t>ヒト</t>
    </rPh>
    <rPh sb="11" eb="13">
      <t>サクネン</t>
    </rPh>
    <rPh sb="13" eb="17">
      <t>オンセンシセツ</t>
    </rPh>
    <rPh sb="25" eb="29">
      <t>キンキュウジタイ</t>
    </rPh>
    <rPh sb="29" eb="31">
      <t>センゲン</t>
    </rPh>
    <rPh sb="38" eb="39">
      <t>カサ</t>
    </rPh>
    <rPh sb="42" eb="43">
      <t>イ</t>
    </rPh>
    <rPh sb="44" eb="45">
      <t>コ</t>
    </rPh>
    <rPh sb="46" eb="47">
      <t>スウ</t>
    </rPh>
    <rPh sb="48" eb="49">
      <t>オモ</t>
    </rPh>
    <rPh sb="53" eb="54">
      <t>ノ</t>
    </rPh>
    <rPh sb="64" eb="67">
      <t>コンネンド</t>
    </rPh>
    <rPh sb="73" eb="75">
      <t>セイゲン</t>
    </rPh>
    <rPh sb="76" eb="78">
      <t>カンワ</t>
    </rPh>
    <rPh sb="79" eb="81">
      <t>アトオ</t>
    </rPh>
    <rPh sb="85" eb="86">
      <t>イ</t>
    </rPh>
    <rPh sb="87" eb="88">
      <t>コ</t>
    </rPh>
    <rPh sb="89" eb="90">
      <t>スウ</t>
    </rPh>
    <rPh sb="91" eb="93">
      <t>ゾウカ</t>
    </rPh>
    <rPh sb="94" eb="95">
      <t>ツナ</t>
    </rPh>
    <rPh sb="102" eb="104">
      <t>サクネン</t>
    </rPh>
    <rPh sb="116" eb="117">
      <t>イ</t>
    </rPh>
    <rPh sb="118" eb="119">
      <t>コ</t>
    </rPh>
    <rPh sb="120" eb="122">
      <t>ゾウカ</t>
    </rPh>
    <rPh sb="123" eb="125">
      <t>ヨウイン</t>
    </rPh>
    <rPh sb="126" eb="127">
      <t>ヒト</t>
    </rPh>
    <phoneticPr fontId="3"/>
  </si>
  <si>
    <t>緊急事態宣言の発令伴う観光施設等の閉鎖や感染症拡大防止のため、海水浴場を閉鎖したことによった影響から入込数は減少となったが、宿泊に関しては前年並や一部増となった。</t>
    <rPh sb="0" eb="6">
      <t>キンキュウジタイセンゲン</t>
    </rPh>
    <rPh sb="7" eb="10">
      <t>ハツレイトモナ</t>
    </rPh>
    <rPh sb="11" eb="16">
      <t>カンコウシセツトウ</t>
    </rPh>
    <rPh sb="17" eb="19">
      <t>ヘイサ</t>
    </rPh>
    <rPh sb="20" eb="23">
      <t>カンセンショウ</t>
    </rPh>
    <rPh sb="23" eb="27">
      <t>カクダイボウシ</t>
    </rPh>
    <rPh sb="31" eb="35">
      <t>カイスイヨクジョウ</t>
    </rPh>
    <rPh sb="36" eb="38">
      <t>ヘイサ</t>
    </rPh>
    <rPh sb="46" eb="48">
      <t>エイキョウ</t>
    </rPh>
    <rPh sb="50" eb="52">
      <t>イリコミ</t>
    </rPh>
    <rPh sb="52" eb="53">
      <t>スウ</t>
    </rPh>
    <rPh sb="54" eb="56">
      <t>ゲンショウ</t>
    </rPh>
    <rPh sb="62" eb="64">
      <t>シュクハク</t>
    </rPh>
    <rPh sb="65" eb="66">
      <t>カン</t>
    </rPh>
    <rPh sb="69" eb="71">
      <t>ゼンネン</t>
    </rPh>
    <rPh sb="71" eb="72">
      <t>ナミ</t>
    </rPh>
    <rPh sb="73" eb="75">
      <t>イチブ</t>
    </rPh>
    <rPh sb="75" eb="76">
      <t>ゾウ</t>
    </rPh>
    <phoneticPr fontId="3"/>
  </si>
  <si>
    <t>新型コロナウイルス感染症拡大の影響により、昨年同様キャンプ場や海水浴場を開催していないため、例年に比べ観光客は減っている。しかし、ワクチンの開発や緊急事態宣言解除など観光客が観光地に足を運びやすい環境に戻りつつあるため、入込は昨年より増えた。</t>
    <rPh sb="0" eb="2">
      <t>シンガタ</t>
    </rPh>
    <rPh sb="9" eb="12">
      <t>カンセンショウ</t>
    </rPh>
    <rPh sb="12" eb="14">
      <t>カクダイ</t>
    </rPh>
    <rPh sb="15" eb="17">
      <t>エイキョウ</t>
    </rPh>
    <rPh sb="21" eb="23">
      <t>サクネン</t>
    </rPh>
    <rPh sb="23" eb="25">
      <t>ドウヨウ</t>
    </rPh>
    <rPh sb="29" eb="30">
      <t>ジョウ</t>
    </rPh>
    <rPh sb="31" eb="34">
      <t>カイスイヨク</t>
    </rPh>
    <rPh sb="34" eb="35">
      <t>ジョウ</t>
    </rPh>
    <rPh sb="36" eb="38">
      <t>カイサイ</t>
    </rPh>
    <rPh sb="46" eb="48">
      <t>レイネン</t>
    </rPh>
    <rPh sb="49" eb="50">
      <t>クラ</t>
    </rPh>
    <rPh sb="51" eb="54">
      <t>カンコウキャク</t>
    </rPh>
    <rPh sb="55" eb="56">
      <t>ヘ</t>
    </rPh>
    <rPh sb="70" eb="72">
      <t>カイハツ</t>
    </rPh>
    <rPh sb="73" eb="75">
      <t>キンキュウ</t>
    </rPh>
    <rPh sb="75" eb="77">
      <t>ジタイ</t>
    </rPh>
    <rPh sb="77" eb="79">
      <t>センゲン</t>
    </rPh>
    <rPh sb="79" eb="81">
      <t>カイジョ</t>
    </rPh>
    <rPh sb="83" eb="86">
      <t>カンコウキャク</t>
    </rPh>
    <rPh sb="87" eb="90">
      <t>カンコウチ</t>
    </rPh>
    <rPh sb="91" eb="92">
      <t>アシ</t>
    </rPh>
    <rPh sb="93" eb="94">
      <t>ハコ</t>
    </rPh>
    <rPh sb="98" eb="100">
      <t>カンキョウ</t>
    </rPh>
    <rPh sb="101" eb="102">
      <t>モド</t>
    </rPh>
    <rPh sb="110" eb="112">
      <t>イリコミ</t>
    </rPh>
    <rPh sb="113" eb="115">
      <t>サクネン</t>
    </rPh>
    <rPh sb="117" eb="118">
      <t>フ</t>
    </rPh>
    <phoneticPr fontId="3"/>
  </si>
  <si>
    <t>新型コロナウイルス感染症の状況を鑑み、５月16日～31日、9月1日～9月30日にかけて公共施設を臨時休館としたことや、イベントの中止等により入込が減少した。</t>
    <rPh sb="23" eb="24">
      <t>ヒ</t>
    </rPh>
    <rPh sb="27" eb="28">
      <t>ヒ</t>
    </rPh>
    <rPh sb="30" eb="31">
      <t>ガツ</t>
    </rPh>
    <rPh sb="32" eb="33">
      <t>ヒ</t>
    </rPh>
    <rPh sb="35" eb="36">
      <t>ガツ</t>
    </rPh>
    <rPh sb="38" eb="39">
      <t>ヒ</t>
    </rPh>
    <phoneticPr fontId="3"/>
  </si>
  <si>
    <t>昨年度と比較し、観光施設の開放が早期に出来たことや宿泊施設が通常営業していたことなどが要因と考えられる。</t>
    <rPh sb="0" eb="3">
      <t>サクネンド</t>
    </rPh>
    <rPh sb="4" eb="6">
      <t>ヒカク</t>
    </rPh>
    <rPh sb="8" eb="10">
      <t>カンコウ</t>
    </rPh>
    <rPh sb="10" eb="12">
      <t>シセツ</t>
    </rPh>
    <rPh sb="13" eb="15">
      <t>カイホウ</t>
    </rPh>
    <rPh sb="16" eb="18">
      <t>ソウキ</t>
    </rPh>
    <rPh sb="19" eb="21">
      <t>デキ</t>
    </rPh>
    <rPh sb="25" eb="29">
      <t>シュクハクシセツ</t>
    </rPh>
    <rPh sb="30" eb="32">
      <t>ツウジョウ</t>
    </rPh>
    <rPh sb="32" eb="34">
      <t>エイギョウ</t>
    </rPh>
    <rPh sb="43" eb="45">
      <t>ヨウイン</t>
    </rPh>
    <rPh sb="46" eb="47">
      <t>カンガ</t>
    </rPh>
    <phoneticPr fontId="3"/>
  </si>
  <si>
    <t>昨年から続く新型コロナウイルスの影響による蔓延防止措置や緊急事態宣言により、外出制限がなされ、全体的に減少したと思慮される。</t>
    <rPh sb="0" eb="2">
      <t>サクネン</t>
    </rPh>
    <rPh sb="4" eb="5">
      <t>ツヅ</t>
    </rPh>
    <rPh sb="6" eb="8">
      <t>シンガタ</t>
    </rPh>
    <rPh sb="16" eb="18">
      <t>エイキョウ</t>
    </rPh>
    <rPh sb="21" eb="23">
      <t>マンエン</t>
    </rPh>
    <rPh sb="23" eb="25">
      <t>ボウシ</t>
    </rPh>
    <rPh sb="25" eb="27">
      <t>ソチ</t>
    </rPh>
    <rPh sb="28" eb="30">
      <t>キンキュウ</t>
    </rPh>
    <rPh sb="30" eb="32">
      <t>ジタイ</t>
    </rPh>
    <rPh sb="32" eb="34">
      <t>センゲン</t>
    </rPh>
    <rPh sb="38" eb="40">
      <t>ガイシュツ</t>
    </rPh>
    <rPh sb="40" eb="42">
      <t>セイゲン</t>
    </rPh>
    <rPh sb="47" eb="50">
      <t>ゼンタイテキ</t>
    </rPh>
    <rPh sb="51" eb="53">
      <t>ゲンショウ</t>
    </rPh>
    <rPh sb="56" eb="58">
      <t>シリョ</t>
    </rPh>
    <phoneticPr fontId="3"/>
  </si>
  <si>
    <t>新型コロナウイルスのワクチン普及や観光・宿泊施設の臨時休館する施設の減少による観光者数の増。</t>
    <rPh sb="0" eb="2">
      <t>シンガタ</t>
    </rPh>
    <rPh sb="14" eb="16">
      <t>フキュウ</t>
    </rPh>
    <rPh sb="17" eb="19">
      <t>カンコウ</t>
    </rPh>
    <rPh sb="20" eb="22">
      <t>シュクハク</t>
    </rPh>
    <rPh sb="22" eb="24">
      <t>シセツ</t>
    </rPh>
    <rPh sb="25" eb="27">
      <t>リンジ</t>
    </rPh>
    <rPh sb="27" eb="29">
      <t>キュウカン</t>
    </rPh>
    <rPh sb="31" eb="33">
      <t>シセツ</t>
    </rPh>
    <rPh sb="34" eb="36">
      <t>ゲンショウ</t>
    </rPh>
    <rPh sb="39" eb="42">
      <t>カンコウシャ</t>
    </rPh>
    <rPh sb="42" eb="43">
      <t>スウ</t>
    </rPh>
    <rPh sb="44" eb="45">
      <t>ゾウ</t>
    </rPh>
    <phoneticPr fontId="3"/>
  </si>
  <si>
    <t>R2年度同様にコロナの影響を受け、平時の約半分程度の入込数となっている。</t>
    <rPh sb="2" eb="3">
      <t>ネン</t>
    </rPh>
    <rPh sb="3" eb="4">
      <t>ド</t>
    </rPh>
    <rPh sb="4" eb="6">
      <t>ドウヨウ</t>
    </rPh>
    <rPh sb="11" eb="13">
      <t>エイキョウ</t>
    </rPh>
    <rPh sb="14" eb="15">
      <t>ウ</t>
    </rPh>
    <rPh sb="17" eb="19">
      <t>ヘイジ</t>
    </rPh>
    <rPh sb="20" eb="21">
      <t>ヤク</t>
    </rPh>
    <rPh sb="21" eb="23">
      <t>ハンブン</t>
    </rPh>
    <rPh sb="23" eb="25">
      <t>テイド</t>
    </rPh>
    <rPh sb="26" eb="27">
      <t>イ</t>
    </rPh>
    <rPh sb="27" eb="28">
      <t>コミ</t>
    </rPh>
    <rPh sb="28" eb="29">
      <t>スウ</t>
    </rPh>
    <phoneticPr fontId="3"/>
  </si>
  <si>
    <t>新型コロナウイルスによる緊急事態宣言の発令が多かったものの、ホテル・旅館へは観光客が多く宿泊した為、前年度よりも全体的に増加。</t>
    <rPh sb="0" eb="2">
      <t>シンガタ</t>
    </rPh>
    <rPh sb="12" eb="18">
      <t>キンキュウジタイセンゲン</t>
    </rPh>
    <rPh sb="19" eb="21">
      <t>ハツレイ</t>
    </rPh>
    <rPh sb="22" eb="23">
      <t>オオ</t>
    </rPh>
    <rPh sb="34" eb="36">
      <t>リョカン</t>
    </rPh>
    <rPh sb="38" eb="41">
      <t>カンコウキャク</t>
    </rPh>
    <rPh sb="42" eb="43">
      <t>オオ</t>
    </rPh>
    <rPh sb="44" eb="46">
      <t>シュクハク</t>
    </rPh>
    <rPh sb="48" eb="49">
      <t>タメ</t>
    </rPh>
    <rPh sb="50" eb="53">
      <t>ゼンネンド</t>
    </rPh>
    <rPh sb="56" eb="59">
      <t>ゼンタイテキ</t>
    </rPh>
    <rPh sb="60" eb="62">
      <t>ゾウカ</t>
    </rPh>
    <phoneticPr fontId="3"/>
  </si>
  <si>
    <t>・各種キャンペーン事業の好調
・スポーツ合宿の底支え</t>
    <rPh sb="1" eb="3">
      <t>カクシュ</t>
    </rPh>
    <rPh sb="9" eb="11">
      <t>ジギョウ</t>
    </rPh>
    <rPh sb="12" eb="14">
      <t>コウチョウ</t>
    </rPh>
    <rPh sb="20" eb="22">
      <t>ガッシュク</t>
    </rPh>
    <rPh sb="23" eb="25">
      <t>ソコササ</t>
    </rPh>
    <phoneticPr fontId="3"/>
  </si>
  <si>
    <t>新型コロナウイルス感染症の影響により減少している。</t>
    <rPh sb="0" eb="2">
      <t>シンガタ</t>
    </rPh>
    <rPh sb="9" eb="12">
      <t>カンセンショウ</t>
    </rPh>
    <rPh sb="13" eb="15">
      <t>エイキョウ</t>
    </rPh>
    <rPh sb="18" eb="20">
      <t>ゲンショウ</t>
    </rPh>
    <phoneticPr fontId="3"/>
  </si>
  <si>
    <t>新型コロナウイルス感染症の影響が去年より少なくなったため。</t>
    <rPh sb="0" eb="2">
      <t>シンガタ</t>
    </rPh>
    <rPh sb="9" eb="12">
      <t>カンセンショウ</t>
    </rPh>
    <rPh sb="13" eb="15">
      <t>エイキョウ</t>
    </rPh>
    <rPh sb="16" eb="18">
      <t>キョネン</t>
    </rPh>
    <rPh sb="20" eb="21">
      <t>スク</t>
    </rPh>
    <phoneticPr fontId="3"/>
  </si>
  <si>
    <t>コロナの影響はまだ受けているが、各施設コロナ対策を行っていることもあり、前年度の時期より観光客数は増えている。</t>
  </si>
  <si>
    <t>4～6月については昨年の緊急事態宣言の発令により通常より大幅に減少していたため増加した。
８月以降は、緊急事態宣言の延長もあり落ち込んだ。</t>
    <rPh sb="3" eb="4">
      <t>ガツ</t>
    </rPh>
    <rPh sb="9" eb="11">
      <t>サクネン</t>
    </rPh>
    <rPh sb="12" eb="14">
      <t>キンキュウ</t>
    </rPh>
    <rPh sb="14" eb="16">
      <t>ジタイ</t>
    </rPh>
    <rPh sb="16" eb="18">
      <t>センゲン</t>
    </rPh>
    <rPh sb="19" eb="21">
      <t>ハツレイ</t>
    </rPh>
    <rPh sb="24" eb="26">
      <t>ツウジョウ</t>
    </rPh>
    <rPh sb="28" eb="30">
      <t>オオハバ</t>
    </rPh>
    <rPh sb="31" eb="33">
      <t>ゲンショウ</t>
    </rPh>
    <rPh sb="39" eb="41">
      <t>ゾウカ</t>
    </rPh>
    <rPh sb="46" eb="47">
      <t>ガツ</t>
    </rPh>
    <rPh sb="47" eb="49">
      <t>イコウ</t>
    </rPh>
    <rPh sb="51" eb="53">
      <t>キンキュウ</t>
    </rPh>
    <rPh sb="53" eb="55">
      <t>ジタイ</t>
    </rPh>
    <rPh sb="55" eb="57">
      <t>センゲン</t>
    </rPh>
    <rPh sb="58" eb="60">
      <t>エンチョウ</t>
    </rPh>
    <rPh sb="63" eb="64">
      <t>オ</t>
    </rPh>
    <rPh sb="65" eb="66">
      <t>コ</t>
    </rPh>
    <phoneticPr fontId="3"/>
  </si>
  <si>
    <t>新型コロナウイルス感染症拡大防止のための外出自粛による減少</t>
    <rPh sb="0" eb="2">
      <t>シンガタ</t>
    </rPh>
    <rPh sb="9" eb="12">
      <t>カンセンショウ</t>
    </rPh>
    <rPh sb="12" eb="14">
      <t>カクダイ</t>
    </rPh>
    <rPh sb="14" eb="16">
      <t>ボウシ</t>
    </rPh>
    <rPh sb="20" eb="22">
      <t>ガイシュツ</t>
    </rPh>
    <rPh sb="22" eb="24">
      <t>ジシュク</t>
    </rPh>
    <rPh sb="27" eb="29">
      <t>ゲンショウ</t>
    </rPh>
    <phoneticPr fontId="3"/>
  </si>
  <si>
    <t>全国で新型コロナウイルスのワクチン接種が始まったことで感染者数も減少し、前年度より増加傾向にある。その中でもまん延防止等重点措置期間及び緊急事態宣言期間については減少傾向にある。</t>
  </si>
  <si>
    <t>昨年2月より新型コロナウイルス感染症が蔓延し、昨年度上半期の観光客数の減があった。今年度においても同様例年より減ではあるが、昨年度より対策がなされたことや自粛疲れが影響していることも加味し、増となったものと推測する。</t>
    <rPh sb="0" eb="2">
      <t>サクネン</t>
    </rPh>
    <rPh sb="3" eb="4">
      <t>ガツ</t>
    </rPh>
    <rPh sb="6" eb="8">
      <t>シンガタ</t>
    </rPh>
    <rPh sb="15" eb="18">
      <t>カンセンショウ</t>
    </rPh>
    <rPh sb="19" eb="21">
      <t>マンエン</t>
    </rPh>
    <rPh sb="23" eb="26">
      <t>サクネンド</t>
    </rPh>
    <rPh sb="26" eb="29">
      <t>カミハンキ</t>
    </rPh>
    <rPh sb="30" eb="33">
      <t>カンコウキャク</t>
    </rPh>
    <rPh sb="33" eb="34">
      <t>スウ</t>
    </rPh>
    <rPh sb="35" eb="36">
      <t>ゲン</t>
    </rPh>
    <rPh sb="41" eb="44">
      <t>コンネンド</t>
    </rPh>
    <rPh sb="49" eb="51">
      <t>ドウヨウ</t>
    </rPh>
    <rPh sb="51" eb="53">
      <t>レイネン</t>
    </rPh>
    <rPh sb="55" eb="56">
      <t>ゲン</t>
    </rPh>
    <rPh sb="62" eb="65">
      <t>サクネンド</t>
    </rPh>
    <rPh sb="67" eb="69">
      <t>タイサク</t>
    </rPh>
    <rPh sb="77" eb="79">
      <t>ジシュク</t>
    </rPh>
    <rPh sb="79" eb="80">
      <t>ツカ</t>
    </rPh>
    <rPh sb="82" eb="84">
      <t>エイキョウ</t>
    </rPh>
    <rPh sb="91" eb="93">
      <t>カミ</t>
    </rPh>
    <rPh sb="95" eb="96">
      <t>ゾウ</t>
    </rPh>
    <rPh sb="103" eb="105">
      <t>スイソク</t>
    </rPh>
    <phoneticPr fontId="3"/>
  </si>
  <si>
    <t>前年の上期同様に感染症の流行によって、観光客入込客数に影響が出たが、流行が緩やかになったことで多少の増に繋がった。</t>
    <rPh sb="0" eb="2">
      <t>ゼンネン</t>
    </rPh>
    <rPh sb="3" eb="5">
      <t>カミキ</t>
    </rPh>
    <rPh sb="5" eb="7">
      <t>ドウヨウ</t>
    </rPh>
    <rPh sb="8" eb="11">
      <t>カンセンショウ</t>
    </rPh>
    <rPh sb="12" eb="14">
      <t>リュウコウ</t>
    </rPh>
    <rPh sb="19" eb="21">
      <t>カンコウ</t>
    </rPh>
    <rPh sb="21" eb="22">
      <t>キャク</t>
    </rPh>
    <rPh sb="22" eb="24">
      <t>イリコミ</t>
    </rPh>
    <rPh sb="24" eb="25">
      <t>キャク</t>
    </rPh>
    <rPh sb="25" eb="26">
      <t>スウ</t>
    </rPh>
    <rPh sb="27" eb="29">
      <t>エイキョウ</t>
    </rPh>
    <rPh sb="30" eb="31">
      <t>デ</t>
    </rPh>
    <rPh sb="34" eb="36">
      <t>リュウコウ</t>
    </rPh>
    <rPh sb="37" eb="38">
      <t>ユル</t>
    </rPh>
    <rPh sb="47" eb="49">
      <t>タショウ</t>
    </rPh>
    <rPh sb="50" eb="51">
      <t>ゾウ</t>
    </rPh>
    <rPh sb="52" eb="53">
      <t>ツナ</t>
    </rPh>
    <phoneticPr fontId="3"/>
  </si>
  <si>
    <t>新型コロナウイルス感染症の規制緩和による増</t>
    <rPh sb="0" eb="2">
      <t>シンガタ</t>
    </rPh>
    <rPh sb="9" eb="12">
      <t>カンセンショウ</t>
    </rPh>
    <rPh sb="13" eb="15">
      <t>キセイ</t>
    </rPh>
    <rPh sb="15" eb="17">
      <t>カンワ</t>
    </rPh>
    <rPh sb="20" eb="21">
      <t>ゾウ</t>
    </rPh>
    <phoneticPr fontId="3"/>
  </si>
  <si>
    <t>6月までの入込客数は、昨年度比で増えているが、入込時期メインの８月に緊急事態宣言等があり、昨年度比で減少している。その影響が昨年度より入込客数が減少している要因といえる。</t>
  </si>
  <si>
    <t>新型コロナウイルス感染症の影響を依然受けている。
外出自粛に伴い、入込客数も減少したと考えられる。</t>
  </si>
  <si>
    <t>4月・5月については昨年度は緊急事態宣言が発令されたことにより減少傾向にあったが、今年度は道の駅開業の効果も相まって、一昨年と比較しても多い入込となった。
9月は緊急事態宣言発令により、公共施設が休館となり、その利用者数が0人となった。
また、道の駅も開業2年目となり、1年目よりも入込が落ち込み、7月・8月・9月は昨年度と比較し落ち込む結果となった。</t>
    <rPh sb="1" eb="2">
      <t>ガツ</t>
    </rPh>
    <rPh sb="4" eb="5">
      <t>ガツ</t>
    </rPh>
    <rPh sb="10" eb="13">
      <t>サクネンド</t>
    </rPh>
    <rPh sb="14" eb="16">
      <t>キンキュウ</t>
    </rPh>
    <rPh sb="16" eb="18">
      <t>ジタイ</t>
    </rPh>
    <rPh sb="18" eb="20">
      <t>センゲン</t>
    </rPh>
    <rPh sb="21" eb="23">
      <t>ハツレイ</t>
    </rPh>
    <rPh sb="31" eb="33">
      <t>ゲンショウ</t>
    </rPh>
    <rPh sb="33" eb="35">
      <t>ケイコウ</t>
    </rPh>
    <rPh sb="41" eb="44">
      <t>コンネンド</t>
    </rPh>
    <rPh sb="45" eb="46">
      <t>ミチ</t>
    </rPh>
    <rPh sb="47" eb="48">
      <t>エキ</t>
    </rPh>
    <rPh sb="48" eb="50">
      <t>カイギョウ</t>
    </rPh>
    <rPh sb="51" eb="53">
      <t>コウカ</t>
    </rPh>
    <rPh sb="54" eb="55">
      <t>アイ</t>
    </rPh>
    <rPh sb="59" eb="62">
      <t>イッサクネン</t>
    </rPh>
    <rPh sb="63" eb="65">
      <t>ヒカク</t>
    </rPh>
    <rPh sb="68" eb="69">
      <t>オオ</t>
    </rPh>
    <rPh sb="70" eb="72">
      <t>イリコミ</t>
    </rPh>
    <rPh sb="79" eb="80">
      <t>ガツ</t>
    </rPh>
    <rPh sb="81" eb="83">
      <t>キンキュウ</t>
    </rPh>
    <rPh sb="83" eb="85">
      <t>ジタイ</t>
    </rPh>
    <rPh sb="85" eb="87">
      <t>センゲン</t>
    </rPh>
    <rPh sb="87" eb="89">
      <t>ハツレイ</t>
    </rPh>
    <rPh sb="93" eb="95">
      <t>コウキョウ</t>
    </rPh>
    <rPh sb="95" eb="97">
      <t>シセツ</t>
    </rPh>
    <rPh sb="98" eb="100">
      <t>キュウカン</t>
    </rPh>
    <rPh sb="106" eb="109">
      <t>リヨウシャ</t>
    </rPh>
    <rPh sb="109" eb="110">
      <t>スウ</t>
    </rPh>
    <rPh sb="112" eb="113">
      <t>ニン</t>
    </rPh>
    <rPh sb="122" eb="123">
      <t>ミチ</t>
    </rPh>
    <rPh sb="124" eb="125">
      <t>エキ</t>
    </rPh>
    <rPh sb="126" eb="128">
      <t>カイギョウ</t>
    </rPh>
    <rPh sb="129" eb="131">
      <t>ネンメ</t>
    </rPh>
    <rPh sb="136" eb="138">
      <t>ネンメ</t>
    </rPh>
    <rPh sb="141" eb="143">
      <t>イリコミ</t>
    </rPh>
    <rPh sb="144" eb="145">
      <t>オ</t>
    </rPh>
    <rPh sb="146" eb="147">
      <t>コ</t>
    </rPh>
    <rPh sb="150" eb="151">
      <t>ガツ</t>
    </rPh>
    <rPh sb="153" eb="154">
      <t>ガツ</t>
    </rPh>
    <rPh sb="156" eb="157">
      <t>ガツ</t>
    </rPh>
    <rPh sb="158" eb="161">
      <t>サクネンド</t>
    </rPh>
    <rPh sb="162" eb="164">
      <t>ヒカク</t>
    </rPh>
    <rPh sb="165" eb="166">
      <t>オ</t>
    </rPh>
    <rPh sb="167" eb="168">
      <t>コ</t>
    </rPh>
    <rPh sb="169" eb="171">
      <t>ケッカ</t>
    </rPh>
    <phoneticPr fontId="3"/>
  </si>
  <si>
    <t>道外客数は前年に比べ、9月の緊急事態宣言時に大きく減少したものの、4～8月は昨年並みもしくは増加した月が多くみられ、結果とし3割ほど増加した。
他データにおいても9月に入込数等の減少はあったが、4～8月の入込数の増加・維持により昨年並みの推移となっている。</t>
    <rPh sb="0" eb="1">
      <t>ドウ</t>
    </rPh>
    <rPh sb="1" eb="2">
      <t>ガイ</t>
    </rPh>
    <rPh sb="3" eb="4">
      <t>スウ</t>
    </rPh>
    <rPh sb="5" eb="7">
      <t>ゼンネン</t>
    </rPh>
    <rPh sb="8" eb="9">
      <t>クラ</t>
    </rPh>
    <rPh sb="12" eb="13">
      <t>ガツ</t>
    </rPh>
    <rPh sb="14" eb="16">
      <t>キンキュウ</t>
    </rPh>
    <rPh sb="16" eb="18">
      <t>ジタイ</t>
    </rPh>
    <rPh sb="18" eb="20">
      <t>センゲン</t>
    </rPh>
    <rPh sb="20" eb="21">
      <t>ジ</t>
    </rPh>
    <rPh sb="22" eb="23">
      <t>オオ</t>
    </rPh>
    <rPh sb="25" eb="27">
      <t>ゲンショウ</t>
    </rPh>
    <rPh sb="36" eb="37">
      <t>ガツ</t>
    </rPh>
    <rPh sb="38" eb="40">
      <t>サクネン</t>
    </rPh>
    <rPh sb="40" eb="41">
      <t>ナ</t>
    </rPh>
    <rPh sb="46" eb="48">
      <t>ゾウカ</t>
    </rPh>
    <rPh sb="50" eb="51">
      <t>ツキ</t>
    </rPh>
    <rPh sb="52" eb="53">
      <t>オオ</t>
    </rPh>
    <rPh sb="58" eb="60">
      <t>ケッカ</t>
    </rPh>
    <rPh sb="63" eb="64">
      <t>ワリ</t>
    </rPh>
    <rPh sb="66" eb="68">
      <t>ゾウカ</t>
    </rPh>
    <rPh sb="72" eb="73">
      <t>ホカ</t>
    </rPh>
    <rPh sb="82" eb="83">
      <t>ガツ</t>
    </rPh>
    <rPh sb="84" eb="85">
      <t>イ</t>
    </rPh>
    <rPh sb="85" eb="86">
      <t>コ</t>
    </rPh>
    <rPh sb="86" eb="87">
      <t>スウ</t>
    </rPh>
    <rPh sb="87" eb="88">
      <t>トウ</t>
    </rPh>
    <rPh sb="89" eb="91">
      <t>ゲンショウ</t>
    </rPh>
    <rPh sb="100" eb="101">
      <t>ガツ</t>
    </rPh>
    <rPh sb="102" eb="103">
      <t>イ</t>
    </rPh>
    <rPh sb="103" eb="104">
      <t>コ</t>
    </rPh>
    <rPh sb="104" eb="105">
      <t>スウ</t>
    </rPh>
    <rPh sb="106" eb="108">
      <t>ゾウカ</t>
    </rPh>
    <rPh sb="109" eb="111">
      <t>イジ</t>
    </rPh>
    <rPh sb="116" eb="117">
      <t>ナ</t>
    </rPh>
    <rPh sb="119" eb="121">
      <t>スイイ</t>
    </rPh>
    <phoneticPr fontId="3"/>
  </si>
  <si>
    <t>町独自での観光支援事業「知っトク割事業」の実施に加え、コロナカ禍においてもきちんとした感染防止対策を講じたりワクチン接種により徐々にではあるが、人流が若干回復したため、新型コロナウイルスの影響が続く中でも一定の入り込みがあり、昨年度に比べ微増となった。</t>
    <rPh sb="0" eb="1">
      <t>マチ</t>
    </rPh>
    <rPh sb="1" eb="3">
      <t>ドクジ</t>
    </rPh>
    <rPh sb="5" eb="7">
      <t>カンコウ</t>
    </rPh>
    <rPh sb="7" eb="9">
      <t>シエン</t>
    </rPh>
    <rPh sb="9" eb="11">
      <t>ジギョウ</t>
    </rPh>
    <rPh sb="12" eb="13">
      <t>シ</t>
    </rPh>
    <rPh sb="16" eb="17">
      <t>ワリ</t>
    </rPh>
    <rPh sb="17" eb="19">
      <t>ジギョウ</t>
    </rPh>
    <rPh sb="21" eb="23">
      <t>ジッシ</t>
    </rPh>
    <rPh sb="24" eb="25">
      <t>クワ</t>
    </rPh>
    <rPh sb="31" eb="32">
      <t>カ</t>
    </rPh>
    <rPh sb="43" eb="45">
      <t>カンセン</t>
    </rPh>
    <rPh sb="45" eb="47">
      <t>ボウシ</t>
    </rPh>
    <rPh sb="47" eb="49">
      <t>タイサク</t>
    </rPh>
    <rPh sb="50" eb="51">
      <t>コウ</t>
    </rPh>
    <rPh sb="58" eb="60">
      <t>セッシュ</t>
    </rPh>
    <rPh sb="63" eb="65">
      <t>ジョジョ</t>
    </rPh>
    <rPh sb="72" eb="73">
      <t>ジン</t>
    </rPh>
    <rPh sb="73" eb="74">
      <t>ナガ</t>
    </rPh>
    <rPh sb="75" eb="77">
      <t>ジャッカン</t>
    </rPh>
    <rPh sb="77" eb="79">
      <t>カイフク</t>
    </rPh>
    <rPh sb="84" eb="86">
      <t>シンガタ</t>
    </rPh>
    <rPh sb="94" eb="96">
      <t>エイキョウ</t>
    </rPh>
    <rPh sb="97" eb="98">
      <t>ツヅ</t>
    </rPh>
    <rPh sb="99" eb="100">
      <t>ナカ</t>
    </rPh>
    <rPh sb="102" eb="104">
      <t>イッテイ</t>
    </rPh>
    <rPh sb="105" eb="106">
      <t>イ</t>
    </rPh>
    <rPh sb="107" eb="108">
      <t>コ</t>
    </rPh>
    <rPh sb="113" eb="116">
      <t>サクネンド</t>
    </rPh>
    <rPh sb="117" eb="118">
      <t>クラ</t>
    </rPh>
    <rPh sb="119" eb="121">
      <t>ビゾウ</t>
    </rPh>
    <phoneticPr fontId="3"/>
  </si>
  <si>
    <t>新型コロナウイルスの影響</t>
    <rPh sb="0" eb="2">
      <t>シンガタ</t>
    </rPh>
    <rPh sb="10" eb="12">
      <t>エイキョウ</t>
    </rPh>
    <phoneticPr fontId="3"/>
  </si>
  <si>
    <t>新型コロナウイルス感染症の影響による同外客が減少し、宿泊数も減少。道内客は若干増えたため、入込全体としては前年とほぼ同じくらいとなっている。</t>
    <rPh sb="0" eb="2">
      <t>シンガタ</t>
    </rPh>
    <rPh sb="9" eb="12">
      <t>カンセンショウ</t>
    </rPh>
    <rPh sb="13" eb="15">
      <t>エイキョウ</t>
    </rPh>
    <rPh sb="18" eb="19">
      <t>ドウ</t>
    </rPh>
    <rPh sb="19" eb="21">
      <t>ガイキャク</t>
    </rPh>
    <rPh sb="22" eb="24">
      <t>ゲンショウ</t>
    </rPh>
    <rPh sb="26" eb="28">
      <t>シュクハク</t>
    </rPh>
    <rPh sb="28" eb="29">
      <t>スウ</t>
    </rPh>
    <rPh sb="30" eb="32">
      <t>ゲンショウ</t>
    </rPh>
    <rPh sb="33" eb="35">
      <t>ドウナイ</t>
    </rPh>
    <rPh sb="35" eb="36">
      <t>キャク</t>
    </rPh>
    <rPh sb="37" eb="39">
      <t>ジャッカン</t>
    </rPh>
    <rPh sb="39" eb="40">
      <t>フ</t>
    </rPh>
    <rPh sb="45" eb="47">
      <t>イリコミ</t>
    </rPh>
    <rPh sb="47" eb="49">
      <t>ゼンタイ</t>
    </rPh>
    <rPh sb="53" eb="55">
      <t>ゼンネン</t>
    </rPh>
    <rPh sb="58" eb="59">
      <t>オナ</t>
    </rPh>
    <phoneticPr fontId="3"/>
  </si>
  <si>
    <t>新型コロナウイルス感染症の蔓延及びそれに伴う感染症蔓延防止措置が昨年から続いているため、入込総数、宿泊客ともにほぼ昨年と変わらない数値となった。</t>
    <rPh sb="0" eb="2">
      <t>シンガタ</t>
    </rPh>
    <rPh sb="9" eb="12">
      <t>カンセンショウ</t>
    </rPh>
    <rPh sb="13" eb="15">
      <t>マンエン</t>
    </rPh>
    <rPh sb="15" eb="16">
      <t>オヨ</t>
    </rPh>
    <rPh sb="20" eb="21">
      <t>トモナ</t>
    </rPh>
    <rPh sb="22" eb="25">
      <t>カンセンショウ</t>
    </rPh>
    <rPh sb="25" eb="27">
      <t>マンエン</t>
    </rPh>
    <rPh sb="27" eb="29">
      <t>ボウシ</t>
    </rPh>
    <rPh sb="29" eb="31">
      <t>ソチ</t>
    </rPh>
    <rPh sb="32" eb="34">
      <t>サクネン</t>
    </rPh>
    <rPh sb="36" eb="37">
      <t>ツヅ</t>
    </rPh>
    <rPh sb="44" eb="46">
      <t>イリコミ</t>
    </rPh>
    <rPh sb="46" eb="48">
      <t>ソウスウ</t>
    </rPh>
    <rPh sb="49" eb="51">
      <t>シュクハク</t>
    </rPh>
    <rPh sb="51" eb="52">
      <t>キャク</t>
    </rPh>
    <rPh sb="57" eb="59">
      <t>サクネン</t>
    </rPh>
    <rPh sb="60" eb="61">
      <t>カ</t>
    </rPh>
    <rPh sb="65" eb="67">
      <t>スウチ</t>
    </rPh>
    <phoneticPr fontId="3"/>
  </si>
  <si>
    <t>新型コロナウイルス感染症の拡大により、外出自粛が徹底されていた昨年と比べ、ワクチン接種が進んだこと等の要因から、一定程度観光客が戻ったことが増加要因と考えられる。</t>
    <rPh sb="0" eb="2">
      <t>シンガタ</t>
    </rPh>
    <rPh sb="9" eb="12">
      <t>カンセンショウ</t>
    </rPh>
    <rPh sb="13" eb="15">
      <t>カクダイ</t>
    </rPh>
    <rPh sb="19" eb="21">
      <t>ガイシュツ</t>
    </rPh>
    <rPh sb="21" eb="23">
      <t>ジシュク</t>
    </rPh>
    <rPh sb="24" eb="26">
      <t>テッテイ</t>
    </rPh>
    <rPh sb="31" eb="33">
      <t>サクネン</t>
    </rPh>
    <rPh sb="34" eb="35">
      <t>クラ</t>
    </rPh>
    <rPh sb="41" eb="43">
      <t>セッシュ</t>
    </rPh>
    <rPh sb="44" eb="45">
      <t>スス</t>
    </rPh>
    <rPh sb="49" eb="50">
      <t>トウ</t>
    </rPh>
    <rPh sb="51" eb="53">
      <t>ヨウイン</t>
    </rPh>
    <rPh sb="56" eb="58">
      <t>イッテイ</t>
    </rPh>
    <rPh sb="58" eb="60">
      <t>テイド</t>
    </rPh>
    <rPh sb="60" eb="63">
      <t>カンコウキャク</t>
    </rPh>
    <rPh sb="64" eb="65">
      <t>モド</t>
    </rPh>
    <rPh sb="70" eb="72">
      <t>ゾウカ</t>
    </rPh>
    <rPh sb="72" eb="74">
      <t>ヨウイン</t>
    </rPh>
    <rPh sb="75" eb="76">
      <t>カンガ</t>
    </rPh>
    <phoneticPr fontId="3"/>
  </si>
  <si>
    <t>昨年度に引き続きイベントやまつりなどは全て中止となったが、新型コロナウイルスワクチン接種が一定程度進んだことに伴う増と見込まれる。</t>
    <rPh sb="0" eb="3">
      <t>サクネンド</t>
    </rPh>
    <rPh sb="4" eb="5">
      <t>ヒ</t>
    </rPh>
    <rPh sb="6" eb="7">
      <t>ツヅ</t>
    </rPh>
    <rPh sb="19" eb="20">
      <t>スベ</t>
    </rPh>
    <rPh sb="21" eb="23">
      <t>チュウシ</t>
    </rPh>
    <rPh sb="29" eb="31">
      <t>シンガタ</t>
    </rPh>
    <rPh sb="42" eb="44">
      <t>セッシュ</t>
    </rPh>
    <rPh sb="45" eb="47">
      <t>イッテイ</t>
    </rPh>
    <rPh sb="47" eb="49">
      <t>テイド</t>
    </rPh>
    <rPh sb="49" eb="50">
      <t>スス</t>
    </rPh>
    <rPh sb="55" eb="56">
      <t>トモナ</t>
    </rPh>
    <rPh sb="57" eb="58">
      <t>ゾウ</t>
    </rPh>
    <rPh sb="59" eb="61">
      <t>ミコ</t>
    </rPh>
    <phoneticPr fontId="3"/>
  </si>
  <si>
    <t>コロナ禍の影響が継続していること、前年と比較し緊急事態宣言等の発令期間が長期間に及んだことから、旅行需要が伸びず、上期の入込総数は対前年比75.9%となった。</t>
    <rPh sb="3" eb="4">
      <t>カ</t>
    </rPh>
    <rPh sb="5" eb="7">
      <t>エイキョウ</t>
    </rPh>
    <rPh sb="8" eb="10">
      <t>ケイゾク</t>
    </rPh>
    <rPh sb="18" eb="19">
      <t>ジゼン</t>
    </rPh>
    <rPh sb="20" eb="22">
      <t>ヒカク</t>
    </rPh>
    <rPh sb="23" eb="25">
      <t>キンキュウ</t>
    </rPh>
    <rPh sb="25" eb="27">
      <t>ジタイ</t>
    </rPh>
    <rPh sb="27" eb="29">
      <t>センゲン</t>
    </rPh>
    <rPh sb="29" eb="30">
      <t>ナド</t>
    </rPh>
    <rPh sb="31" eb="33">
      <t>ハツレイ</t>
    </rPh>
    <rPh sb="33" eb="35">
      <t>キカン</t>
    </rPh>
    <rPh sb="36" eb="39">
      <t>チョウキカン</t>
    </rPh>
    <rPh sb="40" eb="41">
      <t>オヨ</t>
    </rPh>
    <rPh sb="48" eb="50">
      <t>リョコウ</t>
    </rPh>
    <rPh sb="50" eb="52">
      <t>ジュヨウ</t>
    </rPh>
    <rPh sb="53" eb="54">
      <t>ノ</t>
    </rPh>
    <rPh sb="57" eb="59">
      <t>カミキ</t>
    </rPh>
    <rPh sb="60" eb="62">
      <t>イリコミ</t>
    </rPh>
    <rPh sb="62" eb="64">
      <t>ソウスウ</t>
    </rPh>
    <rPh sb="65" eb="66">
      <t>タイ</t>
    </rPh>
    <rPh sb="66" eb="68">
      <t>ゼンネン</t>
    </rPh>
    <rPh sb="68" eb="69">
      <t>ヒ</t>
    </rPh>
    <phoneticPr fontId="3"/>
  </si>
  <si>
    <t>新型コロナウイルス感染症に伴う規制有無</t>
    <rPh sb="0" eb="2">
      <t>シンガタ</t>
    </rPh>
    <rPh sb="9" eb="12">
      <t>カンセンショウ</t>
    </rPh>
    <rPh sb="13" eb="14">
      <t>トモナ</t>
    </rPh>
    <rPh sb="15" eb="17">
      <t>キセイ</t>
    </rPh>
    <rPh sb="17" eb="19">
      <t>ウム</t>
    </rPh>
    <phoneticPr fontId="3"/>
  </si>
  <si>
    <t xml:space="preserve">４月…昨年度３月２１日に全国の緊急事態宣言が解除されたことに伴い、停滞気味だった旅行需要が昨年同月に比べて回復傾向にあったと推察する。また、知床横断道路は例年並みの４月２７日に開通し、ウトロ側から多くの観光客が訪れていた。
５月…昨年度は緊急事態宣言の影響により休業をしていた観光船や道の駅のテナントは、今年度は大型連休中に営業を行うことができ、天候にも恵まれていたことから多くの観光客が足を運んだ。１２日からは北海道への緊急事態宣言発令に伴い観光施設、観光船、道の駅の営業自粛を行ったものの、4月から開始されているワクチン接種を終えた高齢者等の積極的な移動の影響多少受けたのか、旅行需要は大きく減少はしていなかった。
６月…緊急事態宣言下ではあったが、観光船の運航が再開していたため多くの観光客が訪れ、道の駅の入込も増加した。緊急事態宣言に伴い休館していた公共の観光施設については、２０日以降の再開だったため昨年と比較すると入込が減少していた。２１日からはまん延防止措置宣言に移行したが、道の駅への入込は減少しておらず、影響はあまり見られなかったと推察する。
７月…１１日まで北海道にまん延防止措置宣言が発令されていた。観光船も７月については天候以外での欠航が無く、宿泊者数も大幅に増えた。下旬には白いシャチが２年ぶりに現れ、全国的に観光船への関心が集まった。
８月…２３日に町独自の羅臼町まん延防止特別措置宣言が発令され、２７日には北海道に緊急事態宣言が発令された。全国的に次々と緊急事態宣言が発令された月となった事で、旅行需要も低下傾向になったためか、大幅な入込回復とはならなかった。
９月…１２日で羅臼町独自の措置宣言は解除されたが、北海道への緊急事態宣言は末日まで発令されていた。その影響により公共の観光施設を休館するなどの対応を行った。道の駅や観光船についても昨年度より利用が落ち込み、入込数は減少した。
</t>
  </si>
  <si>
    <t>R2年度上期</t>
    <rPh sb="2" eb="4">
      <t>ネンド</t>
    </rPh>
    <rPh sb="4" eb="6">
      <t>カミキ</t>
    </rPh>
    <phoneticPr fontId="3"/>
  </si>
  <si>
    <t>－</t>
  </si>
</sst>
</file>

<file path=xl/styles.xml><?xml version="1.0" encoding="utf-8"?>
<styleSheet xmlns:r="http://schemas.openxmlformats.org/officeDocument/2006/relationships" xmlns:mc="http://schemas.openxmlformats.org/markup-compatibility/2006" xmlns="http://schemas.openxmlformats.org/spreadsheetml/2006/main">
  <numFmts count="11">
    <numFmt numFmtId="180" formatCode="&quot;＋&quot;#,##0.0;&quot;▲&quot;#,##0.0;&quot;&quot;"/>
    <numFmt numFmtId="176" formatCode="#,##0.0;[Red]\-#,##0.0"/>
    <numFmt numFmtId="177" formatCode="#,##0.0_ "/>
    <numFmt numFmtId="181" formatCode="#,##0.0_);[Red]\(#,##0.0\)"/>
    <numFmt numFmtId="179" formatCode="#,##0;&quot;▲&quot;#,##0;&quot;&quot;"/>
    <numFmt numFmtId="183" formatCode="#,##0;&quot;▲&quot;#,##0;&quot;- &quot;"/>
    <numFmt numFmtId="184" formatCode="#,##0;&quot;▲&quot;#,##0;&quot;－&quot;"/>
    <numFmt numFmtId="182" formatCode="#,##0_ "/>
    <numFmt numFmtId="178" formatCode="0.0%"/>
    <numFmt numFmtId="186" formatCode="0.0_ "/>
    <numFmt numFmtId="185" formatCode="0.0_);[Red]\(0.0\)"/>
  </numFmts>
  <fonts count="21">
    <font>
      <sz val="11"/>
      <color auto="1"/>
      <name val="ＭＳ Ｐゴシック"/>
    </font>
    <font>
      <sz val="11"/>
      <color theme="1"/>
      <name val="ＭＳ Ｐゴシック"/>
    </font>
    <font>
      <sz val="11"/>
      <color auto="1"/>
      <name val="ＭＳ Ｐゴシック"/>
    </font>
    <font>
      <sz val="6"/>
      <color auto="1"/>
      <name val="ＭＳ Ｐゴシック"/>
    </font>
    <font>
      <sz val="14"/>
      <color auto="1"/>
      <name val="ＭＳ Ｐゴシック"/>
    </font>
    <font>
      <sz val="28"/>
      <color auto="1"/>
      <name val="ＭＳ Ｐゴシック"/>
    </font>
    <font>
      <sz val="18"/>
      <color auto="1"/>
      <name val="ＭＳ Ｐゴシック"/>
    </font>
    <font>
      <sz val="12"/>
      <color auto="1"/>
      <name val="ＭＳ Ｐゴシック"/>
    </font>
    <font>
      <b/>
      <sz val="16"/>
      <color auto="1"/>
      <name val="ＭＳ Ｐゴシック"/>
    </font>
    <font>
      <b/>
      <sz val="16"/>
      <color theme="1"/>
      <name val="ＭＳ Ｐゴシック"/>
    </font>
    <font>
      <sz val="10"/>
      <color theme="1"/>
      <name val="ＭＳ Ｐゴシック"/>
    </font>
    <font>
      <sz val="6"/>
      <color theme="1"/>
      <name val="ＭＳ Ｐゴシック"/>
    </font>
    <font>
      <sz val="9"/>
      <color theme="1"/>
      <name val="ＭＳ Ｐゴシック"/>
    </font>
    <font>
      <sz val="9.3000000000000007"/>
      <color theme="1"/>
      <name val="ＭＳ Ｐゴシック"/>
    </font>
    <font>
      <sz val="8.5"/>
      <color theme="1"/>
      <name val="ＭＳ Ｐゴシック"/>
    </font>
    <font>
      <sz val="8"/>
      <color theme="1"/>
      <name val="ＭＳ Ｐゴシック"/>
    </font>
    <font>
      <sz val="8"/>
      <color auto="1"/>
      <name val="ＭＳ Ｐゴシック"/>
    </font>
    <font>
      <sz val="9"/>
      <color auto="1"/>
      <name val="ＭＳ Ｐゴシック"/>
    </font>
    <font>
      <sz val="10"/>
      <color auto="1"/>
      <name val="ＭＳ Ｐゴシック"/>
    </font>
    <font>
      <b/>
      <sz val="11"/>
      <color rgb="FFFF0000"/>
      <name val="ＭＳ Ｐゴシック"/>
    </font>
    <font>
      <b/>
      <sz val="16"/>
      <color auto="1"/>
      <name val="ＭＳ Ｐゴシック"/>
    </font>
  </fonts>
  <fills count="6">
    <fill>
      <patternFill patternType="none"/>
    </fill>
    <fill>
      <patternFill patternType="gray125"/>
    </fill>
    <fill>
      <patternFill patternType="solid">
        <fgColor theme="0"/>
        <bgColor indexed="64"/>
      </patternFill>
    </fill>
    <fill>
      <patternFill patternType="solid">
        <fgColor rgb="FFC6E0B4"/>
        <bgColor indexed="64"/>
      </patternFill>
    </fill>
    <fill>
      <patternFill patternType="solid">
        <fgColor rgb="FFFFFF00"/>
        <bgColor indexed="64"/>
      </patternFill>
    </fill>
    <fill>
      <patternFill patternType="solid">
        <fgColor rgb="FFD0CECE"/>
        <bgColor indexed="64"/>
      </patternFill>
    </fill>
  </fills>
  <borders count="61">
    <border>
      <left/>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10">
    <xf numFmtId="0" fontId="0" fillId="0" borderId="0"/>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2" fillId="0" borderId="0"/>
  </cellStyleXfs>
  <cellXfs count="288">
    <xf numFmtId="0" fontId="0" fillId="0" borderId="0" xfId="0"/>
    <xf numFmtId="0" fontId="0" fillId="0" borderId="0" xfId="7" applyFont="1" applyAlignment="1">
      <alignment vertical="center"/>
    </xf>
    <xf numFmtId="0" fontId="0" fillId="0" borderId="0" xfId="7" applyFont="1" applyAlignment="1">
      <alignment horizontal="right" vertical="center"/>
    </xf>
    <xf numFmtId="0" fontId="4" fillId="0" borderId="0" xfId="7" applyFont="1" applyAlignment="1">
      <alignment horizontal="left" vertical="center"/>
    </xf>
    <xf numFmtId="0" fontId="5" fillId="0" borderId="0" xfId="7" applyFont="1" applyAlignment="1">
      <alignment horizontal="center" vertical="center"/>
    </xf>
    <xf numFmtId="0" fontId="6" fillId="0" borderId="0" xfId="7" applyFont="1" applyAlignment="1">
      <alignment vertical="center"/>
    </xf>
    <xf numFmtId="0" fontId="4" fillId="0" borderId="0" xfId="7" applyFont="1" applyAlignment="1">
      <alignment vertical="center"/>
    </xf>
    <xf numFmtId="0" fontId="5" fillId="0" borderId="0" xfId="7" applyFont="1" applyBorder="1" applyAlignment="1">
      <alignment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5" fillId="0" borderId="0" xfId="7" applyFont="1" applyBorder="1" applyAlignment="1">
      <alignment horizontal="center" vertical="center"/>
    </xf>
    <xf numFmtId="0" fontId="5" fillId="0" borderId="5" xfId="7" applyFont="1" applyBorder="1" applyAlignment="1">
      <alignment horizontal="center" vertical="center"/>
    </xf>
    <xf numFmtId="0" fontId="5" fillId="0" borderId="6" xfId="7" applyFont="1" applyBorder="1" applyAlignment="1">
      <alignment horizontal="center" vertical="center"/>
    </xf>
    <xf numFmtId="0" fontId="5" fillId="0" borderId="7" xfId="7" applyFont="1" applyBorder="1" applyAlignment="1">
      <alignment horizontal="center" vertical="center"/>
    </xf>
    <xf numFmtId="0" fontId="5" fillId="0" borderId="8" xfId="7" applyFont="1" applyBorder="1" applyAlignment="1">
      <alignment horizontal="center" vertical="center"/>
    </xf>
    <xf numFmtId="0" fontId="4" fillId="0" borderId="0" xfId="7" applyFont="1" applyAlignment="1">
      <alignment horizontal="right" vertical="center"/>
    </xf>
    <xf numFmtId="0" fontId="0" fillId="0" borderId="0" xfId="7" applyFont="1" applyAlignment="1">
      <alignment vertical="center" shrinkToFit="1"/>
    </xf>
    <xf numFmtId="0" fontId="0" fillId="0" borderId="0" xfId="7" applyFont="1" applyAlignment="1">
      <alignment horizontal="center" vertical="center" shrinkToFit="1"/>
    </xf>
    <xf numFmtId="0" fontId="0" fillId="0" borderId="0" xfId="7" applyFont="1" applyAlignment="1">
      <alignment horizontal="center" shrinkToFit="1"/>
    </xf>
    <xf numFmtId="0" fontId="0" fillId="0" borderId="0" xfId="6" applyFont="1"/>
    <xf numFmtId="0" fontId="0" fillId="0" borderId="0" xfId="5" applyFont="1">
      <alignment vertical="center"/>
    </xf>
    <xf numFmtId="176" fontId="7" fillId="0" borderId="0" xfId="3" applyNumberFormat="1" applyFont="1">
      <alignment vertical="center"/>
    </xf>
    <xf numFmtId="0" fontId="8" fillId="0" borderId="0" xfId="6" applyFont="1" applyBorder="1"/>
    <xf numFmtId="0" fontId="2" fillId="0" borderId="0" xfId="6" applyBorder="1"/>
    <xf numFmtId="0" fontId="4" fillId="0" borderId="9" xfId="6" applyFont="1" applyBorder="1" applyAlignment="1">
      <alignment horizontal="center" vertical="center"/>
    </xf>
    <xf numFmtId="0" fontId="4" fillId="0" borderId="10" xfId="6" applyFont="1" applyBorder="1" applyAlignment="1">
      <alignment horizontal="center" vertical="center" wrapText="1"/>
    </xf>
    <xf numFmtId="0" fontId="4" fillId="0" borderId="11" xfId="6" applyFont="1" applyBorder="1" applyAlignment="1">
      <alignment horizontal="center" vertical="center" wrapText="1"/>
    </xf>
    <xf numFmtId="0" fontId="4" fillId="0" borderId="12" xfId="6" applyFont="1" applyBorder="1" applyAlignment="1">
      <alignment horizontal="center" vertical="center" wrapText="1"/>
    </xf>
    <xf numFmtId="0" fontId="2" fillId="0" borderId="13" xfId="6" applyBorder="1" applyAlignment="1">
      <alignment horizontal="center" vertical="center"/>
    </xf>
    <xf numFmtId="0" fontId="2" fillId="0" borderId="14" xfId="6" applyBorder="1"/>
    <xf numFmtId="0" fontId="2" fillId="0" borderId="15" xfId="6" applyBorder="1" applyAlignment="1">
      <alignment horizontal="center"/>
    </xf>
    <xf numFmtId="0" fontId="2" fillId="0" borderId="16" xfId="6" applyBorder="1"/>
    <xf numFmtId="177" fontId="2" fillId="0" borderId="14" xfId="6" applyNumberFormat="1" applyBorder="1"/>
    <xf numFmtId="177" fontId="2" fillId="0" borderId="15" xfId="6" applyNumberFormat="1" applyBorder="1"/>
    <xf numFmtId="177" fontId="2" fillId="0" borderId="16" xfId="6" applyNumberFormat="1" applyBorder="1"/>
    <xf numFmtId="0" fontId="2" fillId="0" borderId="13" xfId="9" applyBorder="1" applyAlignment="1">
      <alignment horizontal="center" vertical="center" shrinkToFit="1"/>
    </xf>
    <xf numFmtId="177" fontId="2" fillId="0" borderId="14" xfId="6" applyNumberFormat="1" applyBorder="1" applyAlignment="1">
      <alignment horizontal="center" vertical="center" shrinkToFit="1"/>
    </xf>
    <xf numFmtId="0" fontId="1" fillId="0" borderId="13" xfId="6" applyFont="1" applyFill="1" applyBorder="1" applyAlignment="1">
      <alignment horizontal="center" vertical="center" shrinkToFit="1"/>
    </xf>
    <xf numFmtId="177" fontId="2" fillId="0" borderId="14" xfId="6" applyNumberFormat="1" applyBorder="1" applyAlignment="1">
      <alignment shrinkToFit="1"/>
    </xf>
    <xf numFmtId="0" fontId="1" fillId="0" borderId="13" xfId="6" applyFont="1" applyFill="1" applyBorder="1" applyAlignment="1">
      <alignment horizontal="center" vertical="center"/>
    </xf>
    <xf numFmtId="0" fontId="2" fillId="0" borderId="0" xfId="6" applyBorder="1" applyAlignment="1">
      <alignment horizontal="right" vertical="top"/>
    </xf>
    <xf numFmtId="178" fontId="1" fillId="0" borderId="17" xfId="6" applyNumberFormat="1" applyFont="1" applyFill="1" applyBorder="1" applyAlignment="1">
      <alignment horizontal="center" vertical="center"/>
    </xf>
    <xf numFmtId="177" fontId="2" fillId="0" borderId="18" xfId="6" applyNumberFormat="1" applyBorder="1"/>
    <xf numFmtId="177" fontId="2" fillId="0" borderId="19" xfId="6" applyNumberFormat="1" applyBorder="1"/>
    <xf numFmtId="177" fontId="2" fillId="0" borderId="20" xfId="6" applyNumberFormat="1" applyBorder="1"/>
    <xf numFmtId="0" fontId="1" fillId="0" borderId="0" xfId="6" applyFont="1" applyFill="1" applyAlignment="1">
      <alignment horizontal="center"/>
    </xf>
    <xf numFmtId="0" fontId="1" fillId="0" borderId="0" xfId="6" applyFont="1" applyFill="1"/>
    <xf numFmtId="178" fontId="1" fillId="0" borderId="0" xfId="6" applyNumberFormat="1" applyFont="1" applyFill="1"/>
    <xf numFmtId="0" fontId="1" fillId="0" borderId="0" xfId="5" applyFont="1" applyFill="1">
      <alignment vertical="center"/>
    </xf>
    <xf numFmtId="0" fontId="1" fillId="0" borderId="0" xfId="5" applyFont="1" applyFill="1" applyAlignment="1">
      <alignment horizontal="right" vertical="center"/>
    </xf>
    <xf numFmtId="0" fontId="9" fillId="0" borderId="0" xfId="6" applyFont="1" applyFill="1" applyAlignment="1">
      <alignment horizontal="left"/>
    </xf>
    <xf numFmtId="0" fontId="1" fillId="0" borderId="21" xfId="6" applyFont="1" applyFill="1" applyBorder="1" applyAlignment="1">
      <alignment horizontal="center"/>
    </xf>
    <xf numFmtId="0" fontId="1" fillId="0" borderId="22" xfId="6" applyFont="1" applyFill="1" applyBorder="1" applyAlignment="1">
      <alignment horizontal="center" vertical="center"/>
    </xf>
    <xf numFmtId="0" fontId="1" fillId="0" borderId="23"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25" xfId="6" applyFont="1" applyFill="1" applyBorder="1" applyAlignment="1">
      <alignment horizontal="center"/>
    </xf>
    <xf numFmtId="0" fontId="1" fillId="0" borderId="26" xfId="6" applyFont="1" applyFill="1" applyBorder="1" applyAlignment="1">
      <alignment horizontal="center"/>
    </xf>
    <xf numFmtId="0" fontId="1" fillId="0" borderId="27" xfId="6" applyFont="1" applyFill="1" applyBorder="1" applyAlignment="1">
      <alignment horizontal="center"/>
    </xf>
    <xf numFmtId="0" fontId="1" fillId="0" borderId="28"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29" xfId="6" applyFont="1" applyFill="1" applyBorder="1" applyAlignment="1">
      <alignment horizontal="center" vertical="center"/>
    </xf>
    <xf numFmtId="0" fontId="1" fillId="0" borderId="30" xfId="6" applyFont="1" applyFill="1" applyBorder="1" applyAlignment="1">
      <alignment horizontal="center"/>
    </xf>
    <xf numFmtId="0" fontId="1" fillId="0" borderId="31" xfId="6" applyFont="1" applyFill="1" applyBorder="1" applyAlignment="1">
      <alignment horizontal="center"/>
    </xf>
    <xf numFmtId="0" fontId="1" fillId="0" borderId="22" xfId="6" applyFont="1" applyFill="1" applyBorder="1" applyAlignment="1">
      <alignment horizontal="center" vertical="center" wrapText="1"/>
    </xf>
    <xf numFmtId="0" fontId="1" fillId="0" borderId="23" xfId="6" applyFont="1" applyFill="1" applyBorder="1" applyAlignment="1">
      <alignment horizontal="center" vertical="center" wrapText="1"/>
    </xf>
    <xf numFmtId="0" fontId="1" fillId="0" borderId="32" xfId="6" applyFont="1" applyFill="1" applyBorder="1" applyAlignment="1">
      <alignment horizontal="center" vertical="center"/>
    </xf>
    <xf numFmtId="0" fontId="1" fillId="0" borderId="30" xfId="6" applyFont="1" applyFill="1" applyBorder="1" applyAlignment="1">
      <alignment horizontal="center" vertical="center"/>
    </xf>
    <xf numFmtId="0" fontId="1" fillId="0" borderId="31" xfId="6" applyFont="1" applyFill="1" applyBorder="1" applyAlignment="1">
      <alignment horizontal="center" vertical="center"/>
    </xf>
    <xf numFmtId="0" fontId="1" fillId="0" borderId="26" xfId="6" applyFont="1" applyFill="1" applyBorder="1" applyAlignment="1">
      <alignment horizontal="center" vertical="center" wrapText="1"/>
    </xf>
    <xf numFmtId="0" fontId="1" fillId="0" borderId="25" xfId="6" applyFont="1" applyFill="1" applyBorder="1" applyAlignment="1">
      <alignment horizontal="center" vertical="center" wrapText="1"/>
    </xf>
    <xf numFmtId="0" fontId="1" fillId="0" borderId="27" xfId="6" applyFont="1" applyFill="1" applyBorder="1" applyAlignment="1">
      <alignment horizontal="center" vertical="center" wrapText="1"/>
    </xf>
    <xf numFmtId="0" fontId="1" fillId="0" borderId="32" xfId="6" applyFont="1" applyFill="1" applyBorder="1" applyAlignment="1">
      <alignment horizontal="center" vertical="center" wrapText="1"/>
    </xf>
    <xf numFmtId="0" fontId="1" fillId="0" borderId="30" xfId="6" applyFont="1" applyFill="1" applyBorder="1" applyAlignment="1">
      <alignment horizontal="center" vertical="center" wrapText="1"/>
    </xf>
    <xf numFmtId="0" fontId="1" fillId="0" borderId="31" xfId="6" applyFont="1" applyFill="1" applyBorder="1" applyAlignment="1">
      <alignment horizontal="center" vertical="center" wrapText="1"/>
    </xf>
    <xf numFmtId="0" fontId="1" fillId="0" borderId="9" xfId="6" applyFont="1" applyFill="1" applyBorder="1" applyAlignment="1">
      <alignment horizontal="center"/>
    </xf>
    <xf numFmtId="0" fontId="1" fillId="0" borderId="10" xfId="6" applyFont="1" applyFill="1" applyBorder="1"/>
    <xf numFmtId="0" fontId="1" fillId="0" borderId="11" xfId="6" applyFont="1" applyFill="1" applyBorder="1" applyAlignment="1">
      <alignment horizontal="center"/>
    </xf>
    <xf numFmtId="0" fontId="1" fillId="0" borderId="12" xfId="6" applyFont="1" applyFill="1" applyBorder="1"/>
    <xf numFmtId="0" fontId="1" fillId="0" borderId="33" xfId="6" applyFont="1" applyFill="1" applyBorder="1"/>
    <xf numFmtId="0" fontId="1" fillId="0" borderId="13" xfId="6" applyFont="1" applyFill="1" applyBorder="1" applyAlignment="1">
      <alignment horizontal="center"/>
    </xf>
    <xf numFmtId="177" fontId="1" fillId="0" borderId="14" xfId="6" applyNumberFormat="1" applyFont="1" applyFill="1" applyBorder="1"/>
    <xf numFmtId="177" fontId="1" fillId="0" borderId="15" xfId="6" applyNumberFormat="1" applyFont="1" applyFill="1" applyBorder="1"/>
    <xf numFmtId="177" fontId="1" fillId="0" borderId="16" xfId="6" applyNumberFormat="1" applyFont="1" applyFill="1" applyBorder="1"/>
    <xf numFmtId="177" fontId="1" fillId="0" borderId="14" xfId="6" applyNumberFormat="1" applyFont="1" applyFill="1" applyBorder="1" applyAlignment="1">
      <alignment vertical="center"/>
    </xf>
    <xf numFmtId="177" fontId="1" fillId="0" borderId="15" xfId="6" applyNumberFormat="1" applyFont="1" applyFill="1" applyBorder="1" applyAlignment="1">
      <alignment vertical="center"/>
    </xf>
    <xf numFmtId="177" fontId="1" fillId="0" borderId="16" xfId="6" applyNumberFormat="1" applyFont="1" applyFill="1" applyBorder="1" applyAlignment="1">
      <alignment vertical="center"/>
    </xf>
    <xf numFmtId="179" fontId="1" fillId="0" borderId="14" xfId="6" applyNumberFormat="1" applyFont="1" applyFill="1" applyBorder="1"/>
    <xf numFmtId="179" fontId="1" fillId="0" borderId="15" xfId="6" applyNumberFormat="1" applyFont="1" applyFill="1" applyBorder="1"/>
    <xf numFmtId="179" fontId="1" fillId="0" borderId="16" xfId="6" applyNumberFormat="1" applyFont="1" applyFill="1" applyBorder="1"/>
    <xf numFmtId="180" fontId="1" fillId="0" borderId="14" xfId="6" applyNumberFormat="1" applyFont="1" applyFill="1" applyBorder="1"/>
    <xf numFmtId="180" fontId="1" fillId="0" borderId="15" xfId="6" applyNumberFormat="1" applyFont="1" applyFill="1" applyBorder="1"/>
    <xf numFmtId="180" fontId="1" fillId="0" borderId="16" xfId="6" applyNumberFormat="1" applyFont="1" applyFill="1" applyBorder="1"/>
    <xf numFmtId="180" fontId="1" fillId="0" borderId="14" xfId="6" applyNumberFormat="1" applyFont="1" applyFill="1" applyBorder="1" applyAlignment="1">
      <alignment vertical="center"/>
    </xf>
    <xf numFmtId="180" fontId="1" fillId="0" borderId="15" xfId="6" applyNumberFormat="1" applyFont="1" applyFill="1" applyBorder="1" applyAlignment="1">
      <alignment vertical="center"/>
    </xf>
    <xf numFmtId="180" fontId="1" fillId="0" borderId="16" xfId="6" applyNumberFormat="1" applyFont="1" applyFill="1" applyBorder="1" applyAlignment="1">
      <alignment vertical="center"/>
    </xf>
    <xf numFmtId="180" fontId="1" fillId="0" borderId="13" xfId="6" applyNumberFormat="1" applyFont="1" applyFill="1" applyBorder="1" applyAlignment="1">
      <alignment horizontal="center"/>
    </xf>
    <xf numFmtId="180" fontId="1" fillId="0" borderId="0" xfId="6" applyNumberFormat="1" applyFont="1" applyFill="1"/>
    <xf numFmtId="0" fontId="1" fillId="0" borderId="13" xfId="6" applyFont="1" applyFill="1" applyBorder="1" applyAlignment="1">
      <alignment horizontal="center" shrinkToFit="1"/>
    </xf>
    <xf numFmtId="179" fontId="1" fillId="0" borderId="14" xfId="6" applyNumberFormat="1" applyFont="1" applyFill="1" applyBorder="1" applyAlignment="1">
      <alignment horizontal="center" vertical="center" shrinkToFit="1"/>
    </xf>
    <xf numFmtId="179" fontId="1" fillId="0" borderId="14" xfId="6" applyNumberFormat="1" applyFont="1" applyFill="1" applyBorder="1" applyAlignment="1">
      <alignment shrinkToFit="1"/>
    </xf>
    <xf numFmtId="177" fontId="1" fillId="0" borderId="0" xfId="6" applyNumberFormat="1" applyFont="1" applyFill="1"/>
    <xf numFmtId="177" fontId="1" fillId="0" borderId="13" xfId="6" applyNumberFormat="1" applyFont="1" applyFill="1" applyBorder="1" applyAlignment="1">
      <alignment horizontal="center"/>
    </xf>
    <xf numFmtId="177" fontId="1" fillId="0" borderId="34" xfId="6" applyNumberFormat="1" applyFont="1" applyFill="1" applyBorder="1" applyAlignment="1">
      <alignment vertical="center"/>
    </xf>
    <xf numFmtId="181" fontId="1" fillId="0" borderId="14" xfId="6" applyNumberFormat="1" applyFont="1" applyFill="1" applyBorder="1" applyAlignment="1">
      <alignment vertical="center"/>
    </xf>
    <xf numFmtId="181" fontId="1" fillId="0" borderId="35" xfId="6" applyNumberFormat="1" applyFont="1" applyFill="1" applyBorder="1" applyAlignment="1">
      <alignment vertical="center"/>
    </xf>
    <xf numFmtId="181" fontId="1" fillId="0" borderId="15" xfId="6" applyNumberFormat="1" applyFont="1" applyFill="1" applyBorder="1" applyAlignment="1">
      <alignment vertical="center"/>
    </xf>
    <xf numFmtId="181" fontId="1" fillId="0" borderId="16" xfId="6" applyNumberFormat="1" applyFont="1" applyFill="1" applyBorder="1" applyAlignment="1">
      <alignment vertical="center"/>
    </xf>
    <xf numFmtId="178" fontId="1" fillId="0" borderId="0" xfId="6" applyNumberFormat="1" applyFont="1" applyFill="1" applyAlignment="1">
      <alignment horizontal="right"/>
    </xf>
    <xf numFmtId="178" fontId="1" fillId="0" borderId="17" xfId="6" applyNumberFormat="1" applyFont="1" applyFill="1" applyBorder="1" applyAlignment="1">
      <alignment horizontal="center"/>
    </xf>
    <xf numFmtId="177" fontId="1" fillId="0" borderId="18" xfId="6" applyNumberFormat="1" applyFont="1" applyFill="1" applyBorder="1" applyAlignment="1">
      <alignment horizontal="right" vertical="center"/>
    </xf>
    <xf numFmtId="177" fontId="1" fillId="0" borderId="19" xfId="6" applyNumberFormat="1" applyFont="1" applyFill="1" applyBorder="1" applyAlignment="1">
      <alignment horizontal="right" vertical="center"/>
    </xf>
    <xf numFmtId="177" fontId="1" fillId="0" borderId="20" xfId="6" applyNumberFormat="1" applyFont="1" applyFill="1" applyBorder="1" applyAlignment="1">
      <alignment horizontal="right" vertical="center"/>
    </xf>
    <xf numFmtId="177" fontId="1" fillId="2" borderId="19" xfId="6" applyNumberFormat="1" applyFont="1" applyFill="1" applyBorder="1" applyAlignment="1">
      <alignment horizontal="right" vertical="center"/>
    </xf>
    <xf numFmtId="0" fontId="1" fillId="0" borderId="0" xfId="5" applyFont="1" applyFill="1" applyAlignment="1">
      <alignment horizontal="left" vertical="center"/>
    </xf>
    <xf numFmtId="177" fontId="1" fillId="0" borderId="0" xfId="5" applyNumberFormat="1" applyFont="1" applyFill="1">
      <alignment vertical="center"/>
    </xf>
    <xf numFmtId="0" fontId="0" fillId="3" borderId="26" xfId="0" applyNumberFormat="1" applyFill="1" applyBorder="1" applyAlignment="1">
      <alignment horizontal="left" vertical="top" wrapText="1"/>
    </xf>
    <xf numFmtId="0" fontId="0" fillId="0" borderId="25" xfId="0" applyNumberFormat="1" applyFill="1" applyBorder="1" applyAlignment="1">
      <alignment horizontal="left" vertical="top" wrapText="1"/>
    </xf>
    <xf numFmtId="0" fontId="0" fillId="0" borderId="27" xfId="0" applyNumberFormat="1" applyFill="1" applyBorder="1" applyAlignment="1">
      <alignment horizontal="left" vertical="top" wrapText="1"/>
    </xf>
    <xf numFmtId="0" fontId="10" fillId="3" borderId="26" xfId="0" applyNumberFormat="1" applyFont="1" applyFill="1" applyBorder="1" applyAlignment="1">
      <alignment horizontal="left" vertical="top" wrapText="1"/>
    </xf>
    <xf numFmtId="0" fontId="10" fillId="0" borderId="25" xfId="0" applyNumberFormat="1" applyFont="1" applyFill="1" applyBorder="1" applyAlignment="1">
      <alignment horizontal="left" vertical="top" wrapText="1"/>
    </xf>
    <xf numFmtId="0" fontId="10" fillId="0" borderId="27" xfId="0" applyNumberFormat="1" applyFont="1" applyFill="1" applyBorder="1" applyAlignment="1">
      <alignment horizontal="left" vertical="top" wrapText="1"/>
    </xf>
    <xf numFmtId="0" fontId="11" fillId="3" borderId="26" xfId="0" applyNumberFormat="1" applyFont="1" applyFill="1" applyBorder="1" applyAlignment="1">
      <alignment horizontal="left" vertical="top" wrapText="1"/>
    </xf>
    <xf numFmtId="0" fontId="11" fillId="0" borderId="25" xfId="0" applyNumberFormat="1" applyFont="1" applyFill="1" applyBorder="1" applyAlignment="1">
      <alignment horizontal="left" vertical="top" wrapText="1"/>
    </xf>
    <xf numFmtId="0" fontId="11" fillId="0" borderId="27" xfId="0" applyNumberFormat="1" applyFont="1" applyFill="1" applyBorder="1" applyAlignment="1">
      <alignment horizontal="left" vertical="top" wrapText="1"/>
    </xf>
    <xf numFmtId="0" fontId="0" fillId="4" borderId="26" xfId="0" applyNumberFormat="1" applyFill="1" applyBorder="1" applyAlignment="1">
      <alignment horizontal="left" vertical="top" wrapText="1"/>
    </xf>
    <xf numFmtId="0" fontId="12" fillId="3" borderId="26" xfId="0" applyNumberFormat="1" applyFont="1" applyFill="1" applyBorder="1" applyAlignment="1">
      <alignment horizontal="left" vertical="top" wrapText="1"/>
    </xf>
    <xf numFmtId="0" fontId="12" fillId="0" borderId="25" xfId="0" applyNumberFormat="1" applyFont="1" applyFill="1" applyBorder="1" applyAlignment="1">
      <alignment horizontal="left" vertical="top" wrapText="1"/>
    </xf>
    <xf numFmtId="0" fontId="12" fillId="0" borderId="27" xfId="0" applyNumberFormat="1" applyFont="1" applyFill="1" applyBorder="1" applyAlignment="1">
      <alignment horizontal="left" vertical="top" wrapText="1"/>
    </xf>
    <xf numFmtId="0" fontId="0" fillId="3"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3" fillId="3" borderId="26" xfId="0" applyNumberFormat="1" applyFont="1" applyFill="1" applyBorder="1" applyAlignment="1">
      <alignment horizontal="left" vertical="top" wrapText="1"/>
    </xf>
    <xf numFmtId="0" fontId="13" fillId="0" borderId="25" xfId="0" applyNumberFormat="1" applyFont="1" applyFill="1" applyBorder="1" applyAlignment="1">
      <alignment horizontal="left" vertical="top" wrapText="1"/>
    </xf>
    <xf numFmtId="0" fontId="13" fillId="0" borderId="27" xfId="0" applyNumberFormat="1" applyFont="1" applyFill="1" applyBorder="1" applyAlignment="1">
      <alignment horizontal="left" vertical="top" wrapText="1"/>
    </xf>
    <xf numFmtId="0" fontId="14" fillId="3" borderId="26" xfId="0" applyNumberFormat="1" applyFont="1" applyFill="1" applyBorder="1" applyAlignment="1">
      <alignment horizontal="left" vertical="top" wrapText="1"/>
    </xf>
    <xf numFmtId="0" fontId="14" fillId="0" borderId="25" xfId="0" applyNumberFormat="1" applyFont="1" applyFill="1" applyBorder="1" applyAlignment="1">
      <alignment horizontal="left" vertical="top" wrapText="1"/>
    </xf>
    <xf numFmtId="0" fontId="14" fillId="0" borderId="27" xfId="0" applyNumberFormat="1" applyFont="1" applyFill="1" applyBorder="1" applyAlignment="1">
      <alignment horizontal="left" vertical="top" wrapText="1"/>
    </xf>
    <xf numFmtId="0" fontId="15" fillId="3" borderId="26" xfId="0" applyNumberFormat="1" applyFont="1" applyFill="1" applyBorder="1" applyAlignment="1">
      <alignment horizontal="left" vertical="top" wrapText="1"/>
    </xf>
    <xf numFmtId="0" fontId="15" fillId="0" borderId="25" xfId="0" applyNumberFormat="1" applyFont="1" applyFill="1" applyBorder="1" applyAlignment="1">
      <alignment horizontal="left" vertical="top" wrapText="1"/>
    </xf>
    <xf numFmtId="0" fontId="15" fillId="0" borderId="27" xfId="0" applyNumberFormat="1" applyFont="1" applyFill="1" applyBorder="1" applyAlignment="1">
      <alignment horizontal="left" vertical="top" wrapText="1"/>
    </xf>
    <xf numFmtId="0" fontId="0" fillId="3" borderId="25" xfId="0" applyNumberFormat="1" applyFill="1" applyBorder="1" applyAlignment="1">
      <alignment horizontal="left" vertical="top" wrapText="1"/>
    </xf>
    <xf numFmtId="0" fontId="0" fillId="3" borderId="27" xfId="0" applyNumberFormat="1" applyFill="1" applyBorder="1" applyAlignment="1">
      <alignment horizontal="left" vertical="top" wrapText="1"/>
    </xf>
    <xf numFmtId="0" fontId="1" fillId="3" borderId="26"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0" fontId="1" fillId="0" borderId="27" xfId="0" applyNumberFormat="1" applyFont="1" applyFill="1" applyBorder="1" applyAlignment="1">
      <alignment horizontal="left" vertical="top" wrapText="1"/>
    </xf>
    <xf numFmtId="0" fontId="1" fillId="4" borderId="26" xfId="0" applyNumberFormat="1" applyFont="1" applyFill="1" applyBorder="1" applyAlignment="1">
      <alignment horizontal="left" vertical="top" wrapText="1"/>
    </xf>
    <xf numFmtId="0" fontId="0" fillId="5" borderId="26" xfId="0" applyNumberFormat="1" applyFill="1" applyBorder="1" applyAlignment="1">
      <alignment horizontal="left" vertical="top" wrapText="1"/>
    </xf>
    <xf numFmtId="0" fontId="0" fillId="5" borderId="32" xfId="0" applyNumberFormat="1" applyFill="1" applyBorder="1" applyAlignment="1">
      <alignment horizontal="left" vertical="top" wrapText="1"/>
    </xf>
    <xf numFmtId="0" fontId="0" fillId="0" borderId="30" xfId="0" applyNumberFormat="1" applyFill="1" applyBorder="1" applyAlignment="1">
      <alignment horizontal="left" vertical="top" wrapText="1"/>
    </xf>
    <xf numFmtId="0" fontId="0" fillId="0" borderId="31" xfId="0" applyNumberFormat="1" applyFill="1" applyBorder="1" applyAlignment="1">
      <alignment horizontal="left" vertical="top" wrapText="1"/>
    </xf>
    <xf numFmtId="0" fontId="8" fillId="0" borderId="0" xfId="6" applyFont="1"/>
    <xf numFmtId="0" fontId="2" fillId="0" borderId="22" xfId="6" applyFont="1" applyBorder="1" applyAlignment="1">
      <alignment horizontal="center" vertical="center"/>
    </xf>
    <xf numFmtId="0" fontId="2" fillId="0" borderId="24" xfId="6" applyBorder="1" applyAlignment="1">
      <alignment horizontal="center" vertical="center"/>
    </xf>
    <xf numFmtId="0" fontId="2" fillId="0" borderId="22" xfId="6" applyFont="1" applyBorder="1" applyAlignment="1">
      <alignment horizontal="center" vertical="center" wrapText="1"/>
    </xf>
    <xf numFmtId="0" fontId="2" fillId="0" borderId="23" xfId="6" applyBorder="1" applyAlignment="1">
      <alignment horizontal="center" vertical="center" wrapText="1"/>
    </xf>
    <xf numFmtId="0" fontId="2" fillId="0" borderId="23" xfId="6" applyBorder="1"/>
    <xf numFmtId="0" fontId="2" fillId="0" borderId="24" xfId="6" applyBorder="1"/>
    <xf numFmtId="0" fontId="2" fillId="0" borderId="28" xfId="5" applyBorder="1" applyAlignment="1">
      <alignment horizontal="center" vertical="center"/>
    </xf>
    <xf numFmtId="0" fontId="2" fillId="0" borderId="29" xfId="5" applyBorder="1" applyAlignment="1">
      <alignment horizontal="center" vertical="center"/>
    </xf>
    <xf numFmtId="0" fontId="2" fillId="0" borderId="28" xfId="6" applyBorder="1" applyAlignment="1">
      <alignment horizontal="center" vertical="center" wrapText="1"/>
    </xf>
    <xf numFmtId="0" fontId="2" fillId="0" borderId="0" xfId="6" applyBorder="1" applyAlignment="1">
      <alignment horizontal="center" vertical="center" wrapText="1"/>
    </xf>
    <xf numFmtId="0" fontId="2" fillId="0" borderId="29" xfId="6" applyBorder="1"/>
    <xf numFmtId="0" fontId="2" fillId="0" borderId="36" xfId="5" applyBorder="1" applyAlignment="1">
      <alignment horizontal="center" vertical="center"/>
    </xf>
    <xf numFmtId="0" fontId="2" fillId="0" borderId="37" xfId="5" applyBorder="1" applyAlignment="1">
      <alignment horizontal="center" vertical="center"/>
    </xf>
    <xf numFmtId="0" fontId="2" fillId="0" borderId="36" xfId="6" applyBorder="1" applyAlignment="1">
      <alignment horizontal="center" vertical="center" wrapText="1"/>
    </xf>
    <xf numFmtId="0" fontId="2" fillId="0" borderId="38" xfId="6" applyBorder="1" applyAlignment="1">
      <alignment horizontal="center" vertical="center" wrapText="1"/>
    </xf>
    <xf numFmtId="0" fontId="2" fillId="0" borderId="15" xfId="6" applyFont="1" applyBorder="1" applyAlignment="1">
      <alignment horizontal="center" vertical="center" wrapText="1"/>
    </xf>
    <xf numFmtId="0" fontId="2" fillId="0" borderId="16" xfId="6" applyFont="1" applyBorder="1" applyAlignment="1">
      <alignment horizontal="center" vertical="center" wrapText="1"/>
    </xf>
    <xf numFmtId="0" fontId="2" fillId="0" borderId="14" xfId="6" applyBorder="1" applyAlignment="1">
      <alignment horizontal="center" vertical="center"/>
    </xf>
    <xf numFmtId="0" fontId="2" fillId="0" borderId="16" xfId="6" applyBorder="1" applyAlignment="1">
      <alignment horizontal="center" vertical="center"/>
    </xf>
    <xf numFmtId="0" fontId="2" fillId="0" borderId="14" xfId="6" applyBorder="1" applyAlignment="1">
      <alignment horizontal="center"/>
    </xf>
    <xf numFmtId="0" fontId="2" fillId="0" borderId="16" xfId="6" applyBorder="1" applyAlignment="1">
      <alignment horizontal="center"/>
    </xf>
    <xf numFmtId="0" fontId="2" fillId="0" borderId="39" xfId="6" applyFill="1" applyBorder="1" applyAlignment="1">
      <alignment horizontal="center" vertical="center"/>
    </xf>
    <xf numFmtId="182" fontId="2" fillId="0" borderId="14" xfId="6" applyNumberFormat="1" applyBorder="1"/>
    <xf numFmtId="182" fontId="2" fillId="0" borderId="15" xfId="6" applyNumberFormat="1" applyBorder="1"/>
    <xf numFmtId="178" fontId="2" fillId="0" borderId="15" xfId="2" applyNumberFormat="1" applyBorder="1" applyAlignment="1">
      <alignment horizontal="right"/>
    </xf>
    <xf numFmtId="178" fontId="2" fillId="0" borderId="16" xfId="2" applyNumberFormat="1" applyBorder="1" applyAlignment="1">
      <alignment horizontal="right"/>
    </xf>
    <xf numFmtId="0" fontId="2" fillId="0" borderId="40" xfId="6" applyFill="1" applyBorder="1" applyAlignment="1">
      <alignment horizontal="center" vertical="center"/>
    </xf>
    <xf numFmtId="177" fontId="0" fillId="0" borderId="0" xfId="0" applyNumberFormat="1" applyBorder="1"/>
    <xf numFmtId="0" fontId="16" fillId="0" borderId="16" xfId="6" applyFont="1" applyFill="1" applyBorder="1" applyAlignment="1">
      <alignment horizontal="center" vertical="center"/>
    </xf>
    <xf numFmtId="0" fontId="2" fillId="0" borderId="40" xfId="6" applyFill="1" applyBorder="1" applyAlignment="1">
      <alignment horizontal="center" vertical="center" shrinkToFit="1"/>
    </xf>
    <xf numFmtId="0" fontId="2" fillId="0" borderId="16" xfId="6" applyFill="1" applyBorder="1" applyAlignment="1">
      <alignment horizontal="center" vertical="center" shrinkToFit="1"/>
    </xf>
    <xf numFmtId="183" fontId="2" fillId="0" borderId="15" xfId="6" applyNumberFormat="1" applyBorder="1"/>
    <xf numFmtId="0" fontId="2" fillId="0" borderId="41" xfId="6" applyFill="1" applyBorder="1" applyAlignment="1">
      <alignment horizontal="center" vertical="center"/>
    </xf>
    <xf numFmtId="0" fontId="2" fillId="0" borderId="40" xfId="6" applyFill="1" applyBorder="1" applyAlignment="1">
      <alignment horizontal="center" shrinkToFit="1"/>
    </xf>
    <xf numFmtId="0" fontId="2" fillId="0" borderId="42" xfId="6" applyFill="1" applyBorder="1" applyAlignment="1">
      <alignment horizontal="center" vertical="center" wrapText="1"/>
    </xf>
    <xf numFmtId="0" fontId="2" fillId="0" borderId="43" xfId="6" applyFill="1" applyBorder="1" applyAlignment="1">
      <alignment horizontal="center" vertical="center" wrapText="1"/>
    </xf>
    <xf numFmtId="182" fontId="0" fillId="0" borderId="0" xfId="8" applyNumberFormat="1" applyFont="1" applyFill="1" applyAlignment="1">
      <alignment horizontal="right" vertical="center"/>
    </xf>
    <xf numFmtId="0" fontId="2" fillId="0" borderId="18" xfId="6" applyFill="1" applyBorder="1" applyAlignment="1">
      <alignment horizontal="center" vertical="center"/>
    </xf>
    <xf numFmtId="0" fontId="2" fillId="0" borderId="20" xfId="6" applyFill="1" applyBorder="1" applyAlignment="1">
      <alignment horizontal="center" vertical="center"/>
    </xf>
    <xf numFmtId="182" fontId="2" fillId="0" borderId="18" xfId="6" applyNumberFormat="1" applyBorder="1"/>
    <xf numFmtId="182" fontId="2" fillId="0" borderId="19" xfId="6" applyNumberFormat="1" applyBorder="1"/>
    <xf numFmtId="178" fontId="2" fillId="0" borderId="19" xfId="2" applyNumberFormat="1" applyBorder="1" applyAlignment="1">
      <alignment horizontal="right"/>
    </xf>
    <xf numFmtId="178" fontId="2" fillId="0" borderId="20" xfId="2" applyNumberFormat="1" applyBorder="1" applyAlignment="1">
      <alignment horizontal="right"/>
    </xf>
    <xf numFmtId="182" fontId="0" fillId="0" borderId="0" xfId="8" applyNumberFormat="1" applyFont="1" applyFill="1" applyAlignment="1">
      <alignment horizontal="center" vertical="center"/>
    </xf>
    <xf numFmtId="182" fontId="0" fillId="0" borderId="0" xfId="8" applyNumberFormat="1" applyFont="1" applyFill="1" applyAlignment="1">
      <alignment vertical="center"/>
    </xf>
    <xf numFmtId="178" fontId="0" fillId="0" borderId="0" xfId="8" applyNumberFormat="1" applyFont="1" applyFill="1" applyAlignment="1">
      <alignment vertical="center"/>
    </xf>
    <xf numFmtId="182" fontId="2" fillId="0" borderId="0" xfId="8" applyNumberFormat="1" applyFill="1" applyBorder="1" applyAlignment="1">
      <alignment vertical="center"/>
    </xf>
    <xf numFmtId="182" fontId="8" fillId="0" borderId="0" xfId="8" applyNumberFormat="1" applyFont="1" applyFill="1" applyAlignment="1">
      <alignment horizontal="left" vertical="center"/>
    </xf>
    <xf numFmtId="182" fontId="2" fillId="0" borderId="21" xfId="8" applyNumberFormat="1" applyFill="1" applyBorder="1" applyAlignment="1">
      <alignment horizontal="center" vertical="center"/>
    </xf>
    <xf numFmtId="182" fontId="2" fillId="0" borderId="22" xfId="8" applyNumberFormat="1" applyFill="1" applyBorder="1" applyAlignment="1">
      <alignment horizontal="center" vertical="center"/>
    </xf>
    <xf numFmtId="182" fontId="2" fillId="0" borderId="23" xfId="8" applyNumberFormat="1" applyFill="1" applyBorder="1" applyAlignment="1">
      <alignment horizontal="center" vertical="center"/>
    </xf>
    <xf numFmtId="182" fontId="2" fillId="0" borderId="25" xfId="8" applyNumberFormat="1" applyFill="1" applyBorder="1" applyAlignment="1">
      <alignment horizontal="center" vertical="center"/>
    </xf>
    <xf numFmtId="182" fontId="2" fillId="0" borderId="0" xfId="8" applyNumberFormat="1" applyFill="1" applyBorder="1" applyAlignment="1">
      <alignment horizontal="center" vertical="center"/>
    </xf>
    <xf numFmtId="182" fontId="2" fillId="0" borderId="26" xfId="8" applyNumberFormat="1" applyFill="1" applyBorder="1" applyAlignment="1">
      <alignment horizontal="center" vertical="center"/>
    </xf>
    <xf numFmtId="182" fontId="2" fillId="0" borderId="27" xfId="8" applyNumberFormat="1" applyFill="1" applyBorder="1" applyAlignment="1">
      <alignment horizontal="center" vertical="center"/>
    </xf>
    <xf numFmtId="182" fontId="17" fillId="0" borderId="26" xfId="8" applyNumberFormat="1" applyFont="1" applyFill="1" applyBorder="1" applyAlignment="1">
      <alignment horizontal="center" vertical="center"/>
    </xf>
    <xf numFmtId="182" fontId="17" fillId="0" borderId="25" xfId="8" applyNumberFormat="1" applyFont="1" applyFill="1" applyBorder="1" applyAlignment="1">
      <alignment horizontal="center" vertical="center"/>
    </xf>
    <xf numFmtId="182" fontId="2" fillId="0" borderId="28" xfId="8" applyNumberFormat="1" applyFill="1" applyBorder="1" applyAlignment="1">
      <alignment horizontal="center" vertical="center"/>
    </xf>
    <xf numFmtId="182" fontId="2" fillId="0" borderId="30" xfId="8" applyNumberFormat="1" applyFill="1" applyBorder="1" applyAlignment="1">
      <alignment horizontal="center" vertical="center"/>
    </xf>
    <xf numFmtId="182" fontId="2" fillId="0" borderId="31" xfId="8" applyNumberFormat="1" applyFill="1" applyBorder="1" applyAlignment="1">
      <alignment horizontal="center" vertical="center"/>
    </xf>
    <xf numFmtId="182" fontId="18" fillId="0" borderId="22" xfId="8" applyNumberFormat="1" applyFont="1" applyFill="1" applyBorder="1" applyAlignment="1">
      <alignment horizontal="center" vertical="center" wrapText="1"/>
    </xf>
    <xf numFmtId="182" fontId="18" fillId="0" borderId="23" xfId="8" applyNumberFormat="1" applyFont="1" applyFill="1" applyBorder="1" applyAlignment="1">
      <alignment horizontal="center" vertical="center" wrapText="1"/>
    </xf>
    <xf numFmtId="182" fontId="2" fillId="0" borderId="29" xfId="8" applyNumberFormat="1" applyFill="1" applyBorder="1" applyAlignment="1">
      <alignment horizontal="center" vertical="center"/>
    </xf>
    <xf numFmtId="182" fontId="2" fillId="0" borderId="44" xfId="8" applyNumberFormat="1" applyFill="1" applyBorder="1" applyAlignment="1">
      <alignment horizontal="center" vertical="center" wrapText="1"/>
    </xf>
    <xf numFmtId="182" fontId="2" fillId="0" borderId="45" xfId="8" applyNumberFormat="1" applyFill="1" applyBorder="1" applyAlignment="1">
      <alignment horizontal="center" vertical="center" wrapText="1"/>
    </xf>
    <xf numFmtId="182" fontId="2" fillId="0" borderId="46" xfId="8" applyNumberFormat="1" applyFill="1" applyBorder="1" applyAlignment="1">
      <alignment horizontal="center" vertical="center" wrapText="1"/>
    </xf>
    <xf numFmtId="182" fontId="2" fillId="0" borderId="47" xfId="8" applyNumberFormat="1" applyFill="1" applyBorder="1" applyAlignment="1">
      <alignment horizontal="center" vertical="center" wrapText="1"/>
    </xf>
    <xf numFmtId="182" fontId="2" fillId="0" borderId="0" xfId="8" applyNumberFormat="1" applyFill="1" applyBorder="1" applyAlignment="1">
      <alignment horizontal="center" vertical="center" wrapText="1"/>
    </xf>
    <xf numFmtId="182" fontId="2" fillId="0" borderId="48" xfId="8" applyNumberFormat="1" applyFill="1" applyBorder="1" applyAlignment="1">
      <alignment horizontal="center" vertical="center" wrapText="1"/>
    </xf>
    <xf numFmtId="182" fontId="2" fillId="0" borderId="32" xfId="8" applyNumberFormat="1" applyFill="1" applyBorder="1" applyAlignment="1">
      <alignment horizontal="center" vertical="center"/>
    </xf>
    <xf numFmtId="182" fontId="18" fillId="0" borderId="28" xfId="8" applyNumberFormat="1" applyFont="1" applyFill="1" applyBorder="1" applyAlignment="1">
      <alignment horizontal="center" vertical="center" wrapText="1"/>
    </xf>
    <xf numFmtId="182" fontId="18" fillId="0" borderId="0" xfId="8" applyNumberFormat="1" applyFont="1" applyFill="1" applyBorder="1" applyAlignment="1">
      <alignment horizontal="center" vertical="center" wrapText="1"/>
    </xf>
    <xf numFmtId="182" fontId="2" fillId="0" borderId="49" xfId="8" applyNumberFormat="1" applyFill="1" applyBorder="1" applyAlignment="1">
      <alignment horizontal="center" vertical="center" shrinkToFit="1"/>
    </xf>
    <xf numFmtId="182" fontId="2" fillId="0" borderId="10" xfId="8" applyNumberFormat="1" applyFill="1" applyBorder="1" applyAlignment="1">
      <alignment horizontal="center" vertical="center"/>
    </xf>
    <xf numFmtId="182" fontId="2" fillId="0" borderId="12" xfId="8" applyNumberFormat="1" applyFont="1" applyFill="1" applyBorder="1" applyAlignment="1">
      <alignment horizontal="center" vertical="center"/>
    </xf>
    <xf numFmtId="182" fontId="2" fillId="0" borderId="50" xfId="8" applyNumberFormat="1" applyFill="1" applyBorder="1" applyAlignment="1">
      <alignment horizontal="center" vertical="center"/>
    </xf>
    <xf numFmtId="182" fontId="2" fillId="0" borderId="35" xfId="8" applyNumberFormat="1" applyFill="1" applyBorder="1" applyAlignment="1">
      <alignment horizontal="center" vertical="center"/>
    </xf>
    <xf numFmtId="182" fontId="2" fillId="0" borderId="51" xfId="8" applyNumberFormat="1" applyFill="1" applyBorder="1" applyAlignment="1">
      <alignment horizontal="center" vertical="center"/>
    </xf>
    <xf numFmtId="182" fontId="2" fillId="0" borderId="52" xfId="8" applyNumberFormat="1" applyFill="1" applyBorder="1" applyAlignment="1">
      <alignment horizontal="center" vertical="center"/>
    </xf>
    <xf numFmtId="182" fontId="2" fillId="0" borderId="41" xfId="8" applyNumberFormat="1" applyFill="1" applyBorder="1" applyAlignment="1">
      <alignment horizontal="center" vertical="center"/>
    </xf>
    <xf numFmtId="182" fontId="2" fillId="0" borderId="47" xfId="8" applyNumberFormat="1" applyFill="1" applyBorder="1" applyAlignment="1">
      <alignment horizontal="center" vertical="center"/>
    </xf>
    <xf numFmtId="182" fontId="2" fillId="0" borderId="9" xfId="8" applyNumberFormat="1" applyFill="1" applyBorder="1" applyAlignment="1">
      <alignment horizontal="center" vertical="center" shrinkToFit="1"/>
    </xf>
    <xf numFmtId="179" fontId="2" fillId="0" borderId="13" xfId="8" applyNumberFormat="1" applyFill="1" applyBorder="1" applyAlignment="1">
      <alignment horizontal="center" vertical="center" shrinkToFit="1"/>
    </xf>
    <xf numFmtId="179" fontId="2" fillId="0" borderId="14" xfId="8" applyNumberFormat="1" applyFill="1" applyBorder="1" applyAlignment="1">
      <alignment vertical="center"/>
    </xf>
    <xf numFmtId="179" fontId="2" fillId="0" borderId="16" xfId="8" applyNumberFormat="1" applyFill="1" applyBorder="1" applyAlignment="1">
      <alignment vertical="center"/>
    </xf>
    <xf numFmtId="179" fontId="2" fillId="0" borderId="53" xfId="8" applyNumberFormat="1" applyFill="1" applyBorder="1" applyAlignment="1">
      <alignment vertical="center"/>
    </xf>
    <xf numFmtId="179" fontId="2" fillId="0" borderId="15" xfId="8" applyNumberFormat="1" applyFill="1" applyBorder="1" applyAlignment="1">
      <alignment vertical="center"/>
    </xf>
    <xf numFmtId="182" fontId="2" fillId="0" borderId="47" xfId="8" applyNumberFormat="1" applyFill="1" applyBorder="1" applyAlignment="1">
      <alignment vertical="center"/>
    </xf>
    <xf numFmtId="179" fontId="2" fillId="0" borderId="43" xfId="8" applyNumberFormat="1" applyFill="1" applyBorder="1" applyAlignment="1">
      <alignment vertical="center"/>
    </xf>
    <xf numFmtId="179" fontId="2" fillId="0" borderId="47" xfId="8" applyNumberFormat="1" applyFill="1" applyBorder="1" applyAlignment="1">
      <alignment vertical="center"/>
    </xf>
    <xf numFmtId="179" fontId="2" fillId="0" borderId="0" xfId="8" applyNumberFormat="1" applyFill="1" applyBorder="1" applyAlignment="1">
      <alignment vertical="center"/>
    </xf>
    <xf numFmtId="179" fontId="0" fillId="0" borderId="0" xfId="8" applyNumberFormat="1" applyFont="1" applyFill="1" applyAlignment="1">
      <alignment vertical="center"/>
    </xf>
    <xf numFmtId="179" fontId="2" fillId="0" borderId="54" xfId="8" applyNumberFormat="1" applyFill="1" applyBorder="1" applyAlignment="1">
      <alignment vertical="center"/>
    </xf>
    <xf numFmtId="179" fontId="2" fillId="0" borderId="34" xfId="8" applyNumberFormat="1" applyFill="1" applyBorder="1" applyAlignment="1">
      <alignment vertical="center"/>
    </xf>
    <xf numFmtId="179" fontId="2" fillId="0" borderId="13" xfId="8" applyNumberFormat="1" applyFill="1" applyBorder="1" applyAlignment="1">
      <alignment horizontal="center" shrinkToFit="1"/>
    </xf>
    <xf numFmtId="179" fontId="2" fillId="0" borderId="14" xfId="8" applyNumberFormat="1" applyFill="1" applyBorder="1" applyAlignment="1">
      <alignment horizontal="right" shrinkToFit="1"/>
    </xf>
    <xf numFmtId="179" fontId="2" fillId="0" borderId="15" xfId="8" applyNumberFormat="1" applyFill="1" applyBorder="1"/>
    <xf numFmtId="179" fontId="2" fillId="0" borderId="55" xfId="8" applyNumberFormat="1" applyFill="1" applyBorder="1" applyAlignment="1">
      <alignment horizontal="center" vertical="center" shrinkToFit="1"/>
    </xf>
    <xf numFmtId="184" fontId="2" fillId="0" borderId="56" xfId="8" applyNumberFormat="1" applyFill="1" applyBorder="1" applyAlignment="1">
      <alignment vertical="center"/>
    </xf>
    <xf numFmtId="184" fontId="2" fillId="0" borderId="57" xfId="8" applyNumberFormat="1" applyFill="1" applyBorder="1" applyAlignment="1">
      <alignment vertical="center"/>
    </xf>
    <xf numFmtId="184" fontId="2" fillId="0" borderId="58" xfId="8" applyNumberFormat="1" applyFill="1" applyBorder="1" applyAlignment="1">
      <alignment vertical="center"/>
    </xf>
    <xf numFmtId="184" fontId="2" fillId="0" borderId="53" xfId="8" applyNumberFormat="1" applyFill="1" applyBorder="1" applyAlignment="1">
      <alignment vertical="center"/>
    </xf>
    <xf numFmtId="184" fontId="2" fillId="0" borderId="39" xfId="8" applyNumberFormat="1" applyFill="1" applyBorder="1" applyAlignment="1">
      <alignment vertical="center"/>
    </xf>
    <xf numFmtId="184" fontId="2" fillId="0" borderId="14" xfId="8" applyNumberFormat="1" applyFill="1" applyBorder="1" applyAlignment="1">
      <alignment vertical="center"/>
    </xf>
    <xf numFmtId="184" fontId="2" fillId="0" borderId="43" xfId="8" applyNumberFormat="1" applyFill="1" applyBorder="1" applyAlignment="1">
      <alignment vertical="center"/>
    </xf>
    <xf numFmtId="184" fontId="2" fillId="0" borderId="15" xfId="8" applyNumberFormat="1" applyFill="1" applyBorder="1" applyAlignment="1">
      <alignment vertical="center"/>
    </xf>
    <xf numFmtId="184" fontId="2" fillId="0" borderId="15" xfId="8" applyNumberFormat="1" applyFill="1" applyBorder="1"/>
    <xf numFmtId="184" fontId="2" fillId="0" borderId="54" xfId="8" applyNumberFormat="1" applyFill="1" applyBorder="1" applyAlignment="1">
      <alignment vertical="center"/>
    </xf>
    <xf numFmtId="184" fontId="2" fillId="0" borderId="16" xfId="8" applyNumberFormat="1" applyFill="1" applyBorder="1" applyAlignment="1">
      <alignment vertical="center"/>
    </xf>
    <xf numFmtId="184" fontId="2" fillId="0" borderId="34" xfId="8" applyNumberFormat="1" applyFill="1" applyBorder="1" applyAlignment="1">
      <alignment vertical="center"/>
    </xf>
    <xf numFmtId="184" fontId="2" fillId="0" borderId="53" xfId="8" applyNumberFormat="1" applyFill="1" applyBorder="1" applyAlignment="1">
      <alignment horizontal="right" vertical="center"/>
    </xf>
    <xf numFmtId="184" fontId="2" fillId="0" borderId="15" xfId="8" applyNumberFormat="1" applyFill="1" applyBorder="1" applyAlignment="1">
      <alignment horizontal="right" vertical="center"/>
    </xf>
    <xf numFmtId="184" fontId="2" fillId="0" borderId="16" xfId="8" applyNumberFormat="1" applyFill="1" applyBorder="1" applyAlignment="1">
      <alignment horizontal="right" vertical="center"/>
    </xf>
    <xf numFmtId="184" fontId="2" fillId="0" borderId="14" xfId="8" applyNumberFormat="1" applyFill="1" applyBorder="1" applyAlignment="1">
      <alignment horizontal="right" vertical="center"/>
    </xf>
    <xf numFmtId="178" fontId="2" fillId="0" borderId="47" xfId="8" applyNumberFormat="1" applyFill="1" applyBorder="1" applyAlignment="1">
      <alignment vertical="center"/>
    </xf>
    <xf numFmtId="178" fontId="2" fillId="0" borderId="0" xfId="8" applyNumberFormat="1" applyFill="1" applyBorder="1" applyAlignment="1">
      <alignment vertical="center"/>
    </xf>
    <xf numFmtId="184" fontId="2" fillId="0" borderId="34" xfId="8" applyNumberFormat="1" applyFill="1" applyBorder="1" applyAlignment="1">
      <alignment horizontal="right" vertical="center"/>
    </xf>
    <xf numFmtId="178" fontId="2" fillId="0" borderId="17" xfId="8" applyNumberFormat="1" applyFont="1" applyFill="1" applyBorder="1" applyAlignment="1">
      <alignment horizontal="center" vertical="center" shrinkToFit="1"/>
    </xf>
    <xf numFmtId="185" fontId="2" fillId="0" borderId="18" xfId="8" applyNumberFormat="1" applyFill="1" applyBorder="1" applyAlignment="1">
      <alignment vertical="center"/>
    </xf>
    <xf numFmtId="185" fontId="2" fillId="0" borderId="20" xfId="8" applyNumberFormat="1" applyFill="1" applyBorder="1" applyAlignment="1">
      <alignment horizontal="right" vertical="center"/>
    </xf>
    <xf numFmtId="185" fontId="2" fillId="0" borderId="18" xfId="8" applyNumberFormat="1" applyFill="1" applyBorder="1" applyAlignment="1">
      <alignment horizontal="right" vertical="center"/>
    </xf>
    <xf numFmtId="185" fontId="2" fillId="0" borderId="59" xfId="8" applyNumberFormat="1" applyFill="1" applyBorder="1" applyAlignment="1">
      <alignment horizontal="right" vertical="center"/>
    </xf>
    <xf numFmtId="185" fontId="2" fillId="0" borderId="19" xfId="8" applyNumberFormat="1" applyFill="1" applyBorder="1" applyAlignment="1">
      <alignment horizontal="right" vertical="center"/>
    </xf>
    <xf numFmtId="185" fontId="2" fillId="0" borderId="60" xfId="8" applyNumberFormat="1" applyFill="1" applyBorder="1" applyAlignment="1">
      <alignment horizontal="right" vertical="center"/>
    </xf>
    <xf numFmtId="186" fontId="2" fillId="0" borderId="59" xfId="8" applyNumberFormat="1" applyFill="1" applyBorder="1" applyAlignment="1">
      <alignment horizontal="right" vertical="center"/>
    </xf>
    <xf numFmtId="186" fontId="2" fillId="0" borderId="19" xfId="8" applyNumberFormat="1" applyFill="1" applyBorder="1" applyAlignment="1">
      <alignment horizontal="right" vertical="center"/>
    </xf>
    <xf numFmtId="186" fontId="2" fillId="0" borderId="60" xfId="8" applyNumberFormat="1" applyFill="1" applyBorder="1" applyAlignment="1">
      <alignment horizontal="right" vertical="center"/>
    </xf>
    <xf numFmtId="186" fontId="2" fillId="0" borderId="18" xfId="8" applyNumberFormat="1" applyFill="1" applyBorder="1" applyAlignment="1">
      <alignment horizontal="right" vertical="center"/>
    </xf>
    <xf numFmtId="186" fontId="2" fillId="0" borderId="20" xfId="8" applyNumberFormat="1" applyFill="1" applyBorder="1" applyAlignment="1">
      <alignment horizontal="right" vertical="center"/>
    </xf>
    <xf numFmtId="182" fontId="19" fillId="0" borderId="0" xfId="8" applyNumberFormat="1" applyFont="1" applyFill="1" applyAlignment="1">
      <alignment vertical="center"/>
    </xf>
    <xf numFmtId="182" fontId="0" fillId="0" borderId="0" xfId="8" applyNumberFormat="1" applyFont="1" applyFill="1" applyAlignment="1">
      <alignment vertical="center"/>
    </xf>
    <xf numFmtId="182" fontId="19" fillId="4" borderId="0" xfId="8" applyNumberFormat="1" applyFont="1" applyFill="1" applyAlignment="1">
      <alignment vertical="center"/>
    </xf>
    <xf numFmtId="184" fontId="19" fillId="0" borderId="15" xfId="8" applyNumberFormat="1" applyFont="1" applyFill="1" applyBorder="1" applyAlignment="1">
      <alignment horizontal="right" vertical="center"/>
    </xf>
    <xf numFmtId="179" fontId="19" fillId="0" borderId="0" xfId="0" applyNumberFormat="1" applyFont="1"/>
    <xf numFmtId="0" fontId="19" fillId="0" borderId="0" xfId="0" applyFont="1"/>
  </cellXfs>
  <cellStyles count="10">
    <cellStyle name="Normal" xfId="1"/>
    <cellStyle name="パーセント 2" xfId="2"/>
    <cellStyle name="桁区切り 2" xfId="3"/>
    <cellStyle name="標準" xfId="0" builtinId="0"/>
    <cellStyle name="標準 2" xfId="4"/>
    <cellStyle name="標準 3" xfId="5"/>
    <cellStyle name="標準_H23資料編各シート　20120829_1" xfId="6"/>
    <cellStyle name="標準_○H22資料編各シート20111110" xfId="7"/>
    <cellStyle name="標準_○H23上期・外国人宿泊者・集計表　20120315" xfId="8"/>
    <cellStyle name="標準_○H23上期・市町村別・月別観光入込客数　20120315" xfId="9"/>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447675</xdr:colOff>
      <xdr:row>25</xdr:row>
      <xdr:rowOff>208915</xdr:rowOff>
    </xdr:from>
    <xdr:to xmlns:xdr="http://schemas.openxmlformats.org/drawingml/2006/spreadsheetDrawing">
      <xdr:col>10</xdr:col>
      <xdr:colOff>581025</xdr:colOff>
      <xdr:row>25</xdr:row>
      <xdr:rowOff>208915</xdr:rowOff>
    </xdr:to>
    <xdr:sp macro="" textlink="">
      <xdr:nvSpPr>
        <xdr:cNvPr id="2" name="Line 1"/>
        <xdr:cNvSpPr>
          <a:spLocks noChangeShapeType="1"/>
        </xdr:cNvSpPr>
      </xdr:nvSpPr>
      <xdr:spPr>
        <a:xfrm>
          <a:off x="4562475" y="5123815"/>
          <a:ext cx="2876550" cy="0"/>
        </a:xfrm>
        <a:prstGeom prst="line">
          <a:avLst/>
        </a:prstGeom>
        <a:noFill/>
        <a:ln w="2857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7</xdr:col>
      <xdr:colOff>257175</xdr:colOff>
      <xdr:row>29</xdr:row>
      <xdr:rowOff>208915</xdr:rowOff>
    </xdr:from>
    <xdr:to xmlns:xdr="http://schemas.openxmlformats.org/drawingml/2006/spreadsheetDrawing">
      <xdr:col>10</xdr:col>
      <xdr:colOff>609600</xdr:colOff>
      <xdr:row>29</xdr:row>
      <xdr:rowOff>208915</xdr:rowOff>
    </xdr:to>
    <xdr:sp macro="" textlink="">
      <xdr:nvSpPr>
        <xdr:cNvPr id="3" name="Line 6"/>
        <xdr:cNvSpPr>
          <a:spLocks noChangeShapeType="1"/>
        </xdr:cNvSpPr>
      </xdr:nvSpPr>
      <xdr:spPr>
        <a:xfrm>
          <a:off x="5057775" y="6647815"/>
          <a:ext cx="2409825" cy="0"/>
        </a:xfrm>
        <a:prstGeom prst="line">
          <a:avLst/>
        </a:prstGeom>
        <a:noFill/>
        <a:ln w="2857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6</xdr:col>
      <xdr:colOff>447675</xdr:colOff>
      <xdr:row>26</xdr:row>
      <xdr:rowOff>161290</xdr:rowOff>
    </xdr:from>
    <xdr:to xmlns:xdr="http://schemas.openxmlformats.org/drawingml/2006/spreadsheetDrawing">
      <xdr:col>10</xdr:col>
      <xdr:colOff>581025</xdr:colOff>
      <xdr:row>26</xdr:row>
      <xdr:rowOff>161290</xdr:rowOff>
    </xdr:to>
    <xdr:sp macro="" textlink="">
      <xdr:nvSpPr>
        <xdr:cNvPr id="4" name="Line 13"/>
        <xdr:cNvSpPr>
          <a:spLocks noChangeShapeType="1"/>
        </xdr:cNvSpPr>
      </xdr:nvSpPr>
      <xdr:spPr>
        <a:xfrm>
          <a:off x="4562475" y="5457190"/>
          <a:ext cx="2876550" cy="0"/>
        </a:xfrm>
        <a:prstGeom prst="line">
          <a:avLst/>
        </a:prstGeom>
        <a:noFill/>
        <a:ln w="2857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twoCellAnchor>
    <xdr:from xmlns:xdr="http://schemas.openxmlformats.org/drawingml/2006/spreadsheetDrawing">
      <xdr:col>7</xdr:col>
      <xdr:colOff>257175</xdr:colOff>
      <xdr:row>30</xdr:row>
      <xdr:rowOff>208915</xdr:rowOff>
    </xdr:from>
    <xdr:to xmlns:xdr="http://schemas.openxmlformats.org/drawingml/2006/spreadsheetDrawing">
      <xdr:col>10</xdr:col>
      <xdr:colOff>609600</xdr:colOff>
      <xdr:row>30</xdr:row>
      <xdr:rowOff>208915</xdr:rowOff>
    </xdr:to>
    <xdr:sp macro="" textlink="">
      <xdr:nvSpPr>
        <xdr:cNvPr id="5" name="Line 14"/>
        <xdr:cNvSpPr>
          <a:spLocks noChangeShapeType="1"/>
        </xdr:cNvSpPr>
      </xdr:nvSpPr>
      <xdr:spPr>
        <a:xfrm>
          <a:off x="5057775" y="7028815"/>
          <a:ext cx="2409825" cy="0"/>
        </a:xfrm>
        <a:prstGeom prst="line">
          <a:avLst/>
        </a:prstGeom>
        <a:noFill/>
        <a:ln w="28575">
          <a:solidFill>
            <a:srgbClr xmlns:mc="http://schemas.openxmlformats.org/markup-compatibility/2006" xmlns:a14="http://schemas.microsoft.com/office/drawing/2010/main" val="000000" a14:legacySpreadsheetColorIndex="64" mc:Ignorable="a1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vmlDrawing" Target="../drawings/vmlDrawing2.vml" Id="rId2" /><Relationship Type="http://schemas.openxmlformats.org/officeDocument/2006/relationships/comments" Target="../comments2.xml" Id="rId3"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7" tint="0.4"/>
  </sheetPr>
  <dimension ref="B3:Z1257"/>
  <sheetViews>
    <sheetView tabSelected="1" view="pageBreakPreview" topLeftCell="A13" zoomScale="60" workbookViewId="0">
      <selection activeCell="B7" sqref="B7:L10"/>
    </sheetView>
  </sheetViews>
  <sheetFormatPr defaultRowHeight="13.5" customHeight="1"/>
  <cols>
    <col min="1" max="10" width="9" style="1" customWidth="1"/>
    <col min="11" max="11" width="9" style="2" customWidth="1"/>
    <col min="12" max="12" width="9" style="3" customWidth="1"/>
    <col min="13" max="16384" width="9" style="1" customWidth="1"/>
  </cols>
  <sheetData>
    <row r="3" spans="2:18" ht="13.5" customHeight="1">
      <c r="N3" s="18"/>
      <c r="O3" s="18"/>
      <c r="R3" s="20"/>
    </row>
    <row r="4" spans="2:18" ht="13.5" customHeight="1">
      <c r="N4" s="19"/>
      <c r="O4" s="18"/>
      <c r="P4" s="18"/>
    </row>
    <row r="7" spans="2:18" ht="13.5" customHeight="1">
      <c r="B7" s="4" t="s">
        <v>32</v>
      </c>
      <c r="C7" s="4"/>
      <c r="D7" s="4"/>
      <c r="E7" s="4"/>
      <c r="F7" s="4"/>
      <c r="G7" s="4"/>
      <c r="H7" s="4"/>
      <c r="I7" s="4"/>
      <c r="J7" s="4"/>
      <c r="K7" s="4"/>
      <c r="L7" s="4"/>
    </row>
    <row r="8" spans="2:18" ht="13.5" customHeight="1">
      <c r="B8" s="4"/>
      <c r="C8" s="4"/>
      <c r="D8" s="4"/>
      <c r="E8" s="4"/>
      <c r="F8" s="4"/>
      <c r="G8" s="4"/>
      <c r="H8" s="4"/>
      <c r="I8" s="4"/>
      <c r="J8" s="4"/>
      <c r="K8" s="4"/>
      <c r="L8" s="4"/>
    </row>
    <row r="9" spans="2:18" ht="13.5" customHeight="1">
      <c r="B9" s="4"/>
      <c r="C9" s="4"/>
      <c r="D9" s="4"/>
      <c r="E9" s="4"/>
      <c r="F9" s="4"/>
      <c r="G9" s="4"/>
      <c r="H9" s="4"/>
      <c r="I9" s="4"/>
      <c r="J9" s="4"/>
      <c r="K9" s="4"/>
      <c r="L9" s="4"/>
    </row>
    <row r="10" spans="2:18" ht="13.5" customHeight="1">
      <c r="B10" s="4"/>
      <c r="C10" s="4"/>
      <c r="D10" s="4"/>
      <c r="E10" s="4"/>
      <c r="F10" s="4"/>
      <c r="G10" s="4"/>
      <c r="H10" s="4"/>
      <c r="I10" s="4"/>
      <c r="J10" s="4"/>
      <c r="K10" s="4"/>
      <c r="L10" s="4"/>
    </row>
    <row r="11" spans="2:18" ht="13.5" customHeight="1">
      <c r="B11" s="4"/>
      <c r="C11" s="4"/>
      <c r="D11" s="4"/>
      <c r="E11" s="4"/>
      <c r="F11" s="4"/>
      <c r="G11" s="4"/>
      <c r="H11" s="4"/>
      <c r="I11" s="4"/>
      <c r="J11" s="4"/>
      <c r="K11" s="4"/>
      <c r="L11" s="4"/>
    </row>
    <row r="12" spans="2:18" ht="13.5" customHeight="1">
      <c r="B12" s="4" t="s">
        <v>352</v>
      </c>
      <c r="C12" s="4"/>
      <c r="D12" s="4"/>
      <c r="E12" s="4"/>
      <c r="F12" s="4"/>
      <c r="G12" s="4"/>
      <c r="H12" s="4"/>
      <c r="I12" s="4"/>
      <c r="J12" s="4"/>
      <c r="K12" s="4"/>
      <c r="L12" s="4"/>
    </row>
    <row r="13" spans="2:18" ht="13.5" customHeight="1">
      <c r="B13" s="4"/>
      <c r="C13" s="4"/>
      <c r="D13" s="4"/>
      <c r="E13" s="4"/>
      <c r="F13" s="4"/>
      <c r="G13" s="4"/>
      <c r="H13" s="4"/>
      <c r="I13" s="4"/>
      <c r="J13" s="4"/>
      <c r="K13" s="4"/>
      <c r="L13" s="4"/>
    </row>
    <row r="14" spans="2:18" ht="13.5" customHeight="1">
      <c r="B14" s="4"/>
      <c r="C14" s="4"/>
      <c r="D14" s="4"/>
      <c r="E14" s="4"/>
      <c r="F14" s="4"/>
      <c r="G14" s="4"/>
      <c r="H14" s="4"/>
      <c r="I14" s="4"/>
      <c r="J14" s="4"/>
      <c r="K14" s="4"/>
      <c r="L14" s="4"/>
    </row>
    <row r="15" spans="2:18" ht="13.5" customHeight="1">
      <c r="B15" s="4"/>
      <c r="C15" s="4"/>
      <c r="D15" s="4"/>
      <c r="E15" s="4"/>
      <c r="F15" s="4"/>
      <c r="G15" s="4"/>
      <c r="H15" s="4"/>
      <c r="I15" s="4"/>
      <c r="J15" s="4"/>
      <c r="K15" s="4"/>
      <c r="L15" s="4"/>
    </row>
    <row r="16" spans="2:18" ht="13.5" customHeight="1">
      <c r="B16" s="4"/>
      <c r="C16" s="4"/>
      <c r="D16" s="4"/>
      <c r="E16" s="4"/>
      <c r="F16" s="4"/>
      <c r="G16" s="4"/>
      <c r="H16" s="4"/>
      <c r="I16" s="4"/>
      <c r="J16" s="4"/>
      <c r="K16" s="4"/>
      <c r="L16" s="4"/>
    </row>
    <row r="17" spans="2:12" ht="13.5" customHeight="1"/>
    <row r="18" spans="2:12" ht="13.5" customHeight="1">
      <c r="F18" s="8" t="s">
        <v>4</v>
      </c>
      <c r="G18" s="11"/>
      <c r="H18" s="14"/>
    </row>
    <row r="19" spans="2:12" ht="13.5" customHeight="1">
      <c r="E19" s="7"/>
      <c r="F19" s="9"/>
      <c r="G19" s="12"/>
      <c r="H19" s="15"/>
    </row>
    <row r="20" spans="2:12" ht="13.5" customHeight="1">
      <c r="E20" s="7"/>
      <c r="F20" s="10"/>
      <c r="G20" s="13"/>
      <c r="H20" s="16"/>
    </row>
    <row r="21" spans="2:12" ht="13.5" customHeight="1"/>
    <row r="23" spans="2:12" ht="30" customHeight="1"/>
    <row r="24" spans="2:12" ht="30" customHeight="1"/>
    <row r="25" spans="2:12" ht="30" customHeight="1">
      <c r="B25" s="5" t="s">
        <v>317</v>
      </c>
    </row>
    <row r="26" spans="2:12" ht="30" customHeight="1">
      <c r="B26" s="6" t="s">
        <v>284</v>
      </c>
      <c r="K26" s="1"/>
      <c r="L26" s="17" t="s">
        <v>330</v>
      </c>
    </row>
    <row r="27" spans="2:12" ht="30" customHeight="1">
      <c r="B27" s="6" t="s">
        <v>388</v>
      </c>
      <c r="L27" s="17" t="s">
        <v>252</v>
      </c>
    </row>
    <row r="28" spans="2:12" ht="30" customHeight="1">
      <c r="B28" s="6"/>
      <c r="L28" s="17"/>
    </row>
    <row r="29" spans="2:12" ht="30" customHeight="1">
      <c r="B29" s="5" t="s">
        <v>383</v>
      </c>
      <c r="L29" s="17"/>
    </row>
    <row r="30" spans="2:12" ht="30" customHeight="1">
      <c r="B30" s="6" t="s">
        <v>387</v>
      </c>
      <c r="L30" s="17" t="s">
        <v>213</v>
      </c>
    </row>
    <row r="31" spans="2:12" ht="30" customHeight="1">
      <c r="B31" s="6" t="s">
        <v>268</v>
      </c>
      <c r="L31" s="17" t="s">
        <v>386</v>
      </c>
    </row>
    <row r="32" spans="2:12" ht="30" customHeight="1"/>
    <row r="33" spans="2:12" ht="30" customHeight="1">
      <c r="B33" s="6"/>
    </row>
    <row r="34" spans="2:12" ht="30" customHeight="1">
      <c r="B34" s="6"/>
    </row>
    <row r="35" spans="2:12" ht="30" customHeight="1">
      <c r="B35" s="6"/>
    </row>
    <row r="41" spans="2:12" ht="32.25">
      <c r="B41" s="4" t="s">
        <v>410</v>
      </c>
      <c r="C41" s="4"/>
      <c r="D41" s="4"/>
      <c r="E41" s="4"/>
      <c r="F41" s="4"/>
      <c r="G41" s="4"/>
      <c r="H41" s="4"/>
      <c r="I41" s="4"/>
      <c r="J41" s="4"/>
      <c r="K41" s="4"/>
      <c r="L41" s="4"/>
    </row>
    <row r="42" spans="2:12" ht="13.5" customHeight="1">
      <c r="B42" s="4"/>
      <c r="C42" s="4"/>
      <c r="D42" s="4"/>
      <c r="E42" s="4"/>
      <c r="F42" s="4"/>
      <c r="G42" s="4"/>
      <c r="H42" s="4"/>
      <c r="I42" s="4"/>
      <c r="J42" s="4"/>
      <c r="K42" s="4"/>
      <c r="L42" s="4"/>
    </row>
    <row r="44" spans="2:12" ht="32.25">
      <c r="B44" s="4" t="s">
        <v>110</v>
      </c>
      <c r="C44" s="4"/>
      <c r="D44" s="4"/>
      <c r="E44" s="4"/>
      <c r="F44" s="4"/>
      <c r="G44" s="4"/>
      <c r="H44" s="4"/>
      <c r="I44" s="4"/>
      <c r="J44" s="4"/>
      <c r="K44" s="4"/>
      <c r="L44" s="4"/>
    </row>
    <row r="60" spans="18:18" ht="13.5" customHeight="1">
      <c r="R60" s="20"/>
    </row>
    <row r="67" spans="26:26" ht="13.5" customHeight="1">
      <c r="Z67" s="1">
        <f>Z2</f>
        <v>0</v>
      </c>
    </row>
    <row r="117" spans="18:18" ht="13.5" customHeight="1">
      <c r="R117" s="20"/>
    </row>
    <row r="132" spans="26:26" ht="13.5" customHeight="1">
      <c r="Z132" s="1">
        <f>Z67</f>
        <v>0</v>
      </c>
    </row>
    <row r="174" spans="18:18" ht="13.5" customHeight="1">
      <c r="R174" s="20"/>
    </row>
    <row r="194" spans="26:26" ht="7.5" customHeight="1"/>
    <row r="197" spans="26:26" ht="13.5" customHeight="1">
      <c r="Z197" s="1">
        <f>Z132</f>
        <v>0</v>
      </c>
    </row>
    <row r="231" spans="18:18" ht="13.5" customHeight="1">
      <c r="R231" s="20"/>
    </row>
    <row r="259" spans="26:26" ht="6" customHeight="1"/>
    <row r="262" spans="26:26" ht="13.5" customHeight="1">
      <c r="Z262" s="1">
        <f>Z197</f>
        <v>0</v>
      </c>
    </row>
    <row r="288" spans="18:18" ht="13.5" customHeight="1">
      <c r="R288" s="20"/>
    </row>
    <row r="324" spans="26:26" ht="6" customHeight="1"/>
    <row r="327" spans="26:26" ht="13.5" customHeight="1">
      <c r="Z327" s="1">
        <f>Z262</f>
        <v>0</v>
      </c>
    </row>
    <row r="345" spans="18:18" ht="13.5" customHeight="1">
      <c r="R345" s="20"/>
    </row>
    <row r="389" spans="26:26" ht="6" customHeight="1"/>
    <row r="392" spans="26:26" ht="13.5" customHeight="1">
      <c r="Z392" s="1">
        <f>Z327</f>
        <v>0</v>
      </c>
    </row>
    <row r="402" spans="18:18" ht="13.5" customHeight="1">
      <c r="R402" s="20"/>
    </row>
    <row r="459" spans="18:18" ht="13.5" customHeight="1">
      <c r="R459" s="20"/>
    </row>
    <row r="516" spans="18:18" ht="13.5" customHeight="1">
      <c r="R516" s="20"/>
    </row>
    <row r="573" spans="18:18" ht="13.5" customHeight="1">
      <c r="R573" s="20"/>
    </row>
    <row r="630" spans="18:18" ht="13.5" customHeight="1">
      <c r="R630" s="20"/>
    </row>
    <row r="687" spans="18:18" ht="13.5" customHeight="1">
      <c r="R687" s="20"/>
    </row>
    <row r="744" spans="18:18" ht="13.5" customHeight="1">
      <c r="R744" s="20"/>
    </row>
    <row r="801" spans="18:18" ht="13.5" customHeight="1">
      <c r="R801" s="20"/>
    </row>
    <row r="858" spans="18:18" ht="13.5" customHeight="1">
      <c r="R858" s="20"/>
    </row>
    <row r="915" spans="18:18" ht="13.5" customHeight="1">
      <c r="R915" s="20"/>
    </row>
    <row r="972" spans="18:18" ht="13.5" customHeight="1">
      <c r="R972" s="20"/>
    </row>
    <row r="1029" spans="18:18" ht="13.5" customHeight="1">
      <c r="R1029" s="20"/>
    </row>
    <row r="1086" spans="18:18" ht="13.5" customHeight="1">
      <c r="R1086" s="20"/>
    </row>
    <row r="1143" spans="18:18" ht="13.5" customHeight="1">
      <c r="R1143" s="20"/>
    </row>
    <row r="1200" spans="18:18" ht="13.5" customHeight="1">
      <c r="R1200" s="20"/>
    </row>
    <row r="1257" spans="18:18" ht="13.5" customHeight="1">
      <c r="R1257" s="20"/>
    </row>
  </sheetData>
  <mergeCells count="5">
    <mergeCell ref="B41:L41"/>
    <mergeCell ref="B44:L44"/>
    <mergeCell ref="B7:L10"/>
    <mergeCell ref="B12:L15"/>
    <mergeCell ref="F18:H20"/>
  </mergeCells>
  <phoneticPr fontId="3"/>
  <pageMargins left="0.56000000000000005" right="0.39370078740157483" top="0.98425196850393681" bottom="0.94488188976377951" header="0.51" footer="0.51181102362204722"/>
  <pageSetup paperSize="9" scale="85" fitToWidth="1" fitToHeight="1" orientation="portrait" usePrinterDefaults="1" r:id="rId1"/>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7" tint="0.4"/>
  </sheetPr>
  <dimension ref="A1"/>
  <sheetViews>
    <sheetView view="pageBreakPreview" zoomScale="115" zoomScaleSheetLayoutView="115" workbookViewId="0"/>
  </sheetViews>
  <sheetFormatPr defaultRowHeight="13.5"/>
  <cols>
    <col min="25" max="25" width="9.25" customWidth="1"/>
    <col min="26" max="26" width="8.25" customWidth="1"/>
  </cols>
  <sheetData/>
  <phoneticPr fontId="3"/>
  <pageMargins left="0.82677165354330706" right="0.39370078740157483" top="0.51181102362204722" bottom="0.59055118110236227" header="0.51181102362204722" footer="0.35433070866141736"/>
  <pageSetup paperSize="9" scale="73" firstPageNumber="6" fitToWidth="1" fitToHeight="1" orientation="landscape" usePrinterDefaults="1" useFirstPageNumber="1" r:id="rId1"/>
  <headerFooter alignWithMargins="0"/>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theme="7" tint="0.4"/>
  </sheetPr>
  <dimension ref="A1:Z1257"/>
  <sheetViews>
    <sheetView view="pageBreakPreview" zoomScale="70" zoomScaleNormal="75" zoomScaleSheetLayoutView="70" workbookViewId="0">
      <pane xSplit="2" ySplit="3" topLeftCell="C4" activePane="bottomRight" state="frozen"/>
      <selection pane="topRight"/>
      <selection pane="bottomLeft"/>
      <selection pane="bottomRight"/>
    </sheetView>
  </sheetViews>
  <sheetFormatPr defaultColWidth="9.5" defaultRowHeight="13.5" customHeight="1"/>
  <cols>
    <col min="1" max="1" width="14.125" style="21" customWidth="1"/>
    <col min="2" max="2" width="11" style="21" customWidth="1"/>
    <col min="3" max="17" width="10.25" style="21" customWidth="1"/>
    <col min="18" max="18" width="7.25" style="22" customWidth="1"/>
    <col min="19" max="19" width="12" style="23" customWidth="1"/>
    <col min="20" max="20" width="3.625" style="21" customWidth="1"/>
    <col min="21" max="16384" width="9.5" style="21"/>
  </cols>
  <sheetData>
    <row r="1" spans="1:19" ht="18.75" customHeight="1">
      <c r="A1" s="24" t="s">
        <v>411</v>
      </c>
      <c r="B1" s="25"/>
      <c r="C1" s="25"/>
      <c r="D1" s="25"/>
      <c r="E1" s="25"/>
      <c r="F1" s="25"/>
      <c r="G1" s="25"/>
      <c r="H1" s="25"/>
      <c r="I1" s="25"/>
      <c r="J1" s="25"/>
      <c r="K1" s="25"/>
      <c r="L1" s="25"/>
      <c r="M1" s="25"/>
      <c r="N1" s="25"/>
      <c r="O1" s="25"/>
      <c r="P1" s="25"/>
      <c r="Q1" s="25"/>
    </row>
    <row r="2" spans="1:19" ht="15.75" customHeight="1">
      <c r="A2" s="25"/>
      <c r="B2" s="25"/>
      <c r="C2" s="25"/>
      <c r="D2" s="25"/>
      <c r="E2" s="25"/>
      <c r="F2" s="25"/>
      <c r="G2" s="25"/>
      <c r="H2" s="25"/>
      <c r="I2" s="25"/>
      <c r="J2" s="25"/>
      <c r="K2" s="25"/>
      <c r="L2" s="25"/>
      <c r="M2" s="25"/>
      <c r="N2" s="25"/>
      <c r="O2" s="25"/>
      <c r="P2" s="25"/>
      <c r="Q2" s="42" t="s">
        <v>333</v>
      </c>
    </row>
    <row r="3" spans="1:19" ht="15.75" customHeight="1">
      <c r="A3" s="26" t="s">
        <v>19</v>
      </c>
      <c r="B3" s="30" t="s">
        <v>22</v>
      </c>
      <c r="C3" s="30" t="s">
        <v>14</v>
      </c>
      <c r="D3" s="30" t="s">
        <v>61</v>
      </c>
      <c r="E3" s="30" t="s">
        <v>55</v>
      </c>
      <c r="F3" s="30" t="s">
        <v>63</v>
      </c>
      <c r="G3" s="30" t="s">
        <v>65</v>
      </c>
      <c r="H3" s="30" t="s">
        <v>26</v>
      </c>
      <c r="I3" s="30" t="s">
        <v>9</v>
      </c>
      <c r="J3" s="30" t="s">
        <v>67</v>
      </c>
      <c r="K3" s="30" t="s">
        <v>68</v>
      </c>
      <c r="L3" s="30" t="s">
        <v>20</v>
      </c>
      <c r="M3" s="30" t="s">
        <v>31</v>
      </c>
      <c r="N3" s="37" t="s">
        <v>29</v>
      </c>
      <c r="O3" s="39" t="s">
        <v>360</v>
      </c>
      <c r="P3" s="41" t="s">
        <v>509</v>
      </c>
      <c r="Q3" s="43" t="s">
        <v>69</v>
      </c>
      <c r="R3" s="20"/>
      <c r="S3" s="23" t="s">
        <v>360</v>
      </c>
    </row>
    <row r="4" spans="1:19" ht="15.75" customHeight="1">
      <c r="A4" s="27" t="s">
        <v>8</v>
      </c>
      <c r="B4" s="31" t="s">
        <v>33</v>
      </c>
      <c r="C4" s="34">
        <f t="shared" ref="C4:H9" si="0">C10+C16+C22+C28+C34+C40</f>
        <v>5615.64</v>
      </c>
      <c r="D4" s="34">
        <f t="shared" si="0"/>
        <v>7059.8919999999998</v>
      </c>
      <c r="E4" s="34">
        <f t="shared" si="0"/>
        <v>5979.9129999999996</v>
      </c>
      <c r="F4" s="34">
        <f t="shared" si="0"/>
        <v>11373.990000000002</v>
      </c>
      <c r="G4" s="34">
        <f t="shared" si="0"/>
        <v>12085.857</v>
      </c>
      <c r="H4" s="34">
        <f t="shared" si="0"/>
        <v>7882.3639999999996</v>
      </c>
      <c r="I4" s="34"/>
      <c r="J4" s="34"/>
      <c r="K4" s="34"/>
      <c r="L4" s="34"/>
      <c r="M4" s="34"/>
      <c r="N4" s="38"/>
      <c r="O4" s="40">
        <f t="shared" ref="O4:P9" si="1">O10+O16+O22+O28+O34+O40</f>
        <v>49997.656000000003</v>
      </c>
      <c r="P4" s="40">
        <f t="shared" si="1"/>
        <v>48363.44000000001</v>
      </c>
      <c r="Q4" s="44">
        <f t="shared" ref="Q4:Q45" si="2">IF(O4=0,"－",O4/P4*100)</f>
        <v>103.37903176448987</v>
      </c>
      <c r="S4" s="23">
        <v>86181.9</v>
      </c>
    </row>
    <row r="5" spans="1:19" ht="15.75" customHeight="1">
      <c r="A5" s="28"/>
      <c r="B5" s="32" t="s">
        <v>36</v>
      </c>
      <c r="C5" s="35">
        <f t="shared" si="0"/>
        <v>986.50700000000006</v>
      </c>
      <c r="D5" s="35">
        <f t="shared" si="0"/>
        <v>1151.671</v>
      </c>
      <c r="E5" s="35">
        <f t="shared" si="0"/>
        <v>1068.8759999999997</v>
      </c>
      <c r="F5" s="35">
        <f t="shared" si="0"/>
        <v>2378.6400000000003</v>
      </c>
      <c r="G5" s="35">
        <f t="shared" si="0"/>
        <v>2685.4679999999998</v>
      </c>
      <c r="H5" s="35">
        <f t="shared" si="0"/>
        <v>1651.4359999999999</v>
      </c>
      <c r="I5" s="35"/>
      <c r="J5" s="35"/>
      <c r="K5" s="35"/>
      <c r="L5" s="35"/>
      <c r="M5" s="35"/>
      <c r="N5" s="35"/>
      <c r="O5" s="35">
        <f t="shared" si="1"/>
        <v>9922.598</v>
      </c>
      <c r="P5" s="35">
        <f t="shared" si="1"/>
        <v>9276.7999999999993</v>
      </c>
      <c r="Q5" s="45">
        <f t="shared" si="2"/>
        <v>106.96143066574682</v>
      </c>
      <c r="S5" s="23">
        <v>25465.100409999999</v>
      </c>
    </row>
    <row r="6" spans="1:19" ht="15.75" customHeight="1">
      <c r="A6" s="28"/>
      <c r="B6" s="32" t="s">
        <v>46</v>
      </c>
      <c r="C6" s="35">
        <f t="shared" si="0"/>
        <v>4629.1329999999998</v>
      </c>
      <c r="D6" s="35">
        <f t="shared" si="0"/>
        <v>5908.2209999999995</v>
      </c>
      <c r="E6" s="35">
        <f t="shared" si="0"/>
        <v>4911.0370000000003</v>
      </c>
      <c r="F6" s="35">
        <f t="shared" si="0"/>
        <v>8995.35</v>
      </c>
      <c r="G6" s="35">
        <f t="shared" si="0"/>
        <v>9400.3889999999974</v>
      </c>
      <c r="H6" s="35">
        <f t="shared" si="0"/>
        <v>6230.9280000000008</v>
      </c>
      <c r="I6" s="35"/>
      <c r="J6" s="35"/>
      <c r="K6" s="35"/>
      <c r="L6" s="35"/>
      <c r="M6" s="35"/>
      <c r="N6" s="35"/>
      <c r="O6" s="35">
        <f t="shared" si="1"/>
        <v>40075.057999999997</v>
      </c>
      <c r="P6" s="35">
        <f t="shared" si="1"/>
        <v>39086.64</v>
      </c>
      <c r="Q6" s="45">
        <f t="shared" si="2"/>
        <v>102.52878732989072</v>
      </c>
      <c r="S6" s="23">
        <v>60716.799590000002</v>
      </c>
    </row>
    <row r="7" spans="1:19" ht="15.75" customHeight="1">
      <c r="A7" s="28"/>
      <c r="B7" s="32" t="s">
        <v>49</v>
      </c>
      <c r="C7" s="35">
        <f t="shared" si="0"/>
        <v>4778.2570000000005</v>
      </c>
      <c r="D7" s="35">
        <f t="shared" si="0"/>
        <v>6245.5869999999995</v>
      </c>
      <c r="E7" s="35">
        <f t="shared" si="0"/>
        <v>5272.5849999999991</v>
      </c>
      <c r="F7" s="35">
        <f t="shared" si="0"/>
        <v>9843.8119999999999</v>
      </c>
      <c r="G7" s="35">
        <f t="shared" si="0"/>
        <v>10507.090999999999</v>
      </c>
      <c r="H7" s="35">
        <f t="shared" si="0"/>
        <v>6778.4459999999999</v>
      </c>
      <c r="I7" s="35"/>
      <c r="J7" s="35"/>
      <c r="K7" s="35"/>
      <c r="L7" s="35"/>
      <c r="M7" s="35"/>
      <c r="N7" s="35"/>
      <c r="O7" s="35">
        <f t="shared" si="1"/>
        <v>43425.777999999998</v>
      </c>
      <c r="P7" s="35">
        <f t="shared" si="1"/>
        <v>42444.23</v>
      </c>
      <c r="Q7" s="45">
        <f t="shared" si="2"/>
        <v>102.3125593278521</v>
      </c>
      <c r="S7" s="23">
        <v>72044.900000000009</v>
      </c>
    </row>
    <row r="8" spans="1:19" ht="15.75" customHeight="1">
      <c r="A8" s="28"/>
      <c r="B8" s="32" t="s">
        <v>51</v>
      </c>
      <c r="C8" s="35">
        <f t="shared" si="0"/>
        <v>837.38299999999992</v>
      </c>
      <c r="D8" s="35">
        <f t="shared" si="0"/>
        <v>814.30499999999984</v>
      </c>
      <c r="E8" s="35">
        <f t="shared" si="0"/>
        <v>707.32800000000009</v>
      </c>
      <c r="F8" s="35">
        <f t="shared" si="0"/>
        <v>1530.1780000000001</v>
      </c>
      <c r="G8" s="35">
        <f t="shared" si="0"/>
        <v>1578.7660000000001</v>
      </c>
      <c r="H8" s="35">
        <f t="shared" si="0"/>
        <v>1103.9179999999999</v>
      </c>
      <c r="I8" s="35"/>
      <c r="J8" s="35"/>
      <c r="K8" s="35"/>
      <c r="L8" s="35"/>
      <c r="M8" s="35"/>
      <c r="N8" s="35"/>
      <c r="O8" s="35">
        <f t="shared" si="1"/>
        <v>6571.8779999999997</v>
      </c>
      <c r="P8" s="35">
        <f t="shared" si="1"/>
        <v>5919.21</v>
      </c>
      <c r="Q8" s="45">
        <f t="shared" si="2"/>
        <v>111.0262687081553</v>
      </c>
      <c r="S8" s="23">
        <v>14137</v>
      </c>
    </row>
    <row r="9" spans="1:19" ht="15.75" customHeight="1">
      <c r="A9" s="29"/>
      <c r="B9" s="33" t="s">
        <v>58</v>
      </c>
      <c r="C9" s="36">
        <f t="shared" si="0"/>
        <v>1082.07</v>
      </c>
      <c r="D9" s="36">
        <f t="shared" si="0"/>
        <v>1080.9269999999999</v>
      </c>
      <c r="E9" s="36">
        <f t="shared" si="0"/>
        <v>974.06500000000005</v>
      </c>
      <c r="F9" s="36">
        <f t="shared" si="0"/>
        <v>1901.7940000000001</v>
      </c>
      <c r="G9" s="36">
        <f t="shared" si="0"/>
        <v>2040.2239999999999</v>
      </c>
      <c r="H9" s="36">
        <f t="shared" si="0"/>
        <v>1424.16</v>
      </c>
      <c r="I9" s="36"/>
      <c r="J9" s="36"/>
      <c r="K9" s="36"/>
      <c r="L9" s="36"/>
      <c r="M9" s="36"/>
      <c r="N9" s="36"/>
      <c r="O9" s="36">
        <f t="shared" si="1"/>
        <v>8503.24</v>
      </c>
      <c r="P9" s="36">
        <f t="shared" si="1"/>
        <v>7600.06</v>
      </c>
      <c r="Q9" s="46">
        <f t="shared" si="2"/>
        <v>111.88385354852461</v>
      </c>
      <c r="S9" s="23">
        <v>18238.800000000003</v>
      </c>
    </row>
    <row r="10" spans="1:19" ht="15.75" customHeight="1">
      <c r="A10" s="27" t="s">
        <v>336</v>
      </c>
      <c r="B10" s="31" t="s">
        <v>33</v>
      </c>
      <c r="C10" s="34">
        <f>'上期　2-24頁'!E10</f>
        <v>3159.8</v>
      </c>
      <c r="D10" s="34">
        <f>'上期　2-24頁'!F10</f>
        <v>3688.4</v>
      </c>
      <c r="E10" s="34">
        <f>'上期　2-24頁'!G10</f>
        <v>3087.2</v>
      </c>
      <c r="F10" s="34">
        <f>'上期　2-24頁'!H10</f>
        <v>5781.1</v>
      </c>
      <c r="G10" s="34">
        <f>'上期　2-24頁'!I10</f>
        <v>6023.4</v>
      </c>
      <c r="H10" s="34">
        <f>'上期　2-24頁'!J10</f>
        <v>3941.5999999999995</v>
      </c>
      <c r="I10" s="34"/>
      <c r="J10" s="34"/>
      <c r="K10" s="34"/>
      <c r="L10" s="34"/>
      <c r="M10" s="34"/>
      <c r="N10" s="34"/>
      <c r="O10" s="34">
        <f t="shared" ref="O10:O45" si="3">SUM(C10:H10)</f>
        <v>25681.5</v>
      </c>
      <c r="P10" s="34">
        <f>'上期　2-24頁'!R10</f>
        <v>25085.44</v>
      </c>
      <c r="Q10" s="44">
        <f t="shared" si="2"/>
        <v>102.37611937442597</v>
      </c>
      <c r="S10" s="23">
        <v>45389.5</v>
      </c>
    </row>
    <row r="11" spans="1:19" ht="15.75" customHeight="1">
      <c r="A11" s="28"/>
      <c r="B11" s="32" t="s">
        <v>36</v>
      </c>
      <c r="C11" s="35">
        <f>'上期　2-24頁'!E11</f>
        <v>511.39999999999992</v>
      </c>
      <c r="D11" s="35">
        <f>'上期　2-24頁'!F11</f>
        <v>494.40000000000009</v>
      </c>
      <c r="E11" s="35">
        <f>'上期　2-24頁'!G11</f>
        <v>431.4</v>
      </c>
      <c r="F11" s="35">
        <f>'上期　2-24頁'!H11</f>
        <v>887.3</v>
      </c>
      <c r="G11" s="35">
        <f>'上期　2-24頁'!I11</f>
        <v>980.10000000000025</v>
      </c>
      <c r="H11" s="35">
        <f>'上期　2-24頁'!J11</f>
        <v>625.1</v>
      </c>
      <c r="I11" s="35"/>
      <c r="J11" s="35"/>
      <c r="K11" s="35"/>
      <c r="L11" s="35"/>
      <c r="M11" s="35"/>
      <c r="N11" s="35"/>
      <c r="O11" s="35">
        <f t="shared" si="3"/>
        <v>3929.7</v>
      </c>
      <c r="P11" s="35">
        <f>'上期　2-24頁'!R11</f>
        <v>3269.8</v>
      </c>
      <c r="Q11" s="45">
        <f t="shared" si="2"/>
        <v>120.18166248700226</v>
      </c>
      <c r="S11" s="23">
        <v>10330.700410000001</v>
      </c>
    </row>
    <row r="12" spans="1:19" ht="15.75" customHeight="1">
      <c r="A12" s="28"/>
      <c r="B12" s="32" t="s">
        <v>46</v>
      </c>
      <c r="C12" s="35">
        <f>'上期　2-24頁'!E12</f>
        <v>2648.3999999999996</v>
      </c>
      <c r="D12" s="35">
        <f>'上期　2-24頁'!F12</f>
        <v>3194.0000000000005</v>
      </c>
      <c r="E12" s="35">
        <f>'上期　2-24頁'!G12</f>
        <v>2655.8</v>
      </c>
      <c r="F12" s="35">
        <f>'上期　2-24頁'!H12</f>
        <v>4893.8</v>
      </c>
      <c r="G12" s="35">
        <f>'上期　2-24頁'!I12</f>
        <v>5043.2999999999993</v>
      </c>
      <c r="H12" s="35">
        <f>'上期　2-24頁'!J12</f>
        <v>3316.5000000000005</v>
      </c>
      <c r="I12" s="35"/>
      <c r="J12" s="35"/>
      <c r="K12" s="35"/>
      <c r="L12" s="35"/>
      <c r="M12" s="35"/>
      <c r="N12" s="35"/>
      <c r="O12" s="35">
        <f t="shared" si="3"/>
        <v>21751.8</v>
      </c>
      <c r="P12" s="35">
        <f>'上期　2-24頁'!R12</f>
        <v>21815.64</v>
      </c>
      <c r="Q12" s="45">
        <f t="shared" si="2"/>
        <v>99.707365908128295</v>
      </c>
      <c r="S12" s="23">
        <v>35058.799589999995</v>
      </c>
    </row>
    <row r="13" spans="1:19" ht="15.75" customHeight="1">
      <c r="A13" s="28"/>
      <c r="B13" s="32" t="s">
        <v>49</v>
      </c>
      <c r="C13" s="35">
        <f>'上期　2-24頁'!E13</f>
        <v>2746.0000000000005</v>
      </c>
      <c r="D13" s="35">
        <f>'上期　2-24頁'!F13</f>
        <v>3309.8</v>
      </c>
      <c r="E13" s="35">
        <f>'上期　2-24頁'!G13</f>
        <v>2756.4830000000002</v>
      </c>
      <c r="F13" s="35">
        <f>'上期　2-24頁'!H13</f>
        <v>5079.2</v>
      </c>
      <c r="G13" s="35">
        <f>'上期　2-24頁'!I13</f>
        <v>5317.9</v>
      </c>
      <c r="H13" s="35">
        <f>'上期　2-24頁'!J13</f>
        <v>3467.5000000000005</v>
      </c>
      <c r="I13" s="35"/>
      <c r="J13" s="35"/>
      <c r="K13" s="35"/>
      <c r="L13" s="35"/>
      <c r="M13" s="35"/>
      <c r="N13" s="35"/>
      <c r="O13" s="35">
        <f t="shared" si="3"/>
        <v>22676.883000000002</v>
      </c>
      <c r="P13" s="35">
        <f>'上期　2-24頁'!R13</f>
        <v>22429.03</v>
      </c>
      <c r="Q13" s="45">
        <f t="shared" si="2"/>
        <v>101.10505447627473</v>
      </c>
      <c r="S13" s="23">
        <v>38486.499999999993</v>
      </c>
    </row>
    <row r="14" spans="1:19" ht="15.75" customHeight="1">
      <c r="A14" s="28"/>
      <c r="B14" s="32" t="s">
        <v>51</v>
      </c>
      <c r="C14" s="35">
        <f>'上期　2-24頁'!E14</f>
        <v>413.8</v>
      </c>
      <c r="D14" s="35">
        <f>'上期　2-24頁'!F14</f>
        <v>378.59999999999991</v>
      </c>
      <c r="E14" s="35">
        <f>'上期　2-24頁'!G14</f>
        <v>330.71700000000004</v>
      </c>
      <c r="F14" s="35">
        <f>'上期　2-24頁'!H14</f>
        <v>701.90000000000009</v>
      </c>
      <c r="G14" s="35">
        <f>'上期　2-24頁'!I14</f>
        <v>705.5</v>
      </c>
      <c r="H14" s="35">
        <f>'上期　2-24頁'!J14</f>
        <v>474.1</v>
      </c>
      <c r="I14" s="35"/>
      <c r="J14" s="35"/>
      <c r="K14" s="35"/>
      <c r="L14" s="35"/>
      <c r="M14" s="35"/>
      <c r="N14" s="35"/>
      <c r="O14" s="35">
        <f t="shared" si="3"/>
        <v>3004.6169999999997</v>
      </c>
      <c r="P14" s="35">
        <f>'上期　2-24頁'!R14</f>
        <v>2656.41</v>
      </c>
      <c r="Q14" s="45">
        <f t="shared" si="2"/>
        <v>113.10817983669691</v>
      </c>
      <c r="S14" s="23">
        <v>6903</v>
      </c>
    </row>
    <row r="15" spans="1:19" ht="15.75" customHeight="1">
      <c r="A15" s="29"/>
      <c r="B15" s="33" t="s">
        <v>58</v>
      </c>
      <c r="C15" s="36">
        <f>'上期　2-24頁'!E15</f>
        <v>567.6</v>
      </c>
      <c r="D15" s="36">
        <f>'上期　2-24頁'!F15</f>
        <v>546.69999999999993</v>
      </c>
      <c r="E15" s="36">
        <f>'上期　2-24頁'!G15</f>
        <v>493.7</v>
      </c>
      <c r="F15" s="36">
        <f>'上期　2-24頁'!H15</f>
        <v>875.59999999999991</v>
      </c>
      <c r="G15" s="36">
        <f>'上期　2-24頁'!I15</f>
        <v>963.1</v>
      </c>
      <c r="H15" s="36">
        <f>'上期　2-24頁'!J15</f>
        <v>673.49999999999989</v>
      </c>
      <c r="I15" s="36"/>
      <c r="J15" s="36"/>
      <c r="K15" s="36"/>
      <c r="L15" s="36"/>
      <c r="M15" s="36"/>
      <c r="N15" s="36"/>
      <c r="O15" s="36">
        <f t="shared" si="3"/>
        <v>4120.2</v>
      </c>
      <c r="P15" s="36">
        <f>'上期　2-24頁'!R15</f>
        <v>3727.06</v>
      </c>
      <c r="Q15" s="46">
        <f t="shared" si="2"/>
        <v>110.54826055926119</v>
      </c>
      <c r="S15" s="23">
        <v>9889.7000000000007</v>
      </c>
    </row>
    <row r="16" spans="1:19" ht="15.75" customHeight="1">
      <c r="A16" s="27" t="s">
        <v>337</v>
      </c>
      <c r="B16" s="31" t="s">
        <v>33</v>
      </c>
      <c r="C16" s="34">
        <f>'上期　2-24頁'!E490</f>
        <v>809.3</v>
      </c>
      <c r="D16" s="34">
        <f>'上期　2-24頁'!F490</f>
        <v>907.79999999999984</v>
      </c>
      <c r="E16" s="34">
        <f>'上期　2-24頁'!G490</f>
        <v>661.3</v>
      </c>
      <c r="F16" s="34">
        <f>'上期　2-24頁'!H490</f>
        <v>964.40000000000009</v>
      </c>
      <c r="G16" s="34">
        <f>'上期　2-24頁'!I490</f>
        <v>1039.4000000000001</v>
      </c>
      <c r="H16" s="34">
        <f>'上期　2-24頁'!J490</f>
        <v>793.2</v>
      </c>
      <c r="I16" s="34"/>
      <c r="J16" s="34"/>
      <c r="K16" s="34"/>
      <c r="L16" s="34"/>
      <c r="M16" s="34"/>
      <c r="N16" s="34"/>
      <c r="O16" s="34">
        <f t="shared" si="3"/>
        <v>5175.4000000000005</v>
      </c>
      <c r="P16" s="34">
        <f>'上期　2-24頁'!R490</f>
        <v>4553.1000000000004</v>
      </c>
      <c r="Q16" s="44">
        <f t="shared" si="2"/>
        <v>113.66761107816652</v>
      </c>
      <c r="S16" s="23">
        <v>7763.1</v>
      </c>
    </row>
    <row r="17" spans="1:19" ht="15.75" customHeight="1">
      <c r="A17" s="28"/>
      <c r="B17" s="32" t="s">
        <v>36</v>
      </c>
      <c r="C17" s="35">
        <f>'上期　2-24頁'!E491</f>
        <v>182.60000000000002</v>
      </c>
      <c r="D17" s="35">
        <f>'上期　2-24頁'!F491</f>
        <v>190.10000000000002</v>
      </c>
      <c r="E17" s="35">
        <f>'上期　2-24頁'!G491</f>
        <v>148.59999999999997</v>
      </c>
      <c r="F17" s="35">
        <f>'上期　2-24頁'!H491</f>
        <v>273.5</v>
      </c>
      <c r="G17" s="35">
        <f>'上期　2-24頁'!I491</f>
        <v>296.70000000000005</v>
      </c>
      <c r="H17" s="35">
        <f>'上期　2-24頁'!J491</f>
        <v>214.5</v>
      </c>
      <c r="I17" s="35"/>
      <c r="J17" s="35"/>
      <c r="K17" s="35"/>
      <c r="L17" s="35"/>
      <c r="M17" s="35"/>
      <c r="N17" s="35"/>
      <c r="O17" s="35">
        <f t="shared" si="3"/>
        <v>1306</v>
      </c>
      <c r="P17" s="35">
        <f>'上期　2-24頁'!R491</f>
        <v>1311.1</v>
      </c>
      <c r="Q17" s="45">
        <f t="shared" si="2"/>
        <v>99.611013652658073</v>
      </c>
      <c r="S17" s="23">
        <v>3442.8</v>
      </c>
    </row>
    <row r="18" spans="1:19" ht="15.75" customHeight="1">
      <c r="A18" s="28"/>
      <c r="B18" s="32" t="s">
        <v>46</v>
      </c>
      <c r="C18" s="35">
        <f>'上期　2-24頁'!E492</f>
        <v>626.69999999999993</v>
      </c>
      <c r="D18" s="35">
        <f>'上期　2-24頁'!F492</f>
        <v>717.7</v>
      </c>
      <c r="E18" s="35">
        <f>'上期　2-24頁'!G492</f>
        <v>512.70000000000005</v>
      </c>
      <c r="F18" s="35">
        <f>'上期　2-24頁'!H492</f>
        <v>690.89999999999986</v>
      </c>
      <c r="G18" s="35">
        <f>'上期　2-24頁'!I492</f>
        <v>742.69999999999982</v>
      </c>
      <c r="H18" s="35">
        <f>'上期　2-24頁'!J492</f>
        <v>578.70000000000005</v>
      </c>
      <c r="I18" s="35"/>
      <c r="J18" s="35"/>
      <c r="K18" s="35"/>
      <c r="L18" s="35"/>
      <c r="M18" s="35"/>
      <c r="N18" s="35"/>
      <c r="O18" s="35">
        <f t="shared" si="3"/>
        <v>3869.3999999999996</v>
      </c>
      <c r="P18" s="35">
        <f>'上期　2-24頁'!R492</f>
        <v>3242.0000000000005</v>
      </c>
      <c r="Q18" s="45">
        <f t="shared" si="2"/>
        <v>119.35225169648362</v>
      </c>
      <c r="S18" s="23">
        <v>4320.3</v>
      </c>
    </row>
    <row r="19" spans="1:19" ht="15.75" customHeight="1">
      <c r="A19" s="28"/>
      <c r="B19" s="32" t="s">
        <v>49</v>
      </c>
      <c r="C19" s="35">
        <f>'上期　2-24頁'!E493</f>
        <v>655.8</v>
      </c>
      <c r="D19" s="35">
        <f>'上期　2-24頁'!F493</f>
        <v>754.5</v>
      </c>
      <c r="E19" s="35">
        <f>'上期　2-24頁'!G493</f>
        <v>565.00000000000011</v>
      </c>
      <c r="F19" s="35">
        <f>'上期　2-24頁'!H493</f>
        <v>755.4</v>
      </c>
      <c r="G19" s="35">
        <f>'上期　2-24頁'!I493</f>
        <v>839.4</v>
      </c>
      <c r="H19" s="35">
        <f>'上期　2-24頁'!J493</f>
        <v>647</v>
      </c>
      <c r="I19" s="35"/>
      <c r="J19" s="35"/>
      <c r="K19" s="35"/>
      <c r="L19" s="35"/>
      <c r="M19" s="35"/>
      <c r="N19" s="35"/>
      <c r="O19" s="35">
        <f t="shared" si="3"/>
        <v>4217.1000000000004</v>
      </c>
      <c r="P19" s="35">
        <f>'上期　2-24頁'!R493</f>
        <v>3630.3</v>
      </c>
      <c r="Q19" s="45">
        <f t="shared" si="2"/>
        <v>116.16395339228163</v>
      </c>
      <c r="S19" s="23">
        <v>5461.2000000000007</v>
      </c>
    </row>
    <row r="20" spans="1:19" ht="15.75" customHeight="1">
      <c r="A20" s="28"/>
      <c r="B20" s="32" t="s">
        <v>51</v>
      </c>
      <c r="C20" s="35">
        <f>'上期　2-24頁'!E494</f>
        <v>153.5</v>
      </c>
      <c r="D20" s="35">
        <f>'上期　2-24頁'!F494</f>
        <v>153.29999999999998</v>
      </c>
      <c r="E20" s="35">
        <f>'上期　2-24頁'!G494</f>
        <v>96.299999999999983</v>
      </c>
      <c r="F20" s="35">
        <f>'上期　2-24頁'!H494</f>
        <v>209</v>
      </c>
      <c r="G20" s="35">
        <f>'上期　2-24頁'!I494</f>
        <v>199.99999999999997</v>
      </c>
      <c r="H20" s="35">
        <f>'上期　2-24頁'!J494</f>
        <v>146.19999999999996</v>
      </c>
      <c r="I20" s="35"/>
      <c r="J20" s="35"/>
      <c r="K20" s="35"/>
      <c r="L20" s="35"/>
      <c r="M20" s="35"/>
      <c r="N20" s="35"/>
      <c r="O20" s="35">
        <f t="shared" si="3"/>
        <v>958.29999999999984</v>
      </c>
      <c r="P20" s="35">
        <f>'上期　2-24頁'!R494</f>
        <v>922.8</v>
      </c>
      <c r="Q20" s="45">
        <f t="shared" si="2"/>
        <v>103.8469874295622</v>
      </c>
      <c r="S20" s="23">
        <v>2301.8999999999992</v>
      </c>
    </row>
    <row r="21" spans="1:19" ht="15.75" customHeight="1">
      <c r="A21" s="29"/>
      <c r="B21" s="33" t="s">
        <v>58</v>
      </c>
      <c r="C21" s="36">
        <f>'上期　2-24頁'!E495</f>
        <v>186.9</v>
      </c>
      <c r="D21" s="36">
        <f>'上期　2-24頁'!F495</f>
        <v>182.89999999999998</v>
      </c>
      <c r="E21" s="36">
        <f>'上期　2-24頁'!G495</f>
        <v>121.3</v>
      </c>
      <c r="F21" s="36">
        <f>'上期　2-24頁'!H495</f>
        <v>268.2</v>
      </c>
      <c r="G21" s="36">
        <f>'上期　2-24頁'!I495</f>
        <v>249.59999999999997</v>
      </c>
      <c r="H21" s="36">
        <f>'上期　2-24頁'!J495</f>
        <v>189.50000000000003</v>
      </c>
      <c r="I21" s="36"/>
      <c r="J21" s="36"/>
      <c r="K21" s="36"/>
      <c r="L21" s="36"/>
      <c r="M21" s="36"/>
      <c r="N21" s="36"/>
      <c r="O21" s="36">
        <f t="shared" si="3"/>
        <v>1198.3999999999999</v>
      </c>
      <c r="P21" s="36">
        <f>'上期　2-24頁'!R495</f>
        <v>1069.3000000000002</v>
      </c>
      <c r="Q21" s="46">
        <f t="shared" si="2"/>
        <v>112.07331899373418</v>
      </c>
      <c r="S21" s="23">
        <v>2594</v>
      </c>
    </row>
    <row r="22" spans="1:19" ht="15.75" customHeight="1">
      <c r="A22" s="27" t="s">
        <v>3</v>
      </c>
      <c r="B22" s="31" t="s">
        <v>33</v>
      </c>
      <c r="C22" s="34">
        <f>'上期　2-24頁'!E622</f>
        <v>535.54</v>
      </c>
      <c r="D22" s="34">
        <f>'上期　2-24頁'!F622</f>
        <v>845.59199999999998</v>
      </c>
      <c r="E22" s="34">
        <f>'上期　2-24頁'!G622</f>
        <v>849.01300000000015</v>
      </c>
      <c r="F22" s="34">
        <f>'上期　2-24頁'!H622</f>
        <v>2033.69</v>
      </c>
      <c r="G22" s="34">
        <f>'上期　2-24頁'!I622</f>
        <v>1864.8569999999995</v>
      </c>
      <c r="H22" s="34">
        <f>'上期　2-24頁'!J622</f>
        <v>1210.6640000000002</v>
      </c>
      <c r="I22" s="34"/>
      <c r="J22" s="34"/>
      <c r="K22" s="34"/>
      <c r="L22" s="34"/>
      <c r="M22" s="34"/>
      <c r="N22" s="34"/>
      <c r="O22" s="34">
        <f t="shared" si="3"/>
        <v>7339.3560000000016</v>
      </c>
      <c r="P22" s="34">
        <f>'上期　2-24頁'!R622</f>
        <v>7535.2000000000007</v>
      </c>
      <c r="Q22" s="44">
        <f t="shared" si="2"/>
        <v>97.400944898609211</v>
      </c>
      <c r="S22" s="23">
        <v>15198.999999999998</v>
      </c>
    </row>
    <row r="23" spans="1:19" ht="15.75" customHeight="1">
      <c r="A23" s="28"/>
      <c r="B23" s="32" t="s">
        <v>36</v>
      </c>
      <c r="C23" s="35">
        <f>'上期　2-24頁'!E623</f>
        <v>80.307000000000002</v>
      </c>
      <c r="D23" s="35">
        <f>'上期　2-24頁'!F623</f>
        <v>154.14999999999998</v>
      </c>
      <c r="E23" s="35">
        <f>'上期　2-24頁'!G623</f>
        <v>173.29</v>
      </c>
      <c r="F23" s="35">
        <f>'上期　2-24頁'!H623</f>
        <v>528.64</v>
      </c>
      <c r="G23" s="35">
        <f>'上期　2-24頁'!I623</f>
        <v>470.86799999999994</v>
      </c>
      <c r="H23" s="35">
        <f>'上期　2-24頁'!J623</f>
        <v>284.73599999999999</v>
      </c>
      <c r="I23" s="35"/>
      <c r="J23" s="35"/>
      <c r="K23" s="35"/>
      <c r="L23" s="35"/>
      <c r="M23" s="35"/>
      <c r="N23" s="35"/>
      <c r="O23" s="35">
        <f t="shared" si="3"/>
        <v>1691.991</v>
      </c>
      <c r="P23" s="35">
        <f>'上期　2-24頁'!R623</f>
        <v>1917.8000000000002</v>
      </c>
      <c r="Q23" s="45">
        <f t="shared" si="2"/>
        <v>88.225623109813327</v>
      </c>
      <c r="S23" s="23">
        <v>5570.1</v>
      </c>
    </row>
    <row r="24" spans="1:19" ht="15.75" customHeight="1">
      <c r="A24" s="28"/>
      <c r="B24" s="32" t="s">
        <v>46</v>
      </c>
      <c r="C24" s="35">
        <f>'上期　2-24頁'!E624</f>
        <v>455.233</v>
      </c>
      <c r="D24" s="35">
        <f>'上期　2-24頁'!F624</f>
        <v>691.44200000000001</v>
      </c>
      <c r="E24" s="35">
        <f>'上期　2-24頁'!G624</f>
        <v>675.72299999999996</v>
      </c>
      <c r="F24" s="35">
        <f>'上期　2-24頁'!H624</f>
        <v>1505.05</v>
      </c>
      <c r="G24" s="35">
        <f>'上期　2-24頁'!I624</f>
        <v>1393.9889999999998</v>
      </c>
      <c r="H24" s="35">
        <f>'上期　2-24頁'!J624</f>
        <v>925.928</v>
      </c>
      <c r="I24" s="35"/>
      <c r="J24" s="35"/>
      <c r="K24" s="35"/>
      <c r="L24" s="35"/>
      <c r="M24" s="35"/>
      <c r="N24" s="35"/>
      <c r="O24" s="35">
        <f t="shared" si="3"/>
        <v>5647.3649999999998</v>
      </c>
      <c r="P24" s="35">
        <f>'上期　2-24頁'!R624</f>
        <v>5617.4</v>
      </c>
      <c r="Q24" s="45">
        <f t="shared" si="2"/>
        <v>100.53343183679281</v>
      </c>
      <c r="S24" s="23">
        <v>9628.9000000000015</v>
      </c>
    </row>
    <row r="25" spans="1:19" ht="15.75" customHeight="1">
      <c r="A25" s="28"/>
      <c r="B25" s="32" t="s">
        <v>49</v>
      </c>
      <c r="C25" s="35">
        <f>'上期　2-24頁'!E625</f>
        <v>467.15699999999993</v>
      </c>
      <c r="D25" s="35">
        <f>'上期　2-24頁'!F625</f>
        <v>755.28699999999981</v>
      </c>
      <c r="E25" s="35">
        <f>'上期　2-24頁'!G625</f>
        <v>749.80199999999991</v>
      </c>
      <c r="F25" s="35">
        <f>'上期　2-24頁'!H625</f>
        <v>1771.6119999999996</v>
      </c>
      <c r="G25" s="35">
        <f>'上期　2-24頁'!I625</f>
        <v>1603.2909999999999</v>
      </c>
      <c r="H25" s="35">
        <f>'上期　2-24頁'!J625</f>
        <v>1052.4459999999999</v>
      </c>
      <c r="I25" s="35"/>
      <c r="J25" s="35"/>
      <c r="K25" s="35"/>
      <c r="L25" s="35"/>
      <c r="M25" s="35"/>
      <c r="N25" s="35"/>
      <c r="O25" s="35">
        <f t="shared" si="3"/>
        <v>6399.5949999999993</v>
      </c>
      <c r="P25" s="35">
        <f>'上期　2-24頁'!R625</f>
        <v>6618.7000000000007</v>
      </c>
      <c r="Q25" s="45">
        <f t="shared" si="2"/>
        <v>96.689606720352913</v>
      </c>
      <c r="S25" s="23">
        <v>13083.200000000003</v>
      </c>
    </row>
    <row r="26" spans="1:19" ht="15.75" customHeight="1">
      <c r="A26" s="28"/>
      <c r="B26" s="32" t="s">
        <v>51</v>
      </c>
      <c r="C26" s="35">
        <f>'上期　2-24頁'!E626</f>
        <v>68.38300000000001</v>
      </c>
      <c r="D26" s="35">
        <f>'上期　2-24頁'!F626</f>
        <v>90.304999999999993</v>
      </c>
      <c r="E26" s="35">
        <f>'上期　2-24頁'!G626</f>
        <v>99.210999999999999</v>
      </c>
      <c r="F26" s="35">
        <f>'上期　2-24頁'!H626</f>
        <v>262.07800000000003</v>
      </c>
      <c r="G26" s="35">
        <f>'上期　2-24頁'!I626</f>
        <v>261.56600000000003</v>
      </c>
      <c r="H26" s="35">
        <f>'上期　2-24頁'!J626</f>
        <v>158.21799999999996</v>
      </c>
      <c r="I26" s="35"/>
      <c r="J26" s="35"/>
      <c r="K26" s="35"/>
      <c r="L26" s="35"/>
      <c r="M26" s="35"/>
      <c r="N26" s="35"/>
      <c r="O26" s="35">
        <f t="shared" si="3"/>
        <v>939.76100000000008</v>
      </c>
      <c r="P26" s="35">
        <f>'上期　2-24頁'!R626</f>
        <v>916.5</v>
      </c>
      <c r="Q26" s="45">
        <f t="shared" si="2"/>
        <v>102.53802509547192</v>
      </c>
      <c r="S26" s="23">
        <v>2115.8000000000002</v>
      </c>
    </row>
    <row r="27" spans="1:19" ht="15.75" customHeight="1">
      <c r="A27" s="29"/>
      <c r="B27" s="33" t="s">
        <v>58</v>
      </c>
      <c r="C27" s="36">
        <f>'上期　2-24頁'!E627</f>
        <v>87.870000000000019</v>
      </c>
      <c r="D27" s="36">
        <f>'上期　2-24頁'!F627</f>
        <v>118.42700000000001</v>
      </c>
      <c r="E27" s="36">
        <f>'上期　2-24頁'!G627</f>
        <v>132.565</v>
      </c>
      <c r="F27" s="36">
        <f>'上期　2-24頁'!H627</f>
        <v>332.39399999999995</v>
      </c>
      <c r="G27" s="36">
        <f>'上期　2-24頁'!I627</f>
        <v>338.82400000000007</v>
      </c>
      <c r="H27" s="36">
        <f>'上期　2-24頁'!J627</f>
        <v>206.45999999999995</v>
      </c>
      <c r="I27" s="36"/>
      <c r="J27" s="36"/>
      <c r="K27" s="36"/>
      <c r="L27" s="36"/>
      <c r="M27" s="36"/>
      <c r="N27" s="36"/>
      <c r="O27" s="36">
        <f t="shared" si="3"/>
        <v>1216.54</v>
      </c>
      <c r="P27" s="36">
        <f>'上期　2-24頁'!R627</f>
        <v>1157.1999999999998</v>
      </c>
      <c r="Q27" s="46">
        <f t="shared" si="2"/>
        <v>105.12789491876946</v>
      </c>
      <c r="S27" s="23">
        <v>2593.1999999999998</v>
      </c>
    </row>
    <row r="28" spans="1:19" ht="15.75" customHeight="1">
      <c r="A28" s="27" t="s">
        <v>18</v>
      </c>
      <c r="B28" s="31" t="s">
        <v>33</v>
      </c>
      <c r="C28" s="34">
        <f>'上期　2-24頁'!E907</f>
        <v>281.40000000000003</v>
      </c>
      <c r="D28" s="34">
        <f>'上期　2-24頁'!F907</f>
        <v>453</v>
      </c>
      <c r="E28" s="34">
        <f>'上期　2-24頁'!G907</f>
        <v>378.4</v>
      </c>
      <c r="F28" s="34">
        <f>'上期　2-24頁'!H907</f>
        <v>838.60000000000014</v>
      </c>
      <c r="G28" s="34">
        <f>'上期　2-24頁'!I907</f>
        <v>1062.3999999999999</v>
      </c>
      <c r="H28" s="34">
        <f>'上期　2-24頁'!J907</f>
        <v>596.4</v>
      </c>
      <c r="I28" s="34"/>
      <c r="J28" s="34"/>
      <c r="K28" s="34"/>
      <c r="L28" s="34"/>
      <c r="M28" s="34"/>
      <c r="N28" s="34"/>
      <c r="O28" s="34">
        <f t="shared" si="3"/>
        <v>3610.2</v>
      </c>
      <c r="P28" s="34">
        <f>'上期　2-24頁'!R907</f>
        <v>3441.3</v>
      </c>
      <c r="Q28" s="44">
        <f t="shared" si="2"/>
        <v>104.90802894255079</v>
      </c>
      <c r="S28" s="23">
        <v>5756</v>
      </c>
    </row>
    <row r="29" spans="1:19" ht="15.75" customHeight="1">
      <c r="A29" s="28"/>
      <c r="B29" s="32" t="s">
        <v>36</v>
      </c>
      <c r="C29" s="35">
        <f>'上期　2-24頁'!E908</f>
        <v>82.699999999999989</v>
      </c>
      <c r="D29" s="35">
        <f>'上期　2-24頁'!F908</f>
        <v>132.721</v>
      </c>
      <c r="E29" s="35">
        <f>'上期　2-24頁'!G908</f>
        <v>123.18599999999998</v>
      </c>
      <c r="F29" s="35">
        <f>'上期　2-24頁'!H908</f>
        <v>293</v>
      </c>
      <c r="G29" s="35">
        <f>'上期　2-24頁'!I908</f>
        <v>401.59999999999991</v>
      </c>
      <c r="H29" s="35">
        <f>'上期　2-24頁'!J908</f>
        <v>220.00000000000006</v>
      </c>
      <c r="I29" s="35"/>
      <c r="J29" s="35"/>
      <c r="K29" s="35"/>
      <c r="L29" s="35"/>
      <c r="M29" s="35"/>
      <c r="N29" s="35"/>
      <c r="O29" s="35">
        <f t="shared" si="3"/>
        <v>1253.2069999999999</v>
      </c>
      <c r="P29" s="35">
        <f>'上期　2-24頁'!R908</f>
        <v>1081.9000000000001</v>
      </c>
      <c r="Q29" s="45">
        <f t="shared" si="2"/>
        <v>115.83390331823642</v>
      </c>
      <c r="S29" s="23">
        <v>2323.8000000000002</v>
      </c>
    </row>
    <row r="30" spans="1:19" ht="15.75" customHeight="1">
      <c r="A30" s="28"/>
      <c r="B30" s="32" t="s">
        <v>46</v>
      </c>
      <c r="C30" s="35">
        <f>'上期　2-24頁'!E909</f>
        <v>198.7</v>
      </c>
      <c r="D30" s="35">
        <f>'上期　2-24頁'!F909</f>
        <v>320.279</v>
      </c>
      <c r="E30" s="35">
        <f>'上期　2-24頁'!G909</f>
        <v>255.21400000000003</v>
      </c>
      <c r="F30" s="35">
        <f>'上期　2-24頁'!H909</f>
        <v>545.6</v>
      </c>
      <c r="G30" s="35">
        <f>'上期　2-24頁'!I909</f>
        <v>660.8000000000003</v>
      </c>
      <c r="H30" s="35">
        <f>'上期　2-24頁'!J909</f>
        <v>376.4</v>
      </c>
      <c r="I30" s="35"/>
      <c r="J30" s="35"/>
      <c r="K30" s="35"/>
      <c r="L30" s="35"/>
      <c r="M30" s="35"/>
      <c r="N30" s="35"/>
      <c r="O30" s="35">
        <f t="shared" si="3"/>
        <v>2356.9930000000004</v>
      </c>
      <c r="P30" s="35">
        <f>'上期　2-24頁'!R909</f>
        <v>2359.3999999999996</v>
      </c>
      <c r="Q30" s="45">
        <f t="shared" si="2"/>
        <v>99.897982537933402</v>
      </c>
      <c r="S30" s="23">
        <v>3432.2000000000007</v>
      </c>
    </row>
    <row r="31" spans="1:19" ht="15.75" customHeight="1">
      <c r="A31" s="28"/>
      <c r="B31" s="32" t="s">
        <v>49</v>
      </c>
      <c r="C31" s="35">
        <f>'上期　2-24頁'!E910</f>
        <v>228.30000000000007</v>
      </c>
      <c r="D31" s="35">
        <f>'上期　2-24頁'!F910</f>
        <v>387.90000000000009</v>
      </c>
      <c r="E31" s="35">
        <f>'上期　2-24頁'!G910</f>
        <v>319.70000000000005</v>
      </c>
      <c r="F31" s="35">
        <f>'上期　2-24頁'!H910</f>
        <v>706.59999999999991</v>
      </c>
      <c r="G31" s="35">
        <f>'上期　2-24頁'!I910</f>
        <v>907.30000000000018</v>
      </c>
      <c r="H31" s="35">
        <f>'上期　2-24頁'!J910</f>
        <v>466.4</v>
      </c>
      <c r="I31" s="35"/>
      <c r="J31" s="35"/>
      <c r="K31" s="35"/>
      <c r="L31" s="35"/>
      <c r="M31" s="35"/>
      <c r="N31" s="35"/>
      <c r="O31" s="35">
        <f t="shared" si="3"/>
        <v>3016.2</v>
      </c>
      <c r="P31" s="35">
        <f>'上期　2-24頁'!R910</f>
        <v>2944</v>
      </c>
      <c r="Q31" s="45">
        <f t="shared" si="2"/>
        <v>102.45244565217394</v>
      </c>
      <c r="S31" s="23">
        <v>4808.2000000000007</v>
      </c>
    </row>
    <row r="32" spans="1:19" ht="15.75" customHeight="1">
      <c r="A32" s="28"/>
      <c r="B32" s="32" t="s">
        <v>51</v>
      </c>
      <c r="C32" s="35">
        <f>'上期　2-24頁'!E911</f>
        <v>53.100000000000009</v>
      </c>
      <c r="D32" s="35">
        <f>'上期　2-24頁'!F911</f>
        <v>65.100000000000009</v>
      </c>
      <c r="E32" s="35">
        <f>'上期　2-24頁'!G911</f>
        <v>58.7</v>
      </c>
      <c r="F32" s="35">
        <f>'上期　2-24頁'!H911</f>
        <v>132</v>
      </c>
      <c r="G32" s="35">
        <f>'上期　2-24頁'!I911</f>
        <v>155.1</v>
      </c>
      <c r="H32" s="35">
        <f>'上期　2-24頁'!J911</f>
        <v>130</v>
      </c>
      <c r="I32" s="35"/>
      <c r="J32" s="35"/>
      <c r="K32" s="35"/>
      <c r="L32" s="35"/>
      <c r="M32" s="35"/>
      <c r="N32" s="35"/>
      <c r="O32" s="35">
        <f t="shared" si="3"/>
        <v>594</v>
      </c>
      <c r="P32" s="35">
        <f>'上期　2-24頁'!R911</f>
        <v>497.30000000000007</v>
      </c>
      <c r="Q32" s="45">
        <f t="shared" si="2"/>
        <v>119.44500301628793</v>
      </c>
      <c r="S32" s="23">
        <v>947.8</v>
      </c>
    </row>
    <row r="33" spans="1:19" ht="15.75" customHeight="1">
      <c r="A33" s="29"/>
      <c r="B33" s="33" t="s">
        <v>58</v>
      </c>
      <c r="C33" s="36">
        <f>'上期　2-24頁'!E912</f>
        <v>65.500000000000014</v>
      </c>
      <c r="D33" s="36">
        <f>'上期　2-24頁'!F912</f>
        <v>80.999999999999986</v>
      </c>
      <c r="E33" s="36">
        <f>'上期　2-24頁'!G912</f>
        <v>76.600000000000009</v>
      </c>
      <c r="F33" s="36">
        <f>'上期　2-24頁'!H912</f>
        <v>157.5</v>
      </c>
      <c r="G33" s="36">
        <f>'上期　2-24頁'!I912</f>
        <v>180.1</v>
      </c>
      <c r="H33" s="36">
        <f>'上期　2-24頁'!J912</f>
        <v>122.4</v>
      </c>
      <c r="I33" s="36"/>
      <c r="J33" s="36"/>
      <c r="K33" s="36"/>
      <c r="L33" s="36"/>
      <c r="M33" s="36"/>
      <c r="N33" s="36"/>
      <c r="O33" s="36">
        <f t="shared" si="3"/>
        <v>683.1</v>
      </c>
      <c r="P33" s="36">
        <f>'上期　2-24頁'!R912</f>
        <v>561.70000000000005</v>
      </c>
      <c r="Q33" s="46">
        <f t="shared" si="2"/>
        <v>121.61296065515398</v>
      </c>
      <c r="S33" s="23">
        <v>1024.2</v>
      </c>
    </row>
    <row r="34" spans="1:19" ht="15.75" customHeight="1">
      <c r="A34" s="27" t="s">
        <v>15</v>
      </c>
      <c r="B34" s="31" t="s">
        <v>33</v>
      </c>
      <c r="C34" s="34">
        <f>'上期　2-24頁'!E1036</f>
        <v>467</v>
      </c>
      <c r="D34" s="34">
        <f>'上期　2-24頁'!F1036</f>
        <v>716</v>
      </c>
      <c r="E34" s="34">
        <f>'上期　2-24頁'!G1036</f>
        <v>611</v>
      </c>
      <c r="F34" s="34">
        <f>'上期　2-24頁'!H1036</f>
        <v>1016.0999999999999</v>
      </c>
      <c r="G34" s="34">
        <f>'上期　2-24頁'!I1036</f>
        <v>1212.8000000000002</v>
      </c>
      <c r="H34" s="34">
        <f>'上期　2-24頁'!J1036</f>
        <v>718.90000000000009</v>
      </c>
      <c r="I34" s="34"/>
      <c r="J34" s="34"/>
      <c r="K34" s="34"/>
      <c r="L34" s="34"/>
      <c r="M34" s="34"/>
      <c r="N34" s="34"/>
      <c r="O34" s="34">
        <f t="shared" si="3"/>
        <v>4741.8</v>
      </c>
      <c r="P34" s="34">
        <f>'上期　2-24頁'!R1036</f>
        <v>4619.6000000000004</v>
      </c>
      <c r="Q34" s="44">
        <f t="shared" si="2"/>
        <v>102.64525067105377</v>
      </c>
      <c r="S34" s="23">
        <v>6706.2999999999993</v>
      </c>
    </row>
    <row r="35" spans="1:19" ht="15.75" customHeight="1">
      <c r="A35" s="28"/>
      <c r="B35" s="32" t="s">
        <v>36</v>
      </c>
      <c r="C35" s="35">
        <f>'上期　2-24頁'!E1037</f>
        <v>58.000000000000014</v>
      </c>
      <c r="D35" s="35">
        <f>'上期　2-24頁'!F1037</f>
        <v>88.6</v>
      </c>
      <c r="E35" s="35">
        <f>'上期　2-24頁'!G1037</f>
        <v>88.40000000000002</v>
      </c>
      <c r="F35" s="35">
        <f>'上期　2-24頁'!H1037</f>
        <v>165.89999999999998</v>
      </c>
      <c r="G35" s="35">
        <f>'上期　2-24頁'!I1037</f>
        <v>229.09999999999997</v>
      </c>
      <c r="H35" s="35">
        <f>'上期　2-24頁'!J1037</f>
        <v>100.3</v>
      </c>
      <c r="I35" s="35"/>
      <c r="J35" s="35"/>
      <c r="K35" s="35"/>
      <c r="L35" s="35"/>
      <c r="M35" s="35"/>
      <c r="N35" s="35"/>
      <c r="O35" s="35">
        <f t="shared" si="3"/>
        <v>730.3</v>
      </c>
      <c r="P35" s="35">
        <f>'上期　2-24頁'!R1037</f>
        <v>821.40000000000009</v>
      </c>
      <c r="Q35" s="45">
        <f t="shared" si="2"/>
        <v>88.909179449719971</v>
      </c>
      <c r="S35" s="23">
        <v>1707.9000000000003</v>
      </c>
    </row>
    <row r="36" spans="1:19" ht="15.75" customHeight="1">
      <c r="A36" s="28"/>
      <c r="B36" s="32" t="s">
        <v>46</v>
      </c>
      <c r="C36" s="35">
        <f>'上期　2-24頁'!E1038</f>
        <v>409.00000000000006</v>
      </c>
      <c r="D36" s="35">
        <f>'上期　2-24頁'!F1038</f>
        <v>627.40000000000009</v>
      </c>
      <c r="E36" s="35">
        <f>'上期　2-24頁'!G1038</f>
        <v>522.60000000000014</v>
      </c>
      <c r="F36" s="35">
        <f>'上期　2-24頁'!H1038</f>
        <v>850.2</v>
      </c>
      <c r="G36" s="35">
        <f>'上期　2-24頁'!I1038</f>
        <v>983.69999999999982</v>
      </c>
      <c r="H36" s="35">
        <f>'上期　2-24頁'!J1038</f>
        <v>618.6</v>
      </c>
      <c r="I36" s="35"/>
      <c r="J36" s="35"/>
      <c r="K36" s="35"/>
      <c r="L36" s="35"/>
      <c r="M36" s="35"/>
      <c r="N36" s="35"/>
      <c r="O36" s="35">
        <f t="shared" si="3"/>
        <v>4011.5</v>
      </c>
      <c r="P36" s="35">
        <f>'上期　2-24頁'!R1038</f>
        <v>3798.2</v>
      </c>
      <c r="Q36" s="45">
        <f t="shared" si="2"/>
        <v>105.61581801906166</v>
      </c>
      <c r="S36" s="23">
        <v>4998.3999999999987</v>
      </c>
    </row>
    <row r="37" spans="1:19" ht="15.75" customHeight="1">
      <c r="A37" s="28"/>
      <c r="B37" s="32" t="s">
        <v>49</v>
      </c>
      <c r="C37" s="35">
        <f>'上期　2-24頁'!E1039</f>
        <v>385.79999999999995</v>
      </c>
      <c r="D37" s="35">
        <f>'上期　2-24頁'!F1039</f>
        <v>636.59999999999991</v>
      </c>
      <c r="E37" s="35">
        <f>'上期　2-24頁'!G1039</f>
        <v>536.20000000000005</v>
      </c>
      <c r="F37" s="35">
        <f>'上期　2-24頁'!H1039</f>
        <v>887.0999999999998</v>
      </c>
      <c r="G37" s="35">
        <f>'上期　2-24頁'!I1039</f>
        <v>1068.9000000000001</v>
      </c>
      <c r="H37" s="35">
        <f>'上期　2-24頁'!J1039</f>
        <v>623</v>
      </c>
      <c r="I37" s="35"/>
      <c r="J37" s="35"/>
      <c r="K37" s="35"/>
      <c r="L37" s="35"/>
      <c r="M37" s="35"/>
      <c r="N37" s="35"/>
      <c r="O37" s="35">
        <f t="shared" si="3"/>
        <v>4137.6000000000004</v>
      </c>
      <c r="P37" s="35">
        <f>'上期　2-24頁'!R1039</f>
        <v>4136.2</v>
      </c>
      <c r="Q37" s="45">
        <f t="shared" si="2"/>
        <v>100.03384749286785</v>
      </c>
      <c r="S37" s="23">
        <v>5773.3</v>
      </c>
    </row>
    <row r="38" spans="1:19" ht="15.75" customHeight="1">
      <c r="A38" s="28"/>
      <c r="B38" s="32" t="s">
        <v>51</v>
      </c>
      <c r="C38" s="35">
        <f>'上期　2-24頁'!E1040</f>
        <v>81.199999999999989</v>
      </c>
      <c r="D38" s="35">
        <f>'上期　2-24頁'!F1040</f>
        <v>79.400000000000006</v>
      </c>
      <c r="E38" s="35">
        <f>'上期　2-24頁'!G1040</f>
        <v>74.799999999999983</v>
      </c>
      <c r="F38" s="35">
        <f>'上期　2-24頁'!H1040</f>
        <v>129</v>
      </c>
      <c r="G38" s="35">
        <f>'上期　2-24頁'!I1040</f>
        <v>143.9</v>
      </c>
      <c r="H38" s="35">
        <f>'上期　2-24頁'!J1040</f>
        <v>95.899999999999977</v>
      </c>
      <c r="I38" s="35"/>
      <c r="J38" s="35"/>
      <c r="K38" s="35"/>
      <c r="L38" s="35"/>
      <c r="M38" s="35"/>
      <c r="N38" s="35"/>
      <c r="O38" s="35">
        <f t="shared" si="3"/>
        <v>604.19999999999993</v>
      </c>
      <c r="P38" s="35">
        <f>'上期　2-24頁'!R1040</f>
        <v>483.4</v>
      </c>
      <c r="Q38" s="45">
        <f t="shared" si="2"/>
        <v>124.98965659908978</v>
      </c>
      <c r="S38" s="23">
        <v>933</v>
      </c>
    </row>
    <row r="39" spans="1:19" ht="15.75" customHeight="1">
      <c r="A39" s="29"/>
      <c r="B39" s="33" t="s">
        <v>58</v>
      </c>
      <c r="C39" s="36">
        <f>'上期　2-24頁'!E1041</f>
        <v>95.8</v>
      </c>
      <c r="D39" s="36">
        <f>'上期　2-24頁'!F1041</f>
        <v>95.199999999999989</v>
      </c>
      <c r="E39" s="36">
        <f>'上期　2-24頁'!G1041</f>
        <v>91.9</v>
      </c>
      <c r="F39" s="36">
        <f>'上期　2-24頁'!H1041</f>
        <v>155.19999999999999</v>
      </c>
      <c r="G39" s="36">
        <f>'上期　2-24頁'!I1041</f>
        <v>178.29999999999993</v>
      </c>
      <c r="H39" s="36">
        <f>'上期　2-24頁'!J1041</f>
        <v>117.6</v>
      </c>
      <c r="I39" s="36"/>
      <c r="J39" s="36"/>
      <c r="K39" s="36"/>
      <c r="L39" s="36"/>
      <c r="M39" s="36"/>
      <c r="N39" s="36"/>
      <c r="O39" s="36">
        <f t="shared" si="3"/>
        <v>733.99999999999989</v>
      </c>
      <c r="P39" s="36">
        <f>'上期　2-24頁'!R1041</f>
        <v>564.30000000000007</v>
      </c>
      <c r="Q39" s="46">
        <f t="shared" si="2"/>
        <v>130.07265638844584</v>
      </c>
      <c r="S39" s="23">
        <v>1102.3</v>
      </c>
    </row>
    <row r="40" spans="1:19" ht="15.75" customHeight="1">
      <c r="A40" s="27" t="s">
        <v>13</v>
      </c>
      <c r="B40" s="31" t="s">
        <v>33</v>
      </c>
      <c r="C40" s="34">
        <f>'上期　2-24頁'!E1168</f>
        <v>362.6</v>
      </c>
      <c r="D40" s="34">
        <f>'上期　2-24頁'!F1168</f>
        <v>449.1</v>
      </c>
      <c r="E40" s="34">
        <f>'上期　2-24頁'!G1168</f>
        <v>393</v>
      </c>
      <c r="F40" s="34">
        <f>'上期　2-24頁'!H1168</f>
        <v>740.1</v>
      </c>
      <c r="G40" s="34">
        <f>'上期　2-24頁'!I1168</f>
        <v>883</v>
      </c>
      <c r="H40" s="34">
        <f>'上期　2-24頁'!J1168</f>
        <v>621.59999999999991</v>
      </c>
      <c r="I40" s="34"/>
      <c r="J40" s="34"/>
      <c r="K40" s="34"/>
      <c r="L40" s="34"/>
      <c r="M40" s="34"/>
      <c r="N40" s="34"/>
      <c r="O40" s="34">
        <f t="shared" si="3"/>
        <v>3449.4</v>
      </c>
      <c r="P40" s="34">
        <f>'上期　2-24頁'!R1168</f>
        <v>3128.8</v>
      </c>
      <c r="Q40" s="44">
        <f t="shared" si="2"/>
        <v>110.24673996420353</v>
      </c>
      <c r="S40" s="23">
        <v>5368</v>
      </c>
    </row>
    <row r="41" spans="1:19" ht="15.75" customHeight="1">
      <c r="A41" s="28"/>
      <c r="B41" s="32" t="s">
        <v>36</v>
      </c>
      <c r="C41" s="35">
        <f>'上期　2-24頁'!E1169</f>
        <v>71.5</v>
      </c>
      <c r="D41" s="35">
        <f>'上期　2-24頁'!F1169</f>
        <v>91.7</v>
      </c>
      <c r="E41" s="35">
        <f>'上期　2-24頁'!G1169</f>
        <v>104</v>
      </c>
      <c r="F41" s="35">
        <f>'上期　2-24頁'!H1169</f>
        <v>230.3</v>
      </c>
      <c r="G41" s="35">
        <f>'上期　2-24頁'!I1169</f>
        <v>307.09999999999997</v>
      </c>
      <c r="H41" s="35">
        <f>'上期　2-24頁'!J1169</f>
        <v>206.8</v>
      </c>
      <c r="I41" s="35"/>
      <c r="J41" s="35"/>
      <c r="K41" s="35"/>
      <c r="L41" s="35"/>
      <c r="M41" s="35"/>
      <c r="N41" s="35"/>
      <c r="O41" s="35">
        <f t="shared" si="3"/>
        <v>1011.3999999999999</v>
      </c>
      <c r="P41" s="35">
        <f>'上期　2-24頁'!R1169</f>
        <v>874.8</v>
      </c>
      <c r="Q41" s="45">
        <f t="shared" si="2"/>
        <v>115.61499771376313</v>
      </c>
      <c r="S41" s="23">
        <v>2089.8000000000002</v>
      </c>
    </row>
    <row r="42" spans="1:19" ht="15.75" customHeight="1">
      <c r="A42" s="28"/>
      <c r="B42" s="32" t="s">
        <v>46</v>
      </c>
      <c r="C42" s="35">
        <f>'上期　2-24頁'!E1170</f>
        <v>291.10000000000002</v>
      </c>
      <c r="D42" s="35">
        <f>'上期　2-24頁'!F1170</f>
        <v>357.4</v>
      </c>
      <c r="E42" s="35">
        <f>'上期　2-24頁'!G1170</f>
        <v>289</v>
      </c>
      <c r="F42" s="35">
        <f>'上期　2-24頁'!H1170</f>
        <v>509.79999999999995</v>
      </c>
      <c r="G42" s="35">
        <f>'上期　2-24頁'!I1170</f>
        <v>575.90000000000009</v>
      </c>
      <c r="H42" s="35">
        <f>'上期　2-24頁'!J1170</f>
        <v>414.8</v>
      </c>
      <c r="I42" s="35"/>
      <c r="J42" s="35"/>
      <c r="K42" s="35"/>
      <c r="L42" s="35"/>
      <c r="M42" s="35"/>
      <c r="N42" s="35"/>
      <c r="O42" s="35">
        <f t="shared" si="3"/>
        <v>2438</v>
      </c>
      <c r="P42" s="35">
        <f>'上期　2-24頁'!R1170</f>
        <v>2254</v>
      </c>
      <c r="Q42" s="45">
        <f t="shared" si="2"/>
        <v>108.16326530612245</v>
      </c>
      <c r="S42" s="23">
        <v>3278.2</v>
      </c>
    </row>
    <row r="43" spans="1:19" ht="15.75" customHeight="1">
      <c r="A43" s="28"/>
      <c r="B43" s="32" t="s">
        <v>49</v>
      </c>
      <c r="C43" s="35">
        <f>'上期　2-24頁'!E1171</f>
        <v>295.2</v>
      </c>
      <c r="D43" s="35">
        <f>'上期　2-24頁'!F1171</f>
        <v>401.49999999999994</v>
      </c>
      <c r="E43" s="35">
        <f>'上期　2-24頁'!G1171</f>
        <v>345.4</v>
      </c>
      <c r="F43" s="35">
        <f>'上期　2-24頁'!H1171</f>
        <v>643.9</v>
      </c>
      <c r="G43" s="35">
        <f>'上期　2-24頁'!I1171</f>
        <v>770.3</v>
      </c>
      <c r="H43" s="35">
        <f>'上期　2-24頁'!J1171</f>
        <v>522.1</v>
      </c>
      <c r="I43" s="35"/>
      <c r="J43" s="35"/>
      <c r="K43" s="35"/>
      <c r="L43" s="35"/>
      <c r="M43" s="35"/>
      <c r="N43" s="35"/>
      <c r="O43" s="35">
        <f t="shared" si="3"/>
        <v>2978.4</v>
      </c>
      <c r="P43" s="35">
        <f>'上期　2-24頁'!R1171</f>
        <v>2686</v>
      </c>
      <c r="Q43" s="45">
        <f t="shared" si="2"/>
        <v>110.8860759493671</v>
      </c>
      <c r="S43" s="23">
        <v>4432.5</v>
      </c>
    </row>
    <row r="44" spans="1:19" ht="15.75" customHeight="1">
      <c r="A44" s="28"/>
      <c r="B44" s="32" t="s">
        <v>51</v>
      </c>
      <c r="C44" s="35">
        <f>'上期　2-24頁'!E1172</f>
        <v>67.399999999999991</v>
      </c>
      <c r="D44" s="35">
        <f>'上期　2-24頁'!F1172</f>
        <v>47.599999999999994</v>
      </c>
      <c r="E44" s="35">
        <f>'上期　2-24頁'!G1172</f>
        <v>47.599999999999994</v>
      </c>
      <c r="F44" s="35">
        <f>'上期　2-24頁'!H1172</f>
        <v>96.199999999999989</v>
      </c>
      <c r="G44" s="35">
        <f>'上期　2-24頁'!I1172</f>
        <v>112.69999999999999</v>
      </c>
      <c r="H44" s="35">
        <f>'上期　2-24頁'!J1172</f>
        <v>99.499999999999986</v>
      </c>
      <c r="I44" s="35"/>
      <c r="J44" s="35"/>
      <c r="K44" s="35"/>
      <c r="L44" s="35"/>
      <c r="M44" s="35"/>
      <c r="N44" s="35"/>
      <c r="O44" s="35">
        <f t="shared" si="3"/>
        <v>470.99999999999994</v>
      </c>
      <c r="P44" s="35">
        <f>'上期　2-24頁'!R1172</f>
        <v>442.79999999999995</v>
      </c>
      <c r="Q44" s="45">
        <f t="shared" si="2"/>
        <v>106.36856368563686</v>
      </c>
      <c r="S44" s="23">
        <v>935.5</v>
      </c>
    </row>
    <row r="45" spans="1:19" ht="15.75" customHeight="1">
      <c r="A45" s="29"/>
      <c r="B45" s="33" t="s">
        <v>58</v>
      </c>
      <c r="C45" s="36">
        <f>'上期　2-24頁'!E1173</f>
        <v>78.400000000000006</v>
      </c>
      <c r="D45" s="36">
        <f>'上期　2-24頁'!F1173</f>
        <v>56.699999999999989</v>
      </c>
      <c r="E45" s="36">
        <f>'上期　2-24頁'!G1173</f>
        <v>57.999999999999993</v>
      </c>
      <c r="F45" s="36">
        <f>'上期　2-24頁'!H1173</f>
        <v>112.9</v>
      </c>
      <c r="G45" s="36">
        <f>'上期　2-24頁'!I1173</f>
        <v>130.30000000000001</v>
      </c>
      <c r="H45" s="36">
        <f>'上期　2-24頁'!J1173</f>
        <v>114.7</v>
      </c>
      <c r="I45" s="36"/>
      <c r="J45" s="36"/>
      <c r="K45" s="36"/>
      <c r="L45" s="36"/>
      <c r="M45" s="36"/>
      <c r="N45" s="36"/>
      <c r="O45" s="36">
        <f t="shared" si="3"/>
        <v>551</v>
      </c>
      <c r="P45" s="36">
        <f>'上期　2-24頁'!R1173</f>
        <v>520.5</v>
      </c>
      <c r="Q45" s="46">
        <f t="shared" si="2"/>
        <v>105.8597502401537</v>
      </c>
      <c r="S45" s="23">
        <v>1035.4000000000001</v>
      </c>
    </row>
    <row r="60" spans="18:18" ht="13.5" customHeight="1">
      <c r="R60" s="20"/>
    </row>
    <row r="67" spans="26:26" ht="13.5" customHeight="1">
      <c r="Z67" s="21">
        <f>Z2</f>
        <v>0</v>
      </c>
    </row>
    <row r="117" spans="18:18" ht="13.5" customHeight="1">
      <c r="R117" s="20"/>
    </row>
    <row r="132" spans="26:26" ht="13.5" customHeight="1">
      <c r="Z132" s="21">
        <f>Z67</f>
        <v>0</v>
      </c>
    </row>
    <row r="174" spans="18:18" ht="13.5" customHeight="1">
      <c r="R174" s="20"/>
    </row>
    <row r="194" spans="26:26" ht="7.5" customHeight="1"/>
    <row r="197" spans="26:26" ht="13.5" customHeight="1">
      <c r="Z197" s="21">
        <f>Z132</f>
        <v>0</v>
      </c>
    </row>
    <row r="231" spans="18:18" ht="13.5" customHeight="1">
      <c r="R231" s="20"/>
    </row>
    <row r="259" spans="26:26" ht="6" customHeight="1"/>
    <row r="262" spans="26:26" ht="13.5" customHeight="1">
      <c r="Z262" s="21">
        <f>Z197</f>
        <v>0</v>
      </c>
    </row>
    <row r="288" spans="18:18" ht="13.5" customHeight="1">
      <c r="R288" s="20"/>
    </row>
    <row r="324" spans="26:26" ht="6" customHeight="1"/>
    <row r="327" spans="26:26" ht="13.5" customHeight="1">
      <c r="Z327" s="21">
        <f>Z262</f>
        <v>0</v>
      </c>
    </row>
    <row r="345" spans="18:18" ht="13.5" customHeight="1">
      <c r="R345" s="20"/>
    </row>
    <row r="389" spans="26:26" ht="6" customHeight="1"/>
    <row r="392" spans="26:26" ht="13.5" customHeight="1">
      <c r="Z392" s="21">
        <f>Z327</f>
        <v>0</v>
      </c>
    </row>
    <row r="402" spans="18:18" ht="13.5" customHeight="1">
      <c r="R402" s="20"/>
    </row>
    <row r="459" spans="18:18" ht="13.5" customHeight="1">
      <c r="R459" s="20"/>
    </row>
    <row r="516" spans="18:18" ht="13.5" customHeight="1">
      <c r="R516" s="20"/>
    </row>
    <row r="573" spans="18:18" ht="13.5" customHeight="1">
      <c r="R573" s="20"/>
    </row>
    <row r="630" spans="18:18" ht="13.5" customHeight="1">
      <c r="R630" s="20"/>
    </row>
    <row r="687" spans="18:18" ht="13.5" customHeight="1">
      <c r="R687" s="20"/>
    </row>
    <row r="744" spans="18:18" ht="13.5" customHeight="1">
      <c r="R744" s="20"/>
    </row>
    <row r="801" spans="18:18" ht="13.5" customHeight="1">
      <c r="R801" s="20"/>
    </row>
    <row r="858" spans="18:18" ht="13.5" customHeight="1">
      <c r="R858" s="20"/>
    </row>
    <row r="915" spans="18:18" ht="13.5" customHeight="1">
      <c r="R915" s="20"/>
    </row>
    <row r="972" spans="18:18" ht="13.5" customHeight="1">
      <c r="R972" s="20"/>
    </row>
    <row r="1029" spans="18:18" ht="13.5" customHeight="1">
      <c r="R1029" s="20"/>
    </row>
    <row r="1086" spans="18:18" ht="13.5" customHeight="1">
      <c r="R1086" s="20"/>
    </row>
    <row r="1143" spans="18:18" ht="13.5" customHeight="1">
      <c r="R1143" s="20"/>
    </row>
    <row r="1200" spans="18:18" ht="13.5" customHeight="1">
      <c r="R1200" s="20"/>
    </row>
    <row r="1257" spans="18:18" ht="13.5" customHeight="1">
      <c r="R1257" s="20"/>
    </row>
  </sheetData>
  <mergeCells count="7">
    <mergeCell ref="A4:A9"/>
    <mergeCell ref="A10:A15"/>
    <mergeCell ref="A16:A21"/>
    <mergeCell ref="A22:A27"/>
    <mergeCell ref="A28:A33"/>
    <mergeCell ref="A34:A39"/>
    <mergeCell ref="A40:A45"/>
  </mergeCells>
  <phoneticPr fontId="3"/>
  <pageMargins left="0.6692913385826772" right="0.39370078740157483" top="0.62992125984251968" bottom="0.59055118110236227" header="0.51181102362204722" footer="0.35433070866141736"/>
  <pageSetup paperSize="9" scale="75" fitToWidth="1" fitToHeight="1" orientation="landscape" usePrinterDefaults="1" r:id="rId1"/>
  <headerFooter alignWithMargins="0">
    <oddFooter>&amp;C&amp;P</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theme="7" tint="0.4"/>
  </sheetPr>
  <dimension ref="A1:AF1276"/>
  <sheetViews>
    <sheetView view="pageBreakPreview" zoomScale="110" zoomScaleNormal="70" zoomScaleSheetLayoutView="110" workbookViewId="0">
      <pane xSplit="4" ySplit="3" topLeftCell="E4" activePane="bottomRight" state="frozen"/>
      <selection pane="topRight"/>
      <selection pane="bottomLeft"/>
      <selection pane="bottomRight"/>
    </sheetView>
  </sheetViews>
  <sheetFormatPr defaultRowHeight="13.5" customHeight="1"/>
  <cols>
    <col min="1" max="1" width="9" style="47" customWidth="1"/>
    <col min="2" max="2" width="9" style="48" customWidth="1"/>
    <col min="3" max="3" width="11" style="48" customWidth="1"/>
    <col min="4" max="4" width="11.5" style="48" customWidth="1"/>
    <col min="5" max="18" width="10.125" style="48" customWidth="1"/>
    <col min="19" max="19" width="10.125" style="49" customWidth="1"/>
    <col min="20" max="20" width="10.25" style="50" customWidth="1"/>
    <col min="21" max="21" width="45.5" customWidth="1"/>
    <col min="22" max="22" width="33.125" customWidth="1"/>
    <col min="23" max="23" width="2.875" style="50" customWidth="1"/>
    <col min="24" max="24" width="14.875" style="51" customWidth="1"/>
    <col min="25" max="25" width="13.625" customWidth="1"/>
    <col min="26" max="26" width="15.25" style="50" customWidth="1"/>
    <col min="27" max="27" width="13.625" customWidth="1"/>
    <col min="28" max="29" width="9.5" customWidth="1"/>
    <col min="30" max="30" width="8.75" customWidth="1"/>
    <col min="32" max="16384" width="9" style="48" customWidth="1"/>
  </cols>
  <sheetData>
    <row r="1" spans="1:26" ht="18.75" customHeight="1">
      <c r="A1" s="52" t="s">
        <v>413</v>
      </c>
    </row>
    <row r="2" spans="1:26" ht="13.5" customHeight="1">
      <c r="S2" s="109" t="s">
        <v>333</v>
      </c>
      <c r="T2" s="115" t="s">
        <v>279</v>
      </c>
      <c r="V2" t="s">
        <v>243</v>
      </c>
      <c r="X2" s="51" t="s">
        <v>409</v>
      </c>
      <c r="Y2" t="s">
        <v>243</v>
      </c>
      <c r="Z2" s="51" t="s">
        <v>279</v>
      </c>
    </row>
    <row r="3" spans="1:26" ht="14.25">
      <c r="A3" s="53" t="s">
        <v>50</v>
      </c>
      <c r="B3" s="53" t="s">
        <v>359</v>
      </c>
      <c r="C3" s="53" t="s">
        <v>60</v>
      </c>
      <c r="D3" s="76" t="s">
        <v>24</v>
      </c>
      <c r="E3" s="81" t="s">
        <v>14</v>
      </c>
      <c r="F3" s="81" t="s">
        <v>61</v>
      </c>
      <c r="G3" s="81" t="s">
        <v>55</v>
      </c>
      <c r="H3" s="81" t="s">
        <v>63</v>
      </c>
      <c r="I3" s="81" t="s">
        <v>65</v>
      </c>
      <c r="J3" s="81" t="s">
        <v>26</v>
      </c>
      <c r="K3" s="81" t="s">
        <v>9</v>
      </c>
      <c r="L3" s="81" t="s">
        <v>67</v>
      </c>
      <c r="M3" s="81" t="s">
        <v>68</v>
      </c>
      <c r="N3" s="99" t="s">
        <v>20</v>
      </c>
      <c r="O3" s="99" t="s">
        <v>31</v>
      </c>
      <c r="P3" s="81" t="s">
        <v>29</v>
      </c>
      <c r="Q3" s="81" t="s">
        <v>360</v>
      </c>
      <c r="R3" s="99" t="s">
        <v>94</v>
      </c>
      <c r="S3" s="110" t="s">
        <v>69</v>
      </c>
      <c r="T3" s="115" t="str">
        <f>R3</f>
        <v>R２年度上期</v>
      </c>
      <c r="V3" s="51" t="s">
        <v>87</v>
      </c>
      <c r="X3" s="51" t="s">
        <v>87</v>
      </c>
      <c r="Y3" s="51" t="s">
        <v>87</v>
      </c>
      <c r="Z3" s="51" t="str">
        <f>R3</f>
        <v>R２年度上期</v>
      </c>
    </row>
    <row r="4" spans="1:26" ht="13.5" customHeight="1">
      <c r="A4" s="54" t="s">
        <v>341</v>
      </c>
      <c r="B4" s="60"/>
      <c r="C4" s="67"/>
      <c r="D4" s="77" t="s">
        <v>39</v>
      </c>
      <c r="E4" s="82">
        <f t="shared" ref="E4:M9" si="0">+E10+E490+E622+E907+E1036+E1168</f>
        <v>5615.64</v>
      </c>
      <c r="F4" s="82">
        <f t="shared" si="0"/>
        <v>7059.8919999999998</v>
      </c>
      <c r="G4" s="82">
        <f t="shared" si="0"/>
        <v>5979.9129999999996</v>
      </c>
      <c r="H4" s="82">
        <f t="shared" si="0"/>
        <v>11373.990000000002</v>
      </c>
      <c r="I4" s="82">
        <f t="shared" si="0"/>
        <v>12085.857</v>
      </c>
      <c r="J4" s="82">
        <f t="shared" si="0"/>
        <v>7882.3639999999996</v>
      </c>
      <c r="K4" s="88">
        <f t="shared" si="0"/>
        <v>0</v>
      </c>
      <c r="L4" s="88">
        <f t="shared" si="0"/>
        <v>0</v>
      </c>
      <c r="M4" s="88">
        <f t="shared" si="0"/>
        <v>0</v>
      </c>
      <c r="N4" s="100">
        <v>0</v>
      </c>
      <c r="O4" s="101">
        <f t="shared" ref="O4:Q9" si="1">+O10+O490+O622+O907+O1036+O1168</f>
        <v>0</v>
      </c>
      <c r="P4" s="101">
        <f t="shared" si="1"/>
        <v>0</v>
      </c>
      <c r="Q4" s="82">
        <f t="shared" si="1"/>
        <v>49997.655999999995</v>
      </c>
      <c r="R4" s="82">
        <v>48363.439999999995</v>
      </c>
      <c r="S4" s="111">
        <f t="shared" ref="S4:S57" si="2">IF(Q4=0,"－",Q4/R4*100)</f>
        <v>103.37903176448988</v>
      </c>
      <c r="T4" s="116">
        <f t="shared" ref="T4:T1269" si="3">R4-X4</f>
        <v>-44592.660000000011</v>
      </c>
      <c r="W4" s="21"/>
      <c r="X4" s="21">
        <v>92956.1</v>
      </c>
      <c r="Y4">
        <v>93610.700000000026</v>
      </c>
      <c r="Z4" s="116">
        <f t="shared" ref="Z4:Z1269" si="4">R4-Y4</f>
        <v>-45247.260000000031</v>
      </c>
    </row>
    <row r="5" spans="1:26">
      <c r="A5" s="55"/>
      <c r="B5" s="61"/>
      <c r="C5" s="68"/>
      <c r="D5" s="78" t="s">
        <v>72</v>
      </c>
      <c r="E5" s="83">
        <f t="shared" si="0"/>
        <v>986.50700000000006</v>
      </c>
      <c r="F5" s="83">
        <f t="shared" si="0"/>
        <v>1151.671</v>
      </c>
      <c r="G5" s="83">
        <f t="shared" si="0"/>
        <v>1068.8759999999997</v>
      </c>
      <c r="H5" s="83">
        <f t="shared" si="0"/>
        <v>2378.6400000000003</v>
      </c>
      <c r="I5" s="83">
        <f t="shared" si="0"/>
        <v>2685.4679999999998</v>
      </c>
      <c r="J5" s="83">
        <f t="shared" si="0"/>
        <v>1651.4359999999999</v>
      </c>
      <c r="K5" s="89">
        <f t="shared" si="0"/>
        <v>0</v>
      </c>
      <c r="L5" s="89">
        <f t="shared" si="0"/>
        <v>0</v>
      </c>
      <c r="M5" s="89">
        <f t="shared" si="0"/>
        <v>0</v>
      </c>
      <c r="N5" s="89">
        <f>+N11+N491+N623+N908+N1037+N1169</f>
        <v>0</v>
      </c>
      <c r="O5" s="89">
        <f t="shared" si="1"/>
        <v>0</v>
      </c>
      <c r="P5" s="89">
        <f t="shared" si="1"/>
        <v>0</v>
      </c>
      <c r="Q5" s="83">
        <f t="shared" si="1"/>
        <v>9922.5979999999981</v>
      </c>
      <c r="R5" s="83">
        <v>9276.7999999999993</v>
      </c>
      <c r="S5" s="112">
        <f t="shared" si="2"/>
        <v>106.96143066574679</v>
      </c>
      <c r="T5" s="116">
        <f t="shared" si="3"/>
        <v>-19773.300000000003</v>
      </c>
      <c r="W5" s="21"/>
      <c r="X5" s="21">
        <v>29050.1</v>
      </c>
      <c r="Y5">
        <v>28564.4</v>
      </c>
      <c r="Z5" s="116">
        <f t="shared" si="4"/>
        <v>-19287.600000000002</v>
      </c>
    </row>
    <row r="6" spans="1:26">
      <c r="A6" s="55"/>
      <c r="B6" s="61"/>
      <c r="C6" s="68"/>
      <c r="D6" s="78" t="s">
        <v>74</v>
      </c>
      <c r="E6" s="83">
        <f t="shared" si="0"/>
        <v>4629.1329999999998</v>
      </c>
      <c r="F6" s="83">
        <f t="shared" si="0"/>
        <v>5908.2209999999995</v>
      </c>
      <c r="G6" s="83">
        <f t="shared" si="0"/>
        <v>4911.0370000000003</v>
      </c>
      <c r="H6" s="83">
        <f t="shared" si="0"/>
        <v>8995.35</v>
      </c>
      <c r="I6" s="83">
        <f t="shared" si="0"/>
        <v>9400.3889999999974</v>
      </c>
      <c r="J6" s="83">
        <f t="shared" si="0"/>
        <v>6230.9280000000008</v>
      </c>
      <c r="K6" s="89">
        <f t="shared" si="0"/>
        <v>0</v>
      </c>
      <c r="L6" s="89">
        <f t="shared" si="0"/>
        <v>0</v>
      </c>
      <c r="M6" s="89">
        <f t="shared" si="0"/>
        <v>0</v>
      </c>
      <c r="N6" s="89">
        <f>+N12+N492+N624+N909+N1038+N1170</f>
        <v>0</v>
      </c>
      <c r="O6" s="89">
        <f t="shared" si="1"/>
        <v>0</v>
      </c>
      <c r="P6" s="89">
        <f t="shared" si="1"/>
        <v>0</v>
      </c>
      <c r="Q6" s="83">
        <f t="shared" si="1"/>
        <v>40075.057999999997</v>
      </c>
      <c r="R6" s="83">
        <v>39086.64</v>
      </c>
      <c r="S6" s="112">
        <f t="shared" si="2"/>
        <v>102.52878732989072</v>
      </c>
      <c r="T6" s="116">
        <f t="shared" si="3"/>
        <v>-24819.36</v>
      </c>
      <c r="W6" s="21"/>
      <c r="X6" s="21">
        <v>63906</v>
      </c>
      <c r="Y6">
        <v>65046.3</v>
      </c>
      <c r="Z6" s="116">
        <f t="shared" si="4"/>
        <v>-25959.660000000003</v>
      </c>
    </row>
    <row r="7" spans="1:26">
      <c r="A7" s="55"/>
      <c r="B7" s="61"/>
      <c r="C7" s="68"/>
      <c r="D7" s="78" t="s">
        <v>75</v>
      </c>
      <c r="E7" s="83">
        <f t="shared" si="0"/>
        <v>4778.2570000000005</v>
      </c>
      <c r="F7" s="83">
        <f t="shared" si="0"/>
        <v>6245.5869999999995</v>
      </c>
      <c r="G7" s="83">
        <f t="shared" si="0"/>
        <v>5272.5849999999991</v>
      </c>
      <c r="H7" s="83">
        <f t="shared" si="0"/>
        <v>9843.8119999999999</v>
      </c>
      <c r="I7" s="83">
        <f t="shared" si="0"/>
        <v>10507.090999999999</v>
      </c>
      <c r="J7" s="83">
        <f t="shared" si="0"/>
        <v>6778.4459999999999</v>
      </c>
      <c r="K7" s="89">
        <f t="shared" si="0"/>
        <v>0</v>
      </c>
      <c r="L7" s="89">
        <f t="shared" si="0"/>
        <v>0</v>
      </c>
      <c r="M7" s="89">
        <f t="shared" si="0"/>
        <v>0</v>
      </c>
      <c r="N7" s="89">
        <f>+N13+N493+N625+N910+N1039+N1171</f>
        <v>0</v>
      </c>
      <c r="O7" s="89">
        <f t="shared" si="1"/>
        <v>0</v>
      </c>
      <c r="P7" s="89">
        <f t="shared" si="1"/>
        <v>0</v>
      </c>
      <c r="Q7" s="83">
        <f t="shared" si="1"/>
        <v>43425.777999999991</v>
      </c>
      <c r="R7" s="83">
        <v>42444.23</v>
      </c>
      <c r="S7" s="112">
        <f t="shared" si="2"/>
        <v>102.31255932785209</v>
      </c>
      <c r="T7" s="116">
        <f t="shared" si="3"/>
        <v>-34845.67</v>
      </c>
      <c r="W7" s="21"/>
      <c r="X7" s="21">
        <v>77289.899999999994</v>
      </c>
      <c r="Y7">
        <v>78863.2</v>
      </c>
      <c r="Z7" s="116">
        <f t="shared" si="4"/>
        <v>-36418.97</v>
      </c>
    </row>
    <row r="8" spans="1:26">
      <c r="A8" s="55"/>
      <c r="B8" s="61"/>
      <c r="C8" s="68"/>
      <c r="D8" s="78" t="s">
        <v>40</v>
      </c>
      <c r="E8" s="83">
        <f t="shared" si="0"/>
        <v>837.38299999999992</v>
      </c>
      <c r="F8" s="83">
        <f t="shared" si="0"/>
        <v>814.30499999999984</v>
      </c>
      <c r="G8" s="83">
        <f t="shared" si="0"/>
        <v>707.32800000000009</v>
      </c>
      <c r="H8" s="83">
        <f t="shared" si="0"/>
        <v>1530.1780000000001</v>
      </c>
      <c r="I8" s="83">
        <f t="shared" si="0"/>
        <v>1578.7660000000001</v>
      </c>
      <c r="J8" s="83">
        <f t="shared" si="0"/>
        <v>1103.9179999999999</v>
      </c>
      <c r="K8" s="89">
        <f t="shared" si="0"/>
        <v>0</v>
      </c>
      <c r="L8" s="89">
        <f t="shared" si="0"/>
        <v>0</v>
      </c>
      <c r="M8" s="89">
        <f t="shared" si="0"/>
        <v>0</v>
      </c>
      <c r="N8" s="89">
        <f>+N14+N494+N626+N911+N1040+N1172</f>
        <v>0</v>
      </c>
      <c r="O8" s="89">
        <f t="shared" si="1"/>
        <v>0</v>
      </c>
      <c r="P8" s="89">
        <f t="shared" si="1"/>
        <v>0</v>
      </c>
      <c r="Q8" s="83">
        <f t="shared" si="1"/>
        <v>6571.8779999999997</v>
      </c>
      <c r="R8" s="83">
        <v>5919.2100000000009</v>
      </c>
      <c r="S8" s="112">
        <f t="shared" si="2"/>
        <v>111.02626870815529</v>
      </c>
      <c r="T8" s="116">
        <f t="shared" si="3"/>
        <v>-9746.99</v>
      </c>
      <c r="W8" s="21"/>
      <c r="X8" s="21">
        <v>15666.2</v>
      </c>
      <c r="Y8">
        <v>14747.5</v>
      </c>
      <c r="Z8" s="116">
        <f t="shared" si="4"/>
        <v>-8828.2899999999991</v>
      </c>
    </row>
    <row r="9" spans="1:26" ht="14.25">
      <c r="A9" s="56"/>
      <c r="B9" s="62"/>
      <c r="C9" s="69"/>
      <c r="D9" s="79" t="s">
        <v>76</v>
      </c>
      <c r="E9" s="84">
        <f t="shared" si="0"/>
        <v>1082.07</v>
      </c>
      <c r="F9" s="84">
        <f t="shared" si="0"/>
        <v>1080.9269999999999</v>
      </c>
      <c r="G9" s="84">
        <f t="shared" si="0"/>
        <v>974.06500000000005</v>
      </c>
      <c r="H9" s="84">
        <f t="shared" si="0"/>
        <v>1901.7940000000001</v>
      </c>
      <c r="I9" s="84">
        <f t="shared" si="0"/>
        <v>2040.2239999999999</v>
      </c>
      <c r="J9" s="84">
        <f t="shared" si="0"/>
        <v>1424.16</v>
      </c>
      <c r="K9" s="90">
        <f t="shared" si="0"/>
        <v>0</v>
      </c>
      <c r="L9" s="90">
        <f t="shared" si="0"/>
        <v>0</v>
      </c>
      <c r="M9" s="90">
        <f t="shared" si="0"/>
        <v>0</v>
      </c>
      <c r="N9" s="90">
        <f>+N15+N495+N627+N912+N1041+N1173</f>
        <v>0</v>
      </c>
      <c r="O9" s="90">
        <f t="shared" si="1"/>
        <v>0</v>
      </c>
      <c r="P9" s="90">
        <f t="shared" si="1"/>
        <v>0</v>
      </c>
      <c r="Q9" s="84">
        <f t="shared" si="1"/>
        <v>8503.24</v>
      </c>
      <c r="R9" s="84">
        <v>7600.06</v>
      </c>
      <c r="S9" s="113">
        <f t="shared" si="2"/>
        <v>111.88385354852461</v>
      </c>
      <c r="T9" s="116">
        <f t="shared" si="3"/>
        <v>-12588.740000000003</v>
      </c>
      <c r="W9" s="21"/>
      <c r="X9" s="21">
        <v>20188.800000000003</v>
      </c>
      <c r="Y9">
        <v>19229.3</v>
      </c>
      <c r="Z9" s="116">
        <f t="shared" si="4"/>
        <v>-11629.24</v>
      </c>
    </row>
    <row r="10" spans="1:26">
      <c r="A10" s="54" t="s">
        <v>16</v>
      </c>
      <c r="B10" s="60"/>
      <c r="C10" s="67"/>
      <c r="D10" s="77" t="s">
        <v>39</v>
      </c>
      <c r="E10" s="82">
        <f t="shared" ref="E10:Q15" si="5">+E16+E175+E232+E364+E439</f>
        <v>3159.8</v>
      </c>
      <c r="F10" s="82">
        <f t="shared" si="5"/>
        <v>3688.4</v>
      </c>
      <c r="G10" s="82">
        <f t="shared" si="5"/>
        <v>3087.2</v>
      </c>
      <c r="H10" s="82">
        <f t="shared" si="5"/>
        <v>5781.1</v>
      </c>
      <c r="I10" s="82">
        <f t="shared" si="5"/>
        <v>6023.4</v>
      </c>
      <c r="J10" s="82">
        <f t="shared" si="5"/>
        <v>3941.5999999999995</v>
      </c>
      <c r="K10" s="91">
        <f t="shared" si="5"/>
        <v>0</v>
      </c>
      <c r="L10" s="91">
        <f t="shared" si="5"/>
        <v>0</v>
      </c>
      <c r="M10" s="91">
        <f t="shared" si="5"/>
        <v>0</v>
      </c>
      <c r="N10" s="91">
        <f t="shared" si="5"/>
        <v>0</v>
      </c>
      <c r="O10" s="91">
        <f t="shared" si="5"/>
        <v>0</v>
      </c>
      <c r="P10" s="91">
        <f t="shared" si="5"/>
        <v>0</v>
      </c>
      <c r="Q10" s="82">
        <f t="shared" si="5"/>
        <v>25681.499999999996</v>
      </c>
      <c r="R10" s="82">
        <v>25085.44</v>
      </c>
      <c r="S10" s="111">
        <f t="shared" si="2"/>
        <v>102.37611937442594</v>
      </c>
      <c r="T10" s="116">
        <f t="shared" si="3"/>
        <v>-24530.860000000004</v>
      </c>
      <c r="W10" s="21"/>
      <c r="X10" s="21">
        <v>49616.3</v>
      </c>
      <c r="Y10">
        <v>50314.400000000009</v>
      </c>
      <c r="Z10" s="116">
        <f t="shared" si="4"/>
        <v>-25228.96000000001</v>
      </c>
    </row>
    <row r="11" spans="1:26">
      <c r="A11" s="55"/>
      <c r="B11" s="61"/>
      <c r="C11" s="68"/>
      <c r="D11" s="78" t="s">
        <v>72</v>
      </c>
      <c r="E11" s="83">
        <f t="shared" si="5"/>
        <v>511.39999999999992</v>
      </c>
      <c r="F11" s="83">
        <f t="shared" si="5"/>
        <v>494.40000000000009</v>
      </c>
      <c r="G11" s="83">
        <f t="shared" si="5"/>
        <v>431.4</v>
      </c>
      <c r="H11" s="83">
        <f t="shared" si="5"/>
        <v>887.3</v>
      </c>
      <c r="I11" s="83">
        <f t="shared" si="5"/>
        <v>980.10000000000025</v>
      </c>
      <c r="J11" s="83">
        <f t="shared" si="5"/>
        <v>625.1</v>
      </c>
      <c r="K11" s="92">
        <f t="shared" si="5"/>
        <v>0</v>
      </c>
      <c r="L11" s="92">
        <f t="shared" si="5"/>
        <v>0</v>
      </c>
      <c r="M11" s="92">
        <f t="shared" si="5"/>
        <v>0</v>
      </c>
      <c r="N11" s="92">
        <f t="shared" si="5"/>
        <v>0</v>
      </c>
      <c r="O11" s="92">
        <f t="shared" si="5"/>
        <v>0</v>
      </c>
      <c r="P11" s="92">
        <f t="shared" si="5"/>
        <v>0</v>
      </c>
      <c r="Q11" s="83">
        <f t="shared" si="5"/>
        <v>3929.7</v>
      </c>
      <c r="R11" s="83">
        <v>3269.8</v>
      </c>
      <c r="S11" s="112">
        <f t="shared" si="2"/>
        <v>120.18166248700226</v>
      </c>
      <c r="T11" s="116">
        <f t="shared" si="3"/>
        <v>-9385.4000000000015</v>
      </c>
      <c r="W11" s="21"/>
      <c r="X11" s="21">
        <v>12655.2</v>
      </c>
      <c r="Y11">
        <v>12235.100000000002</v>
      </c>
      <c r="Z11" s="116">
        <f t="shared" si="4"/>
        <v>-8965.3000000000029</v>
      </c>
    </row>
    <row r="12" spans="1:26">
      <c r="A12" s="55"/>
      <c r="B12" s="61"/>
      <c r="C12" s="68"/>
      <c r="D12" s="78" t="s">
        <v>74</v>
      </c>
      <c r="E12" s="83">
        <f t="shared" si="5"/>
        <v>2648.3999999999996</v>
      </c>
      <c r="F12" s="83">
        <f t="shared" si="5"/>
        <v>3194.0000000000005</v>
      </c>
      <c r="G12" s="83">
        <f t="shared" si="5"/>
        <v>2655.8</v>
      </c>
      <c r="H12" s="83">
        <f t="shared" si="5"/>
        <v>4893.8</v>
      </c>
      <c r="I12" s="83">
        <f t="shared" si="5"/>
        <v>5043.2999999999993</v>
      </c>
      <c r="J12" s="83">
        <f t="shared" si="5"/>
        <v>3316.5000000000005</v>
      </c>
      <c r="K12" s="92">
        <f t="shared" si="5"/>
        <v>0</v>
      </c>
      <c r="L12" s="92">
        <f t="shared" si="5"/>
        <v>0</v>
      </c>
      <c r="M12" s="92">
        <f t="shared" si="5"/>
        <v>0</v>
      </c>
      <c r="N12" s="92">
        <f t="shared" si="5"/>
        <v>0</v>
      </c>
      <c r="O12" s="92">
        <f t="shared" si="5"/>
        <v>0</v>
      </c>
      <c r="P12" s="92">
        <f t="shared" si="5"/>
        <v>0</v>
      </c>
      <c r="Q12" s="83">
        <f t="shared" si="5"/>
        <v>21751.8</v>
      </c>
      <c r="R12" s="83">
        <v>21815.64</v>
      </c>
      <c r="S12" s="112">
        <f t="shared" si="2"/>
        <v>99.707365908128295</v>
      </c>
      <c r="T12" s="116">
        <f t="shared" si="3"/>
        <v>-15145.46</v>
      </c>
      <c r="W12" s="21"/>
      <c r="X12" s="21">
        <v>36961.1</v>
      </c>
      <c r="Y12">
        <v>38079.300000000003</v>
      </c>
      <c r="Z12" s="116">
        <f t="shared" si="4"/>
        <v>-16263.660000000003</v>
      </c>
    </row>
    <row r="13" spans="1:26">
      <c r="A13" s="55"/>
      <c r="B13" s="61"/>
      <c r="C13" s="68"/>
      <c r="D13" s="78" t="s">
        <v>75</v>
      </c>
      <c r="E13" s="83">
        <f t="shared" si="5"/>
        <v>2746.0000000000005</v>
      </c>
      <c r="F13" s="83">
        <f t="shared" si="5"/>
        <v>3309.8</v>
      </c>
      <c r="G13" s="83">
        <f t="shared" si="5"/>
        <v>2756.4830000000002</v>
      </c>
      <c r="H13" s="83">
        <f t="shared" si="5"/>
        <v>5079.2</v>
      </c>
      <c r="I13" s="83">
        <f t="shared" si="5"/>
        <v>5317.9</v>
      </c>
      <c r="J13" s="83">
        <f t="shared" si="5"/>
        <v>3467.5000000000005</v>
      </c>
      <c r="K13" s="92">
        <f t="shared" si="5"/>
        <v>0</v>
      </c>
      <c r="L13" s="92">
        <f t="shared" si="5"/>
        <v>0</v>
      </c>
      <c r="M13" s="92">
        <f t="shared" si="5"/>
        <v>0</v>
      </c>
      <c r="N13" s="92">
        <f t="shared" si="5"/>
        <v>0</v>
      </c>
      <c r="O13" s="92">
        <f t="shared" si="5"/>
        <v>0</v>
      </c>
      <c r="P13" s="92">
        <f t="shared" si="5"/>
        <v>0</v>
      </c>
      <c r="Q13" s="83">
        <f t="shared" si="5"/>
        <v>22676.882999999994</v>
      </c>
      <c r="R13" s="83">
        <v>22429.03</v>
      </c>
      <c r="S13" s="112">
        <f t="shared" si="2"/>
        <v>101.10505447627469</v>
      </c>
      <c r="T13" s="116">
        <f t="shared" si="3"/>
        <v>-19380.570000000007</v>
      </c>
      <c r="W13" s="21"/>
      <c r="X13" s="21">
        <v>41809.600000000006</v>
      </c>
      <c r="Y13">
        <v>43411.5</v>
      </c>
      <c r="Z13" s="116">
        <f t="shared" si="4"/>
        <v>-20982.47</v>
      </c>
    </row>
    <row r="14" spans="1:26">
      <c r="A14" s="55"/>
      <c r="B14" s="61"/>
      <c r="C14" s="68"/>
      <c r="D14" s="78" t="s">
        <v>40</v>
      </c>
      <c r="E14" s="83">
        <f t="shared" si="5"/>
        <v>413.8</v>
      </c>
      <c r="F14" s="83">
        <f t="shared" si="5"/>
        <v>378.59999999999991</v>
      </c>
      <c r="G14" s="83">
        <f t="shared" si="5"/>
        <v>330.71700000000004</v>
      </c>
      <c r="H14" s="83">
        <f t="shared" si="5"/>
        <v>701.90000000000009</v>
      </c>
      <c r="I14" s="83">
        <f t="shared" si="5"/>
        <v>705.5</v>
      </c>
      <c r="J14" s="83">
        <f t="shared" si="5"/>
        <v>474.1</v>
      </c>
      <c r="K14" s="92">
        <f t="shared" si="5"/>
        <v>0</v>
      </c>
      <c r="L14" s="92">
        <f t="shared" si="5"/>
        <v>0</v>
      </c>
      <c r="M14" s="92">
        <f t="shared" si="5"/>
        <v>0</v>
      </c>
      <c r="N14" s="92">
        <f t="shared" si="5"/>
        <v>0</v>
      </c>
      <c r="O14" s="92">
        <f t="shared" si="5"/>
        <v>0</v>
      </c>
      <c r="P14" s="92">
        <f t="shared" si="5"/>
        <v>0</v>
      </c>
      <c r="Q14" s="83">
        <f t="shared" si="5"/>
        <v>3004.6170000000002</v>
      </c>
      <c r="R14" s="83">
        <v>2656.41</v>
      </c>
      <c r="S14" s="112">
        <f t="shared" si="2"/>
        <v>113.10817983669691</v>
      </c>
      <c r="T14" s="116">
        <f t="shared" si="3"/>
        <v>-5150.29</v>
      </c>
      <c r="W14" s="21"/>
      <c r="X14" s="21">
        <v>7806.7</v>
      </c>
      <c r="Y14">
        <v>6902.9</v>
      </c>
      <c r="Z14" s="116">
        <f t="shared" si="4"/>
        <v>-4246.4900000000007</v>
      </c>
    </row>
    <row r="15" spans="1:26" ht="14.25">
      <c r="A15" s="55"/>
      <c r="B15" s="62"/>
      <c r="C15" s="69"/>
      <c r="D15" s="79" t="s">
        <v>76</v>
      </c>
      <c r="E15" s="84">
        <f t="shared" si="5"/>
        <v>567.6</v>
      </c>
      <c r="F15" s="84">
        <f t="shared" si="5"/>
        <v>546.69999999999993</v>
      </c>
      <c r="G15" s="84">
        <f t="shared" si="5"/>
        <v>493.7</v>
      </c>
      <c r="H15" s="84">
        <f t="shared" si="5"/>
        <v>875.59999999999991</v>
      </c>
      <c r="I15" s="84">
        <f t="shared" si="5"/>
        <v>963.1</v>
      </c>
      <c r="J15" s="84">
        <f t="shared" si="5"/>
        <v>673.49999999999989</v>
      </c>
      <c r="K15" s="93">
        <f t="shared" si="5"/>
        <v>0</v>
      </c>
      <c r="L15" s="93">
        <f t="shared" si="5"/>
        <v>0</v>
      </c>
      <c r="M15" s="93">
        <f t="shared" si="5"/>
        <v>0</v>
      </c>
      <c r="N15" s="93">
        <f t="shared" si="5"/>
        <v>0</v>
      </c>
      <c r="O15" s="93">
        <f t="shared" si="5"/>
        <v>0</v>
      </c>
      <c r="P15" s="93">
        <f t="shared" si="5"/>
        <v>0</v>
      </c>
      <c r="Q15" s="84">
        <f t="shared" si="5"/>
        <v>4120.2</v>
      </c>
      <c r="R15" s="84">
        <v>3727.06</v>
      </c>
      <c r="S15" s="113">
        <f t="shared" si="2"/>
        <v>110.54826055926119</v>
      </c>
      <c r="T15" s="116">
        <f t="shared" si="3"/>
        <v>-7139.44</v>
      </c>
      <c r="W15" s="21"/>
      <c r="X15" s="21">
        <v>10866.5</v>
      </c>
      <c r="Y15">
        <v>9930.6999999999989</v>
      </c>
      <c r="Z15" s="116">
        <f t="shared" si="4"/>
        <v>-6203.64</v>
      </c>
    </row>
    <row r="16" spans="1:26">
      <c r="A16" s="57"/>
      <c r="B16" s="54" t="s">
        <v>144</v>
      </c>
      <c r="C16" s="67"/>
      <c r="D16" s="77" t="s">
        <v>39</v>
      </c>
      <c r="E16" s="85">
        <f t="shared" ref="E16:Q21" si="6">+E22+E28+E34+E40+E46+E52+E61+E67+E73+E79+E85+E91+E97+E103+E109+E118+E124+E130+E136+E142+E148+E154+E160+E166</f>
        <v>585.29999999999995</v>
      </c>
      <c r="F16" s="85">
        <f t="shared" si="6"/>
        <v>757</v>
      </c>
      <c r="G16" s="85">
        <f t="shared" si="6"/>
        <v>659.50000000000011</v>
      </c>
      <c r="H16" s="85">
        <f t="shared" si="6"/>
        <v>1146.8</v>
      </c>
      <c r="I16" s="85">
        <f t="shared" si="6"/>
        <v>1255.1000000000001</v>
      </c>
      <c r="J16" s="85">
        <f t="shared" si="6"/>
        <v>777.69999999999959</v>
      </c>
      <c r="K16" s="94">
        <f t="shared" si="6"/>
        <v>0</v>
      </c>
      <c r="L16" s="94">
        <f t="shared" si="6"/>
        <v>0</v>
      </c>
      <c r="M16" s="94">
        <f t="shared" si="6"/>
        <v>0</v>
      </c>
      <c r="N16" s="94">
        <f t="shared" si="6"/>
        <v>0</v>
      </c>
      <c r="O16" s="94">
        <f t="shared" si="6"/>
        <v>0</v>
      </c>
      <c r="P16" s="94">
        <f t="shared" si="6"/>
        <v>0</v>
      </c>
      <c r="Q16" s="85">
        <f t="shared" si="6"/>
        <v>5181.3999999999987</v>
      </c>
      <c r="R16" s="85">
        <v>4994.74</v>
      </c>
      <c r="S16" s="111">
        <f t="shared" si="2"/>
        <v>103.73713146229832</v>
      </c>
      <c r="T16" s="116">
        <f t="shared" si="3"/>
        <v>-3204.8600000000006</v>
      </c>
      <c r="W16" s="21"/>
      <c r="X16" s="21">
        <v>8199.6</v>
      </c>
      <c r="Y16">
        <v>8250</v>
      </c>
      <c r="Z16" s="116">
        <f t="shared" si="4"/>
        <v>-3255.26</v>
      </c>
    </row>
    <row r="17" spans="1:26">
      <c r="A17" s="57"/>
      <c r="B17" s="55"/>
      <c r="C17" s="68"/>
      <c r="D17" s="78" t="s">
        <v>72</v>
      </c>
      <c r="E17" s="86">
        <f t="shared" si="6"/>
        <v>24.300000000000004</v>
      </c>
      <c r="F17" s="86">
        <f t="shared" si="6"/>
        <v>30.900000000000009</v>
      </c>
      <c r="G17" s="86">
        <f t="shared" si="6"/>
        <v>26.200000000000006</v>
      </c>
      <c r="H17" s="86">
        <f t="shared" si="6"/>
        <v>55.399999999999991</v>
      </c>
      <c r="I17" s="86">
        <f t="shared" si="6"/>
        <v>67.000000000000014</v>
      </c>
      <c r="J17" s="86">
        <f t="shared" si="6"/>
        <v>33.900000000000006</v>
      </c>
      <c r="K17" s="95">
        <f t="shared" si="6"/>
        <v>0</v>
      </c>
      <c r="L17" s="95">
        <f t="shared" si="6"/>
        <v>0</v>
      </c>
      <c r="M17" s="95">
        <f t="shared" si="6"/>
        <v>0</v>
      </c>
      <c r="N17" s="95">
        <f t="shared" si="6"/>
        <v>0</v>
      </c>
      <c r="O17" s="95">
        <f t="shared" si="6"/>
        <v>0</v>
      </c>
      <c r="P17" s="95">
        <f t="shared" si="6"/>
        <v>0</v>
      </c>
      <c r="Q17" s="86">
        <f t="shared" si="6"/>
        <v>237.7</v>
      </c>
      <c r="R17" s="86">
        <v>230.5</v>
      </c>
      <c r="S17" s="112">
        <f t="shared" si="2"/>
        <v>103.1236442516269</v>
      </c>
      <c r="T17" s="116">
        <f t="shared" si="3"/>
        <v>-498</v>
      </c>
      <c r="W17" s="21"/>
      <c r="X17" s="21">
        <v>728.5</v>
      </c>
      <c r="Y17">
        <v>724.6</v>
      </c>
      <c r="Z17" s="116">
        <f t="shared" si="4"/>
        <v>-494.1</v>
      </c>
    </row>
    <row r="18" spans="1:26">
      <c r="A18" s="57"/>
      <c r="B18" s="55"/>
      <c r="C18" s="68"/>
      <c r="D18" s="78" t="s">
        <v>74</v>
      </c>
      <c r="E18" s="86">
        <f t="shared" si="6"/>
        <v>561</v>
      </c>
      <c r="F18" s="86">
        <f t="shared" si="6"/>
        <v>726.1</v>
      </c>
      <c r="G18" s="86">
        <f t="shared" si="6"/>
        <v>633.29999999999995</v>
      </c>
      <c r="H18" s="86">
        <f t="shared" si="6"/>
        <v>1091.3999999999996</v>
      </c>
      <c r="I18" s="86">
        <f t="shared" si="6"/>
        <v>1188.0999999999999</v>
      </c>
      <c r="J18" s="86">
        <f t="shared" si="6"/>
        <v>743.80000000000018</v>
      </c>
      <c r="K18" s="95">
        <f t="shared" si="6"/>
        <v>0</v>
      </c>
      <c r="L18" s="95">
        <f t="shared" si="6"/>
        <v>0</v>
      </c>
      <c r="M18" s="95">
        <f t="shared" si="6"/>
        <v>0</v>
      </c>
      <c r="N18" s="95">
        <f t="shared" si="6"/>
        <v>0</v>
      </c>
      <c r="O18" s="95">
        <f t="shared" si="6"/>
        <v>0</v>
      </c>
      <c r="P18" s="95">
        <f t="shared" si="6"/>
        <v>0</v>
      </c>
      <c r="Q18" s="86">
        <f t="shared" si="6"/>
        <v>4943.7</v>
      </c>
      <c r="R18" s="86">
        <v>4764.2400000000007</v>
      </c>
      <c r="S18" s="112">
        <f t="shared" si="2"/>
        <v>103.7668127550249</v>
      </c>
      <c r="T18" s="116">
        <f t="shared" si="3"/>
        <v>-2706.8599999999979</v>
      </c>
      <c r="W18" s="21"/>
      <c r="X18" s="21">
        <v>7471.0999999999985</v>
      </c>
      <c r="Y18">
        <v>7525.4</v>
      </c>
      <c r="Z18" s="116">
        <f t="shared" si="4"/>
        <v>-2761.1599999999989</v>
      </c>
    </row>
    <row r="19" spans="1:26">
      <c r="A19" s="57"/>
      <c r="B19" s="55"/>
      <c r="C19" s="68"/>
      <c r="D19" s="78" t="s">
        <v>75</v>
      </c>
      <c r="E19" s="86">
        <f t="shared" si="6"/>
        <v>567.70000000000016</v>
      </c>
      <c r="F19" s="86">
        <f t="shared" si="6"/>
        <v>737.90000000000009</v>
      </c>
      <c r="G19" s="86">
        <f t="shared" si="6"/>
        <v>641.70000000000005</v>
      </c>
      <c r="H19" s="86">
        <f t="shared" si="6"/>
        <v>1099.5</v>
      </c>
      <c r="I19" s="86">
        <f t="shared" si="6"/>
        <v>1205.8</v>
      </c>
      <c r="J19" s="86">
        <f t="shared" si="6"/>
        <v>756.50000000000023</v>
      </c>
      <c r="K19" s="95">
        <f t="shared" si="6"/>
        <v>0</v>
      </c>
      <c r="L19" s="95">
        <f t="shared" si="6"/>
        <v>0</v>
      </c>
      <c r="M19" s="95">
        <f t="shared" si="6"/>
        <v>0</v>
      </c>
      <c r="N19" s="95">
        <f t="shared" si="6"/>
        <v>0</v>
      </c>
      <c r="O19" s="95">
        <f t="shared" si="6"/>
        <v>0</v>
      </c>
      <c r="P19" s="95">
        <f t="shared" si="6"/>
        <v>0</v>
      </c>
      <c r="Q19" s="86">
        <f t="shared" si="6"/>
        <v>5009.1000000000004</v>
      </c>
      <c r="R19" s="86">
        <v>4846.0300000000007</v>
      </c>
      <c r="S19" s="112">
        <f t="shared" si="2"/>
        <v>103.36502250295602</v>
      </c>
      <c r="T19" s="116">
        <f t="shared" si="3"/>
        <v>-3061.3699999999981</v>
      </c>
      <c r="W19" s="21"/>
      <c r="X19" s="21">
        <v>7907.3999999999987</v>
      </c>
      <c r="Y19">
        <v>7958.2</v>
      </c>
      <c r="Z19" s="116">
        <f t="shared" si="4"/>
        <v>-3112.1699999999992</v>
      </c>
    </row>
    <row r="20" spans="1:26">
      <c r="A20" s="57"/>
      <c r="B20" s="55"/>
      <c r="C20" s="68"/>
      <c r="D20" s="78" t="s">
        <v>40</v>
      </c>
      <c r="E20" s="86">
        <f t="shared" si="6"/>
        <v>17.600000000000001</v>
      </c>
      <c r="F20" s="86">
        <f t="shared" si="6"/>
        <v>19.100000000000001</v>
      </c>
      <c r="G20" s="86">
        <f t="shared" si="6"/>
        <v>17.8</v>
      </c>
      <c r="H20" s="86">
        <f t="shared" si="6"/>
        <v>47.3</v>
      </c>
      <c r="I20" s="86">
        <f t="shared" si="6"/>
        <v>49.3</v>
      </c>
      <c r="J20" s="86">
        <f t="shared" si="6"/>
        <v>21.200000000000006</v>
      </c>
      <c r="K20" s="95">
        <f t="shared" si="6"/>
        <v>0</v>
      </c>
      <c r="L20" s="95">
        <f t="shared" si="6"/>
        <v>0</v>
      </c>
      <c r="M20" s="95">
        <f t="shared" si="6"/>
        <v>0</v>
      </c>
      <c r="N20" s="95">
        <f t="shared" si="6"/>
        <v>0</v>
      </c>
      <c r="O20" s="95">
        <f t="shared" si="6"/>
        <v>0</v>
      </c>
      <c r="P20" s="95">
        <f t="shared" si="6"/>
        <v>0</v>
      </c>
      <c r="Q20" s="86">
        <f t="shared" si="6"/>
        <v>172.3</v>
      </c>
      <c r="R20" s="86">
        <v>148.71</v>
      </c>
      <c r="S20" s="112">
        <f t="shared" si="2"/>
        <v>115.86308923407975</v>
      </c>
      <c r="T20" s="116">
        <f t="shared" si="3"/>
        <v>-143.49000000000004</v>
      </c>
      <c r="W20" s="21"/>
      <c r="X20" s="21">
        <v>292.20000000000005</v>
      </c>
      <c r="Y20">
        <v>291.8</v>
      </c>
      <c r="Z20" s="116">
        <f t="shared" si="4"/>
        <v>-143.09</v>
      </c>
    </row>
    <row r="21" spans="1:26" ht="14.25">
      <c r="A21" s="57"/>
      <c r="B21" s="55"/>
      <c r="C21" s="69"/>
      <c r="D21" s="79" t="s">
        <v>76</v>
      </c>
      <c r="E21" s="87">
        <f t="shared" si="6"/>
        <v>18.5</v>
      </c>
      <c r="F21" s="87">
        <f t="shared" si="6"/>
        <v>20.499999999999996</v>
      </c>
      <c r="G21" s="87">
        <f t="shared" si="6"/>
        <v>18.8</v>
      </c>
      <c r="H21" s="87">
        <f t="shared" si="6"/>
        <v>49.6</v>
      </c>
      <c r="I21" s="87">
        <f t="shared" si="6"/>
        <v>52.099999999999994</v>
      </c>
      <c r="J21" s="87">
        <f t="shared" si="6"/>
        <v>22.9</v>
      </c>
      <c r="K21" s="96">
        <f t="shared" si="6"/>
        <v>0</v>
      </c>
      <c r="L21" s="96">
        <f t="shared" si="6"/>
        <v>0</v>
      </c>
      <c r="M21" s="96">
        <f t="shared" si="6"/>
        <v>0</v>
      </c>
      <c r="N21" s="96">
        <f t="shared" si="6"/>
        <v>0</v>
      </c>
      <c r="O21" s="96">
        <f t="shared" si="6"/>
        <v>0</v>
      </c>
      <c r="P21" s="96">
        <f t="shared" si="6"/>
        <v>0</v>
      </c>
      <c r="Q21" s="87">
        <f t="shared" si="6"/>
        <v>182.4</v>
      </c>
      <c r="R21" s="87">
        <v>158.06</v>
      </c>
      <c r="S21" s="113">
        <f t="shared" si="2"/>
        <v>115.39921548778945</v>
      </c>
      <c r="T21" s="116">
        <f t="shared" si="3"/>
        <v>-158.04000000000002</v>
      </c>
      <c r="W21" s="21"/>
      <c r="X21" s="21">
        <v>316.10000000000002</v>
      </c>
      <c r="Y21">
        <v>324.7</v>
      </c>
      <c r="Z21" s="116">
        <f t="shared" si="4"/>
        <v>-166.64</v>
      </c>
    </row>
    <row r="22" spans="1:26" ht="13.5" customHeight="1">
      <c r="A22" s="57"/>
      <c r="B22" s="57"/>
      <c r="C22" s="70" t="s">
        <v>139</v>
      </c>
      <c r="D22" s="77" t="s">
        <v>39</v>
      </c>
      <c r="E22" s="85">
        <v>8.6</v>
      </c>
      <c r="F22" s="85">
        <v>14.6</v>
      </c>
      <c r="G22" s="85">
        <v>13.7</v>
      </c>
      <c r="H22" s="85">
        <v>25.3</v>
      </c>
      <c r="I22" s="85">
        <v>23.5</v>
      </c>
      <c r="J22" s="85">
        <v>12.2</v>
      </c>
      <c r="K22" s="94"/>
      <c r="L22" s="94"/>
      <c r="M22" s="94"/>
      <c r="N22" s="94"/>
      <c r="O22" s="94"/>
      <c r="P22" s="94"/>
      <c r="Q22" s="85">
        <f>SUM(E22:P22)</f>
        <v>97.9</v>
      </c>
      <c r="R22" s="85">
        <v>104.19999999999999</v>
      </c>
      <c r="S22" s="111">
        <f t="shared" si="2"/>
        <v>93.953934740882943</v>
      </c>
      <c r="T22" s="116">
        <f t="shared" si="3"/>
        <v>-178.7</v>
      </c>
      <c r="U22" s="117" t="s">
        <v>54</v>
      </c>
      <c r="V22" s="148">
        <v>1</v>
      </c>
      <c r="W22" s="21"/>
      <c r="X22" s="21">
        <v>282.89999999999998</v>
      </c>
      <c r="Y22">
        <v>282.2</v>
      </c>
      <c r="Z22" s="116">
        <f t="shared" si="4"/>
        <v>-178</v>
      </c>
    </row>
    <row r="23" spans="1:26">
      <c r="A23" s="57"/>
      <c r="B23" s="47"/>
      <c r="C23" s="71"/>
      <c r="D23" s="78" t="s">
        <v>72</v>
      </c>
      <c r="E23" s="86">
        <v>0.5</v>
      </c>
      <c r="F23" s="86">
        <v>0.9</v>
      </c>
      <c r="G23" s="86">
        <v>0.9</v>
      </c>
      <c r="H23" s="86">
        <v>1.6</v>
      </c>
      <c r="I23" s="86">
        <v>1.5</v>
      </c>
      <c r="J23" s="86">
        <v>0.8</v>
      </c>
      <c r="K23" s="95"/>
      <c r="L23" s="95"/>
      <c r="M23" s="95"/>
      <c r="N23" s="95"/>
      <c r="O23" s="95"/>
      <c r="P23" s="95"/>
      <c r="Q23" s="86">
        <f>SUM(E23:P23)</f>
        <v>6.2</v>
      </c>
      <c r="R23" s="86">
        <v>6.4999999999999991</v>
      </c>
      <c r="S23" s="112">
        <f t="shared" si="2"/>
        <v>95.384615384615401</v>
      </c>
      <c r="T23" s="116">
        <f t="shared" si="3"/>
        <v>-11.3</v>
      </c>
      <c r="U23" s="118"/>
      <c r="V23" s="118"/>
      <c r="W23" s="21"/>
      <c r="X23" s="21">
        <v>17.8</v>
      </c>
      <c r="Y23">
        <v>17.8</v>
      </c>
      <c r="Z23" s="116">
        <f t="shared" si="4"/>
        <v>-11.3</v>
      </c>
    </row>
    <row r="24" spans="1:26">
      <c r="A24" s="57"/>
      <c r="B24" s="47"/>
      <c r="C24" s="71"/>
      <c r="D24" s="78" t="s">
        <v>74</v>
      </c>
      <c r="E24" s="86">
        <f t="shared" ref="E24:Q24" si="7">+E22-E23</f>
        <v>8.1</v>
      </c>
      <c r="F24" s="86">
        <f t="shared" si="7"/>
        <v>13.7</v>
      </c>
      <c r="G24" s="86">
        <f t="shared" si="7"/>
        <v>12.8</v>
      </c>
      <c r="H24" s="86">
        <f t="shared" si="7"/>
        <v>23.7</v>
      </c>
      <c r="I24" s="86">
        <f t="shared" si="7"/>
        <v>22</v>
      </c>
      <c r="J24" s="86">
        <f t="shared" si="7"/>
        <v>11.399999999999999</v>
      </c>
      <c r="K24" s="95">
        <f t="shared" si="7"/>
        <v>0</v>
      </c>
      <c r="L24" s="95">
        <f t="shared" si="7"/>
        <v>0</v>
      </c>
      <c r="M24" s="95">
        <f t="shared" si="7"/>
        <v>0</v>
      </c>
      <c r="N24" s="95">
        <f t="shared" si="7"/>
        <v>0</v>
      </c>
      <c r="O24" s="95">
        <f t="shared" si="7"/>
        <v>0</v>
      </c>
      <c r="P24" s="95">
        <f t="shared" si="7"/>
        <v>0</v>
      </c>
      <c r="Q24" s="86">
        <f t="shared" si="7"/>
        <v>91.7</v>
      </c>
      <c r="R24" s="86">
        <v>97.7</v>
      </c>
      <c r="S24" s="112">
        <f t="shared" si="2"/>
        <v>93.858751279426826</v>
      </c>
      <c r="T24" s="116">
        <f t="shared" si="3"/>
        <v>-167.39999999999998</v>
      </c>
      <c r="U24" s="118"/>
      <c r="V24" s="118"/>
      <c r="W24" s="21"/>
      <c r="X24" s="21">
        <v>265.09999999999997</v>
      </c>
      <c r="Y24">
        <v>264.39999999999998</v>
      </c>
      <c r="Z24" s="116">
        <f t="shared" si="4"/>
        <v>-166.7</v>
      </c>
    </row>
    <row r="25" spans="1:26">
      <c r="A25" s="57"/>
      <c r="B25" s="47"/>
      <c r="C25" s="71"/>
      <c r="D25" s="78" t="s">
        <v>75</v>
      </c>
      <c r="E25" s="86">
        <f t="shared" ref="E25:Q25" si="8">+E22-E26</f>
        <v>8.6</v>
      </c>
      <c r="F25" s="86">
        <f t="shared" si="8"/>
        <v>14.6</v>
      </c>
      <c r="G25" s="86">
        <f t="shared" si="8"/>
        <v>13.7</v>
      </c>
      <c r="H25" s="86">
        <f t="shared" si="8"/>
        <v>25.3</v>
      </c>
      <c r="I25" s="86">
        <f t="shared" si="8"/>
        <v>23.5</v>
      </c>
      <c r="J25" s="86">
        <f t="shared" si="8"/>
        <v>12.2</v>
      </c>
      <c r="K25" s="95">
        <f t="shared" si="8"/>
        <v>0</v>
      </c>
      <c r="L25" s="95">
        <f t="shared" si="8"/>
        <v>0</v>
      </c>
      <c r="M25" s="95">
        <f t="shared" si="8"/>
        <v>0</v>
      </c>
      <c r="N25" s="95">
        <f t="shared" si="8"/>
        <v>0</v>
      </c>
      <c r="O25" s="95">
        <f t="shared" si="8"/>
        <v>0</v>
      </c>
      <c r="P25" s="95">
        <f t="shared" si="8"/>
        <v>0</v>
      </c>
      <c r="Q25" s="86">
        <f t="shared" si="8"/>
        <v>97.9</v>
      </c>
      <c r="R25" s="86">
        <v>102.19999999999999</v>
      </c>
      <c r="S25" s="112">
        <f t="shared" si="2"/>
        <v>95.792563600782799</v>
      </c>
      <c r="T25" s="116">
        <f t="shared" si="3"/>
        <v>-139.60000000000002</v>
      </c>
      <c r="U25" s="118"/>
      <c r="V25" s="118"/>
      <c r="W25" s="21"/>
      <c r="X25" s="21">
        <v>241.8</v>
      </c>
      <c r="Y25">
        <v>241.1</v>
      </c>
      <c r="Z25" s="116">
        <f t="shared" si="4"/>
        <v>-138.9</v>
      </c>
    </row>
    <row r="26" spans="1:26">
      <c r="A26" s="57"/>
      <c r="B26" s="47"/>
      <c r="C26" s="71"/>
      <c r="D26" s="78" t="s">
        <v>40</v>
      </c>
      <c r="E26" s="86">
        <v>0</v>
      </c>
      <c r="F26" s="86">
        <v>0</v>
      </c>
      <c r="G26" s="86">
        <v>0</v>
      </c>
      <c r="H26" s="86">
        <v>0</v>
      </c>
      <c r="I26" s="86">
        <v>0</v>
      </c>
      <c r="J26" s="86">
        <v>0</v>
      </c>
      <c r="K26" s="95"/>
      <c r="L26" s="95"/>
      <c r="M26" s="95"/>
      <c r="N26" s="95"/>
      <c r="O26" s="95"/>
      <c r="P26" s="95"/>
      <c r="Q26" s="86">
        <f>SUM(E26:P26)</f>
        <v>0</v>
      </c>
      <c r="R26" s="86">
        <v>2</v>
      </c>
      <c r="S26" s="112" t="str">
        <f t="shared" si="2"/>
        <v>－</v>
      </c>
      <c r="T26" s="116">
        <f t="shared" si="3"/>
        <v>-39.099999999999994</v>
      </c>
      <c r="U26" s="118"/>
      <c r="V26" s="118"/>
      <c r="W26" s="21"/>
      <c r="X26" s="21">
        <v>41.099999999999994</v>
      </c>
      <c r="Y26">
        <v>41.099999999999994</v>
      </c>
      <c r="Z26" s="116">
        <f t="shared" si="4"/>
        <v>-39.099999999999994</v>
      </c>
    </row>
    <row r="27" spans="1:26" ht="14.25">
      <c r="A27" s="57"/>
      <c r="B27" s="47"/>
      <c r="C27" s="72"/>
      <c r="D27" s="79" t="s">
        <v>76</v>
      </c>
      <c r="E27" s="87">
        <v>0</v>
      </c>
      <c r="F27" s="87">
        <v>0</v>
      </c>
      <c r="G27" s="87">
        <v>0</v>
      </c>
      <c r="H27" s="87">
        <v>0</v>
      </c>
      <c r="I27" s="87">
        <v>0</v>
      </c>
      <c r="J27" s="87">
        <v>0</v>
      </c>
      <c r="K27" s="96"/>
      <c r="L27" s="96"/>
      <c r="M27" s="96"/>
      <c r="N27" s="96"/>
      <c r="O27" s="96"/>
      <c r="P27" s="96"/>
      <c r="Q27" s="87">
        <f>SUM(E27:P27)</f>
        <v>0</v>
      </c>
      <c r="R27" s="87">
        <v>2.2000000000000002</v>
      </c>
      <c r="S27" s="113" t="str">
        <f t="shared" si="2"/>
        <v>－</v>
      </c>
      <c r="T27" s="116">
        <f t="shared" si="3"/>
        <v>-42.5</v>
      </c>
      <c r="U27" s="119"/>
      <c r="V27" s="119"/>
      <c r="W27" s="21"/>
      <c r="X27" s="21">
        <v>44.7</v>
      </c>
      <c r="Y27">
        <v>44.7</v>
      </c>
      <c r="Z27" s="116">
        <f t="shared" si="4"/>
        <v>-42.5</v>
      </c>
    </row>
    <row r="28" spans="1:26" ht="13.5" customHeight="1">
      <c r="A28" s="57"/>
      <c r="B28" s="47"/>
      <c r="C28" s="70" t="s">
        <v>306</v>
      </c>
      <c r="D28" s="77" t="s">
        <v>39</v>
      </c>
      <c r="E28" s="85">
        <v>37.299999999999997</v>
      </c>
      <c r="F28" s="85">
        <v>54.9</v>
      </c>
      <c r="G28" s="85">
        <v>41.7</v>
      </c>
      <c r="H28" s="85">
        <v>76.5</v>
      </c>
      <c r="I28" s="85">
        <v>79.400000000000006</v>
      </c>
      <c r="J28" s="85">
        <v>50.2</v>
      </c>
      <c r="K28" s="94"/>
      <c r="L28" s="94"/>
      <c r="M28" s="94"/>
      <c r="N28" s="94"/>
      <c r="O28" s="94"/>
      <c r="P28" s="94"/>
      <c r="Q28" s="85">
        <f>SUM(E28:P28)</f>
        <v>339.99999999999994</v>
      </c>
      <c r="R28" s="85">
        <v>350</v>
      </c>
      <c r="S28" s="111">
        <f t="shared" si="2"/>
        <v>97.142857142857125</v>
      </c>
      <c r="T28" s="116">
        <f t="shared" si="3"/>
        <v>-488</v>
      </c>
      <c r="U28" s="117" t="s">
        <v>145</v>
      </c>
      <c r="V28" s="148"/>
      <c r="W28" s="21"/>
      <c r="X28" s="21">
        <v>838</v>
      </c>
      <c r="Y28">
        <v>838</v>
      </c>
      <c r="Z28" s="116">
        <f t="shared" si="4"/>
        <v>-488</v>
      </c>
    </row>
    <row r="29" spans="1:26">
      <c r="A29" s="57"/>
      <c r="B29" s="47"/>
      <c r="C29" s="71"/>
      <c r="D29" s="78" t="s">
        <v>72</v>
      </c>
      <c r="E29" s="86">
        <v>1.4</v>
      </c>
      <c r="F29" s="86">
        <v>1.4</v>
      </c>
      <c r="G29" s="86">
        <v>1.2</v>
      </c>
      <c r="H29" s="86">
        <v>2</v>
      </c>
      <c r="I29" s="86">
        <v>2.2000000000000002</v>
      </c>
      <c r="J29" s="86">
        <v>1.8</v>
      </c>
      <c r="K29" s="95"/>
      <c r="L29" s="95"/>
      <c r="M29" s="95"/>
      <c r="N29" s="95"/>
      <c r="O29" s="95"/>
      <c r="P29" s="95"/>
      <c r="Q29" s="86">
        <f>SUM(E29:P29)</f>
        <v>10</v>
      </c>
      <c r="R29" s="86">
        <v>9.1</v>
      </c>
      <c r="S29" s="112">
        <f t="shared" si="2"/>
        <v>109.8901098901099</v>
      </c>
      <c r="T29" s="116">
        <f t="shared" si="3"/>
        <v>-25.5</v>
      </c>
      <c r="U29" s="118"/>
      <c r="V29" s="118"/>
      <c r="W29" s="21"/>
      <c r="X29" s="21">
        <v>34.6</v>
      </c>
      <c r="Y29">
        <v>34.6</v>
      </c>
      <c r="Z29" s="116">
        <f t="shared" si="4"/>
        <v>-25.5</v>
      </c>
    </row>
    <row r="30" spans="1:26">
      <c r="A30" s="57"/>
      <c r="B30" s="47"/>
      <c r="C30" s="71"/>
      <c r="D30" s="78" t="s">
        <v>74</v>
      </c>
      <c r="E30" s="86">
        <f t="shared" ref="E30:Q30" si="9">+E28-E29</f>
        <v>35.9</v>
      </c>
      <c r="F30" s="86">
        <f t="shared" si="9"/>
        <v>53.5</v>
      </c>
      <c r="G30" s="86">
        <f t="shared" si="9"/>
        <v>40.5</v>
      </c>
      <c r="H30" s="86">
        <f t="shared" si="9"/>
        <v>74.5</v>
      </c>
      <c r="I30" s="86">
        <f t="shared" si="9"/>
        <v>77.2</v>
      </c>
      <c r="J30" s="86">
        <f t="shared" si="9"/>
        <v>48.400000000000006</v>
      </c>
      <c r="K30" s="95">
        <f t="shared" si="9"/>
        <v>0</v>
      </c>
      <c r="L30" s="95">
        <f t="shared" si="9"/>
        <v>0</v>
      </c>
      <c r="M30" s="95">
        <f t="shared" si="9"/>
        <v>0</v>
      </c>
      <c r="N30" s="95">
        <f t="shared" si="9"/>
        <v>0</v>
      </c>
      <c r="O30" s="95">
        <f t="shared" si="9"/>
        <v>0</v>
      </c>
      <c r="P30" s="95">
        <f t="shared" si="9"/>
        <v>0</v>
      </c>
      <c r="Q30" s="86">
        <f t="shared" si="9"/>
        <v>329.99999999999994</v>
      </c>
      <c r="R30" s="86">
        <v>340.9</v>
      </c>
      <c r="S30" s="112">
        <f t="shared" si="2"/>
        <v>96.802581402170716</v>
      </c>
      <c r="T30" s="116">
        <f t="shared" si="3"/>
        <v>-462.5</v>
      </c>
      <c r="U30" s="118"/>
      <c r="V30" s="118"/>
      <c r="W30" s="21"/>
      <c r="X30" s="21">
        <v>803.4</v>
      </c>
      <c r="Y30">
        <v>803.4</v>
      </c>
      <c r="Z30" s="116">
        <f t="shared" si="4"/>
        <v>-462.5</v>
      </c>
    </row>
    <row r="31" spans="1:26">
      <c r="A31" s="57"/>
      <c r="B31" s="47"/>
      <c r="C31" s="71"/>
      <c r="D31" s="78" t="s">
        <v>75</v>
      </c>
      <c r="E31" s="86">
        <f t="shared" ref="E31:Q31" si="10">+E28-E32</f>
        <v>34.199999999999996</v>
      </c>
      <c r="F31" s="86">
        <f t="shared" si="10"/>
        <v>52.3</v>
      </c>
      <c r="G31" s="86">
        <f t="shared" si="10"/>
        <v>39.400000000000006</v>
      </c>
      <c r="H31" s="86">
        <f t="shared" si="10"/>
        <v>72.599999999999994</v>
      </c>
      <c r="I31" s="86">
        <f t="shared" si="10"/>
        <v>75.300000000000011</v>
      </c>
      <c r="J31" s="86">
        <f t="shared" si="10"/>
        <v>46.8</v>
      </c>
      <c r="K31" s="95">
        <f t="shared" si="10"/>
        <v>0</v>
      </c>
      <c r="L31" s="95">
        <f t="shared" si="10"/>
        <v>0</v>
      </c>
      <c r="M31" s="95">
        <f t="shared" si="10"/>
        <v>0</v>
      </c>
      <c r="N31" s="95">
        <f t="shared" si="10"/>
        <v>0</v>
      </c>
      <c r="O31" s="95">
        <f t="shared" si="10"/>
        <v>0</v>
      </c>
      <c r="P31" s="95">
        <f t="shared" si="10"/>
        <v>0</v>
      </c>
      <c r="Q31" s="86">
        <f t="shared" si="10"/>
        <v>320.59999999999997</v>
      </c>
      <c r="R31" s="86">
        <v>335.5</v>
      </c>
      <c r="S31" s="112">
        <f t="shared" si="2"/>
        <v>95.558867362146032</v>
      </c>
      <c r="T31" s="116">
        <f t="shared" si="3"/>
        <v>-470.9</v>
      </c>
      <c r="U31" s="118"/>
      <c r="V31" s="118"/>
      <c r="W31" s="21"/>
      <c r="X31" s="21">
        <v>806.4</v>
      </c>
      <c r="Y31">
        <v>806.4</v>
      </c>
      <c r="Z31" s="116">
        <f t="shared" si="4"/>
        <v>-470.9</v>
      </c>
    </row>
    <row r="32" spans="1:26">
      <c r="A32" s="57"/>
      <c r="B32" s="47"/>
      <c r="C32" s="71"/>
      <c r="D32" s="78" t="s">
        <v>40</v>
      </c>
      <c r="E32" s="86">
        <v>3.1</v>
      </c>
      <c r="F32" s="86">
        <v>2.6</v>
      </c>
      <c r="G32" s="86">
        <v>2.2999999999999998</v>
      </c>
      <c r="H32" s="86">
        <v>3.9</v>
      </c>
      <c r="I32" s="86">
        <v>4.0999999999999996</v>
      </c>
      <c r="J32" s="86">
        <v>3.4</v>
      </c>
      <c r="K32" s="95"/>
      <c r="L32" s="95"/>
      <c r="M32" s="95"/>
      <c r="N32" s="95"/>
      <c r="O32" s="95"/>
      <c r="P32" s="95"/>
      <c r="Q32" s="86">
        <f>SUM(E32:P32)</f>
        <v>19.399999999999999</v>
      </c>
      <c r="R32" s="86">
        <v>14.5</v>
      </c>
      <c r="S32" s="112">
        <f t="shared" si="2"/>
        <v>133.79310344827587</v>
      </c>
      <c r="T32" s="116">
        <f t="shared" si="3"/>
        <v>-17.099999999999998</v>
      </c>
      <c r="U32" s="118"/>
      <c r="V32" s="118"/>
      <c r="W32" s="21"/>
      <c r="X32" s="21">
        <v>31.6</v>
      </c>
      <c r="Y32">
        <v>31.6</v>
      </c>
      <c r="Z32" s="116">
        <f t="shared" si="4"/>
        <v>-17.099999999999998</v>
      </c>
    </row>
    <row r="33" spans="1:26" ht="14.25">
      <c r="A33" s="57"/>
      <c r="B33" s="47"/>
      <c r="C33" s="72"/>
      <c r="D33" s="79" t="s">
        <v>76</v>
      </c>
      <c r="E33" s="87">
        <v>3.8</v>
      </c>
      <c r="F33" s="87">
        <v>3.6</v>
      </c>
      <c r="G33" s="87">
        <v>3.2</v>
      </c>
      <c r="H33" s="87">
        <v>5.2</v>
      </c>
      <c r="I33" s="87">
        <v>5.2</v>
      </c>
      <c r="J33" s="87">
        <v>4.5</v>
      </c>
      <c r="K33" s="96"/>
      <c r="L33" s="96"/>
      <c r="M33" s="96"/>
      <c r="N33" s="96"/>
      <c r="O33" s="96"/>
      <c r="P33" s="96"/>
      <c r="Q33" s="87">
        <f>SUM(E33:J33)</f>
        <v>25.5</v>
      </c>
      <c r="R33" s="87">
        <v>19.8</v>
      </c>
      <c r="S33" s="112">
        <f t="shared" si="2"/>
        <v>128.78787878787878</v>
      </c>
      <c r="T33" s="116">
        <f t="shared" si="3"/>
        <v>-17.7</v>
      </c>
      <c r="U33" s="119"/>
      <c r="V33" s="119"/>
      <c r="W33" s="21"/>
      <c r="X33" s="21">
        <v>37.5</v>
      </c>
      <c r="Y33">
        <v>37.5</v>
      </c>
      <c r="Z33" s="116">
        <f t="shared" si="4"/>
        <v>-17.7</v>
      </c>
    </row>
    <row r="34" spans="1:26" ht="13.5" customHeight="1">
      <c r="A34" s="57"/>
      <c r="B34" s="47"/>
      <c r="C34" s="70" t="s">
        <v>142</v>
      </c>
      <c r="D34" s="77" t="s">
        <v>39</v>
      </c>
      <c r="E34" s="85">
        <v>19.3</v>
      </c>
      <c r="F34" s="85">
        <v>20.8</v>
      </c>
      <c r="G34" s="85">
        <v>17.399999999999999</v>
      </c>
      <c r="H34" s="85">
        <v>23.6</v>
      </c>
      <c r="I34" s="85">
        <v>28.4</v>
      </c>
      <c r="J34" s="85">
        <v>22.2</v>
      </c>
      <c r="K34" s="94"/>
      <c r="L34" s="94"/>
      <c r="M34" s="94"/>
      <c r="N34" s="94"/>
      <c r="O34" s="94"/>
      <c r="P34" s="94"/>
      <c r="Q34" s="85">
        <f>SUM(E34:P34)</f>
        <v>131.69999999999999</v>
      </c>
      <c r="R34" s="85">
        <v>136.80000000000001</v>
      </c>
      <c r="S34" s="111">
        <f t="shared" si="2"/>
        <v>96.271929824561383</v>
      </c>
      <c r="T34" s="116">
        <f t="shared" si="3"/>
        <v>-55.199999999999989</v>
      </c>
      <c r="U34" s="117" t="s">
        <v>30</v>
      </c>
      <c r="V34" s="148">
        <v>1</v>
      </c>
      <c r="W34" s="21"/>
      <c r="X34" s="21">
        <v>192</v>
      </c>
      <c r="Y34">
        <v>192</v>
      </c>
      <c r="Z34" s="116">
        <f t="shared" si="4"/>
        <v>-55.199999999999989</v>
      </c>
    </row>
    <row r="35" spans="1:26">
      <c r="A35" s="57"/>
      <c r="B35" s="47"/>
      <c r="C35" s="71"/>
      <c r="D35" s="78" t="s">
        <v>72</v>
      </c>
      <c r="E35" s="86">
        <v>0.2</v>
      </c>
      <c r="F35" s="86">
        <v>0.5</v>
      </c>
      <c r="G35" s="86">
        <v>0.3</v>
      </c>
      <c r="H35" s="86">
        <v>1.1000000000000001</v>
      </c>
      <c r="I35" s="86">
        <v>1.7</v>
      </c>
      <c r="J35" s="86">
        <v>0.8</v>
      </c>
      <c r="K35" s="95"/>
      <c r="L35" s="95"/>
      <c r="M35" s="95"/>
      <c r="N35" s="95"/>
      <c r="O35" s="95"/>
      <c r="P35" s="95"/>
      <c r="Q35" s="86">
        <f>SUM(E35:P35)</f>
        <v>4.5999999999999996</v>
      </c>
      <c r="R35" s="86">
        <v>3.5</v>
      </c>
      <c r="S35" s="112">
        <f t="shared" si="2"/>
        <v>131.42857142857142</v>
      </c>
      <c r="T35" s="116">
        <f t="shared" si="3"/>
        <v>-15.600000000000001</v>
      </c>
      <c r="U35" s="118"/>
      <c r="V35" s="118"/>
      <c r="W35" s="21"/>
      <c r="X35" s="21">
        <v>19.100000000000001</v>
      </c>
      <c r="Y35">
        <v>3.5</v>
      </c>
      <c r="Z35" s="116">
        <f t="shared" si="4"/>
        <v>0</v>
      </c>
    </row>
    <row r="36" spans="1:26">
      <c r="A36" s="57"/>
      <c r="B36" s="47"/>
      <c r="C36" s="71"/>
      <c r="D36" s="78" t="s">
        <v>74</v>
      </c>
      <c r="E36" s="86">
        <f t="shared" ref="E36:Q36" si="11">+E34-E35</f>
        <v>19.100000000000001</v>
      </c>
      <c r="F36" s="86">
        <f t="shared" si="11"/>
        <v>20.3</v>
      </c>
      <c r="G36" s="86">
        <f t="shared" si="11"/>
        <v>17.099999999999998</v>
      </c>
      <c r="H36" s="86">
        <f t="shared" si="11"/>
        <v>22.5</v>
      </c>
      <c r="I36" s="86">
        <f t="shared" si="11"/>
        <v>26.7</v>
      </c>
      <c r="J36" s="86">
        <f t="shared" si="11"/>
        <v>21.4</v>
      </c>
      <c r="K36" s="95">
        <f t="shared" si="11"/>
        <v>0</v>
      </c>
      <c r="L36" s="95">
        <f t="shared" si="11"/>
        <v>0</v>
      </c>
      <c r="M36" s="95">
        <f t="shared" si="11"/>
        <v>0</v>
      </c>
      <c r="N36" s="95">
        <f t="shared" si="11"/>
        <v>0</v>
      </c>
      <c r="O36" s="95">
        <f t="shared" si="11"/>
        <v>0</v>
      </c>
      <c r="P36" s="95">
        <f t="shared" si="11"/>
        <v>0</v>
      </c>
      <c r="Q36" s="86">
        <f t="shared" si="11"/>
        <v>127.1</v>
      </c>
      <c r="R36" s="86">
        <v>133.29999999999998</v>
      </c>
      <c r="S36" s="112">
        <f t="shared" si="2"/>
        <v>95.348837209302332</v>
      </c>
      <c r="T36" s="116">
        <f t="shared" si="3"/>
        <v>-39.600000000000023</v>
      </c>
      <c r="U36" s="118"/>
      <c r="V36" s="118"/>
      <c r="W36" s="21"/>
      <c r="X36" s="21">
        <v>172.9</v>
      </c>
      <c r="Y36">
        <v>188.5</v>
      </c>
      <c r="Z36" s="116">
        <f t="shared" si="4"/>
        <v>-55.200000000000017</v>
      </c>
    </row>
    <row r="37" spans="1:26">
      <c r="A37" s="57"/>
      <c r="B37" s="47"/>
      <c r="C37" s="71"/>
      <c r="D37" s="78" t="s">
        <v>75</v>
      </c>
      <c r="E37" s="86">
        <f t="shared" ref="E37:Q37" si="12">+E34-E38</f>
        <v>18.100000000000001</v>
      </c>
      <c r="F37" s="86">
        <f t="shared" si="12"/>
        <v>19.7</v>
      </c>
      <c r="G37" s="86">
        <f t="shared" si="12"/>
        <v>16.399999999999999</v>
      </c>
      <c r="H37" s="86">
        <f t="shared" si="12"/>
        <v>22</v>
      </c>
      <c r="I37" s="86">
        <f t="shared" si="12"/>
        <v>26.799999999999997</v>
      </c>
      <c r="J37" s="86">
        <f t="shared" si="12"/>
        <v>20.9</v>
      </c>
      <c r="K37" s="95">
        <f t="shared" si="12"/>
        <v>0</v>
      </c>
      <c r="L37" s="95">
        <f t="shared" si="12"/>
        <v>0</v>
      </c>
      <c r="M37" s="95">
        <f t="shared" si="12"/>
        <v>0</v>
      </c>
      <c r="N37" s="95">
        <f t="shared" si="12"/>
        <v>0</v>
      </c>
      <c r="O37" s="95">
        <f t="shared" si="12"/>
        <v>0</v>
      </c>
      <c r="P37" s="95">
        <f t="shared" si="12"/>
        <v>0</v>
      </c>
      <c r="Q37" s="86">
        <f t="shared" si="12"/>
        <v>123.9</v>
      </c>
      <c r="R37" s="86">
        <v>128.79999999999998</v>
      </c>
      <c r="S37" s="112">
        <f t="shared" si="2"/>
        <v>96.195652173913047</v>
      </c>
      <c r="T37" s="116">
        <f t="shared" si="3"/>
        <v>-48.000000000000028</v>
      </c>
      <c r="U37" s="118"/>
      <c r="V37" s="118"/>
      <c r="W37" s="21"/>
      <c r="X37" s="21">
        <v>176.8</v>
      </c>
      <c r="Y37">
        <v>176.8</v>
      </c>
      <c r="Z37" s="116">
        <f t="shared" si="4"/>
        <v>-48.000000000000028</v>
      </c>
    </row>
    <row r="38" spans="1:26">
      <c r="A38" s="57"/>
      <c r="B38" s="47"/>
      <c r="C38" s="71"/>
      <c r="D38" s="78" t="s">
        <v>40</v>
      </c>
      <c r="E38" s="86">
        <v>1.2</v>
      </c>
      <c r="F38" s="86">
        <v>1.1000000000000001</v>
      </c>
      <c r="G38" s="86">
        <v>1</v>
      </c>
      <c r="H38" s="86">
        <v>1.6</v>
      </c>
      <c r="I38" s="86">
        <v>1.6</v>
      </c>
      <c r="J38" s="86">
        <v>1.3</v>
      </c>
      <c r="K38" s="95"/>
      <c r="L38" s="95"/>
      <c r="M38" s="95"/>
      <c r="N38" s="95"/>
      <c r="O38" s="95"/>
      <c r="P38" s="95"/>
      <c r="Q38" s="86">
        <f>SUM(E38:P38)</f>
        <v>7.8</v>
      </c>
      <c r="R38" s="86">
        <v>8</v>
      </c>
      <c r="S38" s="112">
        <f t="shared" si="2"/>
        <v>97.5</v>
      </c>
      <c r="T38" s="116">
        <f t="shared" si="3"/>
        <v>-7.1999999999999993</v>
      </c>
      <c r="U38" s="118"/>
      <c r="V38" s="118"/>
      <c r="W38" s="21"/>
      <c r="X38" s="21">
        <v>15.2</v>
      </c>
      <c r="Y38">
        <v>15.2</v>
      </c>
      <c r="Z38" s="116">
        <f t="shared" si="4"/>
        <v>-7.1999999999999993</v>
      </c>
    </row>
    <row r="39" spans="1:26" ht="14.25">
      <c r="A39" s="57"/>
      <c r="B39" s="47"/>
      <c r="C39" s="72"/>
      <c r="D39" s="79" t="s">
        <v>76</v>
      </c>
      <c r="E39" s="87">
        <v>1.2</v>
      </c>
      <c r="F39" s="87">
        <v>1.1000000000000001</v>
      </c>
      <c r="G39" s="87">
        <v>1</v>
      </c>
      <c r="H39" s="87">
        <v>1.6</v>
      </c>
      <c r="I39" s="87">
        <v>1.7</v>
      </c>
      <c r="J39" s="87">
        <v>1.3</v>
      </c>
      <c r="K39" s="96"/>
      <c r="L39" s="96"/>
      <c r="M39" s="96"/>
      <c r="N39" s="96"/>
      <c r="O39" s="96"/>
      <c r="P39" s="96"/>
      <c r="Q39" s="87">
        <f>SUM(E39:P39)</f>
        <v>7.9</v>
      </c>
      <c r="R39" s="87">
        <v>8</v>
      </c>
      <c r="S39" s="113">
        <f t="shared" si="2"/>
        <v>98.75</v>
      </c>
      <c r="T39" s="116">
        <f t="shared" si="3"/>
        <v>-7.1999999999999993</v>
      </c>
      <c r="U39" s="119"/>
      <c r="V39" s="119"/>
      <c r="W39" s="21"/>
      <c r="X39" s="21">
        <v>15.2</v>
      </c>
      <c r="Y39">
        <v>22.5</v>
      </c>
      <c r="Z39" s="116">
        <f t="shared" si="4"/>
        <v>-14.5</v>
      </c>
    </row>
    <row r="40" spans="1:26" ht="13.5" customHeight="1">
      <c r="A40" s="57"/>
      <c r="B40" s="47"/>
      <c r="C40" s="70" t="s">
        <v>143</v>
      </c>
      <c r="D40" s="77" t="s">
        <v>39</v>
      </c>
      <c r="E40" s="85">
        <v>37</v>
      </c>
      <c r="F40" s="85">
        <v>57.9</v>
      </c>
      <c r="G40" s="85">
        <v>43.3</v>
      </c>
      <c r="H40" s="85">
        <v>84.3</v>
      </c>
      <c r="I40" s="85">
        <v>85.1</v>
      </c>
      <c r="J40" s="85">
        <v>53.2</v>
      </c>
      <c r="K40" s="94"/>
      <c r="L40" s="94"/>
      <c r="M40" s="94"/>
      <c r="N40" s="94"/>
      <c r="O40" s="94"/>
      <c r="P40" s="94"/>
      <c r="Q40" s="85">
        <f>SUM(E40:P40)</f>
        <v>360.8</v>
      </c>
      <c r="R40" s="85">
        <v>323.40000000000003</v>
      </c>
      <c r="S40" s="111">
        <f t="shared" si="2"/>
        <v>111.56462585034012</v>
      </c>
      <c r="T40" s="116">
        <f t="shared" si="3"/>
        <v>-277.8</v>
      </c>
      <c r="U40" s="117" t="s">
        <v>44</v>
      </c>
      <c r="V40" s="148"/>
      <c r="W40" s="21"/>
      <c r="X40" s="21">
        <v>601.20000000000005</v>
      </c>
      <c r="Y40">
        <v>599.70000000000005</v>
      </c>
      <c r="Z40" s="116">
        <f t="shared" si="4"/>
        <v>-276.3</v>
      </c>
    </row>
    <row r="41" spans="1:26">
      <c r="A41" s="57"/>
      <c r="B41" s="47"/>
      <c r="C41" s="71"/>
      <c r="D41" s="78" t="s">
        <v>72</v>
      </c>
      <c r="E41" s="86">
        <v>0.3</v>
      </c>
      <c r="F41" s="86">
        <v>0.2</v>
      </c>
      <c r="G41" s="86">
        <v>0.3</v>
      </c>
      <c r="H41" s="86">
        <v>1.2</v>
      </c>
      <c r="I41" s="86">
        <v>1</v>
      </c>
      <c r="J41" s="86">
        <v>0.5</v>
      </c>
      <c r="K41" s="95"/>
      <c r="L41" s="95"/>
      <c r="M41" s="95"/>
      <c r="N41" s="95"/>
      <c r="O41" s="95"/>
      <c r="P41" s="95"/>
      <c r="Q41" s="86">
        <f>SUM(E41:P41)</f>
        <v>3.5</v>
      </c>
      <c r="R41" s="86">
        <v>0.7</v>
      </c>
      <c r="S41" s="112">
        <f t="shared" si="2"/>
        <v>500</v>
      </c>
      <c r="T41" s="116">
        <f t="shared" si="3"/>
        <v>-17.400000000000002</v>
      </c>
      <c r="U41" s="118"/>
      <c r="V41" s="118"/>
      <c r="W41" s="21"/>
      <c r="X41" s="21">
        <v>18.100000000000001</v>
      </c>
      <c r="Y41">
        <v>18.100000000000001</v>
      </c>
      <c r="Z41" s="116">
        <f t="shared" si="4"/>
        <v>-17.400000000000002</v>
      </c>
    </row>
    <row r="42" spans="1:26">
      <c r="A42" s="57"/>
      <c r="B42" s="47"/>
      <c r="C42" s="71"/>
      <c r="D42" s="78" t="s">
        <v>74</v>
      </c>
      <c r="E42" s="86">
        <f t="shared" ref="E42:Q42" si="13">+E40-E41</f>
        <v>36.700000000000003</v>
      </c>
      <c r="F42" s="86">
        <f t="shared" si="13"/>
        <v>57.7</v>
      </c>
      <c r="G42" s="86">
        <f t="shared" si="13"/>
        <v>43</v>
      </c>
      <c r="H42" s="86">
        <f t="shared" si="13"/>
        <v>83.1</v>
      </c>
      <c r="I42" s="86">
        <f t="shared" si="13"/>
        <v>84.1</v>
      </c>
      <c r="J42" s="86">
        <f t="shared" si="13"/>
        <v>52.7</v>
      </c>
      <c r="K42" s="95">
        <f t="shared" si="13"/>
        <v>0</v>
      </c>
      <c r="L42" s="95">
        <f t="shared" si="13"/>
        <v>0</v>
      </c>
      <c r="M42" s="95">
        <f t="shared" si="13"/>
        <v>0</v>
      </c>
      <c r="N42" s="95">
        <f t="shared" si="13"/>
        <v>0</v>
      </c>
      <c r="O42" s="95">
        <f t="shared" si="13"/>
        <v>0</v>
      </c>
      <c r="P42" s="95">
        <f t="shared" si="13"/>
        <v>0</v>
      </c>
      <c r="Q42" s="86">
        <f t="shared" si="13"/>
        <v>357.3</v>
      </c>
      <c r="R42" s="86">
        <v>322.7</v>
      </c>
      <c r="S42" s="112">
        <f t="shared" si="2"/>
        <v>110.72203284784629</v>
      </c>
      <c r="T42" s="116">
        <f t="shared" si="3"/>
        <v>-260.40000000000003</v>
      </c>
      <c r="U42" s="118"/>
      <c r="V42" s="118"/>
      <c r="W42" s="21"/>
      <c r="X42" s="21">
        <v>583.1</v>
      </c>
      <c r="Y42">
        <v>581.6</v>
      </c>
      <c r="Z42" s="116">
        <f t="shared" si="4"/>
        <v>-258.90000000000003</v>
      </c>
    </row>
    <row r="43" spans="1:26">
      <c r="A43" s="57"/>
      <c r="B43" s="47"/>
      <c r="C43" s="71"/>
      <c r="D43" s="78" t="s">
        <v>75</v>
      </c>
      <c r="E43" s="86">
        <f t="shared" ref="E43:Q43" si="14">+E40-E44</f>
        <v>34.5</v>
      </c>
      <c r="F43" s="86">
        <f t="shared" si="14"/>
        <v>55.3</v>
      </c>
      <c r="G43" s="86">
        <f t="shared" si="14"/>
        <v>41.4</v>
      </c>
      <c r="H43" s="86">
        <f t="shared" si="14"/>
        <v>78.8</v>
      </c>
      <c r="I43" s="86">
        <f t="shared" si="14"/>
        <v>78.599999999999994</v>
      </c>
      <c r="J43" s="86">
        <f t="shared" si="14"/>
        <v>49.900000000000006</v>
      </c>
      <c r="K43" s="95">
        <f t="shared" si="14"/>
        <v>0</v>
      </c>
      <c r="L43" s="95">
        <f t="shared" si="14"/>
        <v>0</v>
      </c>
      <c r="M43" s="95">
        <f t="shared" si="14"/>
        <v>0</v>
      </c>
      <c r="N43" s="95">
        <f t="shared" si="14"/>
        <v>0</v>
      </c>
      <c r="O43" s="95">
        <f t="shared" si="14"/>
        <v>0</v>
      </c>
      <c r="P43" s="95">
        <f t="shared" si="14"/>
        <v>0</v>
      </c>
      <c r="Q43" s="86">
        <f t="shared" si="14"/>
        <v>338.5</v>
      </c>
      <c r="R43" s="86">
        <v>306.39999999999998</v>
      </c>
      <c r="S43" s="112">
        <f t="shared" si="2"/>
        <v>110.47650130548303</v>
      </c>
      <c r="T43" s="116">
        <f t="shared" si="3"/>
        <v>-270.20000000000005</v>
      </c>
      <c r="U43" s="118"/>
      <c r="V43" s="118"/>
      <c r="W43" s="21"/>
      <c r="X43" s="21">
        <v>576.6</v>
      </c>
      <c r="Y43">
        <v>575.6</v>
      </c>
      <c r="Z43" s="116">
        <f t="shared" si="4"/>
        <v>-269.20000000000005</v>
      </c>
    </row>
    <row r="44" spans="1:26">
      <c r="A44" s="57"/>
      <c r="B44" s="47"/>
      <c r="C44" s="71"/>
      <c r="D44" s="78" t="s">
        <v>40</v>
      </c>
      <c r="E44" s="86">
        <v>2.5</v>
      </c>
      <c r="F44" s="86">
        <v>2.6</v>
      </c>
      <c r="G44" s="86">
        <v>1.9</v>
      </c>
      <c r="H44" s="86">
        <v>5.5</v>
      </c>
      <c r="I44" s="86">
        <v>6.5</v>
      </c>
      <c r="J44" s="86">
        <v>3.3</v>
      </c>
      <c r="K44" s="95"/>
      <c r="L44" s="95"/>
      <c r="M44" s="95"/>
      <c r="N44" s="95"/>
      <c r="O44" s="95"/>
      <c r="P44" s="95"/>
      <c r="Q44" s="86">
        <f>SUM(E44:P44)</f>
        <v>22.3</v>
      </c>
      <c r="R44" s="86">
        <v>17</v>
      </c>
      <c r="S44" s="112">
        <f t="shared" si="2"/>
        <v>131.1764705882353</v>
      </c>
      <c r="T44" s="116">
        <f t="shared" si="3"/>
        <v>-7.6000000000000014</v>
      </c>
      <c r="U44" s="118"/>
      <c r="V44" s="118"/>
      <c r="W44" s="21"/>
      <c r="X44" s="21">
        <v>24.6</v>
      </c>
      <c r="Y44">
        <v>24.1</v>
      </c>
      <c r="Z44" s="116">
        <f t="shared" si="4"/>
        <v>-7.0999999999999979</v>
      </c>
    </row>
    <row r="45" spans="1:26" ht="14.25">
      <c r="A45" s="57"/>
      <c r="B45" s="47"/>
      <c r="C45" s="72"/>
      <c r="D45" s="79" t="s">
        <v>76</v>
      </c>
      <c r="E45" s="87">
        <v>2.5</v>
      </c>
      <c r="F45" s="87">
        <v>2.6</v>
      </c>
      <c r="G45" s="87">
        <v>1.9</v>
      </c>
      <c r="H45" s="87">
        <v>5.5</v>
      </c>
      <c r="I45" s="87">
        <v>6.5</v>
      </c>
      <c r="J45" s="87">
        <v>3.3</v>
      </c>
      <c r="K45" s="96"/>
      <c r="L45" s="96"/>
      <c r="M45" s="96"/>
      <c r="N45" s="96"/>
      <c r="O45" s="96"/>
      <c r="P45" s="96"/>
      <c r="Q45" s="87">
        <f>SUM(E45:P45)</f>
        <v>22.3</v>
      </c>
      <c r="R45" s="87">
        <v>17</v>
      </c>
      <c r="S45" s="113">
        <f t="shared" si="2"/>
        <v>131.1764705882353</v>
      </c>
      <c r="T45" s="116">
        <f t="shared" si="3"/>
        <v>-7.6000000000000014</v>
      </c>
      <c r="U45" s="119"/>
      <c r="V45" s="119"/>
      <c r="W45" s="21"/>
      <c r="X45" s="21">
        <v>24.6</v>
      </c>
      <c r="Y45">
        <v>25.3</v>
      </c>
      <c r="Z45" s="116">
        <f t="shared" si="4"/>
        <v>-8.3000000000000007</v>
      </c>
    </row>
    <row r="46" spans="1:26" ht="13.5" customHeight="1">
      <c r="A46" s="57"/>
      <c r="B46" s="47"/>
      <c r="C46" s="70" t="s">
        <v>146</v>
      </c>
      <c r="D46" s="77" t="s">
        <v>39</v>
      </c>
      <c r="E46" s="85">
        <v>12.4</v>
      </c>
      <c r="F46" s="85">
        <v>11.7</v>
      </c>
      <c r="G46" s="85">
        <v>10.6</v>
      </c>
      <c r="H46" s="85">
        <v>28.7</v>
      </c>
      <c r="I46" s="85">
        <v>31</v>
      </c>
      <c r="J46" s="85">
        <v>9.6</v>
      </c>
      <c r="K46" s="94"/>
      <c r="L46" s="94"/>
      <c r="M46" s="94"/>
      <c r="N46" s="94"/>
      <c r="O46" s="94"/>
      <c r="P46" s="94"/>
      <c r="Q46" s="85">
        <f>SUM(E46:P46)</f>
        <v>104</v>
      </c>
      <c r="R46" s="85">
        <v>118.1</v>
      </c>
      <c r="S46" s="111">
        <f t="shared" si="2"/>
        <v>88.060965283657907</v>
      </c>
      <c r="T46" s="116">
        <f t="shared" si="3"/>
        <v>-48.699999999999974</v>
      </c>
      <c r="U46" s="117" t="s">
        <v>419</v>
      </c>
      <c r="V46" s="148">
        <v>1</v>
      </c>
      <c r="W46" s="21"/>
      <c r="X46" s="21">
        <v>166.8</v>
      </c>
      <c r="Y46">
        <v>166.8</v>
      </c>
      <c r="Z46" s="116">
        <f t="shared" si="4"/>
        <v>-48.699999999999974</v>
      </c>
    </row>
    <row r="47" spans="1:26">
      <c r="A47" s="57"/>
      <c r="B47" s="47"/>
      <c r="C47" s="71"/>
      <c r="D47" s="78" t="s">
        <v>72</v>
      </c>
      <c r="E47" s="86">
        <v>0</v>
      </c>
      <c r="F47" s="86">
        <v>0</v>
      </c>
      <c r="G47" s="86">
        <v>0</v>
      </c>
      <c r="H47" s="86">
        <v>0</v>
      </c>
      <c r="I47" s="86">
        <v>0</v>
      </c>
      <c r="J47" s="86">
        <v>0</v>
      </c>
      <c r="K47" s="95"/>
      <c r="L47" s="95"/>
      <c r="M47" s="95"/>
      <c r="N47" s="95"/>
      <c r="O47" s="95"/>
      <c r="P47" s="95"/>
      <c r="Q47" s="86">
        <f>SUM(E47:P47)</f>
        <v>0</v>
      </c>
      <c r="R47" s="86">
        <v>0</v>
      </c>
      <c r="S47" s="112" t="str">
        <f t="shared" si="2"/>
        <v>－</v>
      </c>
      <c r="T47" s="116">
        <f t="shared" si="3"/>
        <v>-0.2</v>
      </c>
      <c r="U47" s="118"/>
      <c r="V47" s="118"/>
      <c r="W47" s="21"/>
      <c r="X47" s="21">
        <v>0.2</v>
      </c>
      <c r="Y47">
        <v>0.2</v>
      </c>
      <c r="Z47" s="116">
        <f t="shared" si="4"/>
        <v>-0.2</v>
      </c>
    </row>
    <row r="48" spans="1:26">
      <c r="A48" s="57"/>
      <c r="B48" s="47"/>
      <c r="C48" s="71"/>
      <c r="D48" s="78" t="s">
        <v>74</v>
      </c>
      <c r="E48" s="86">
        <f t="shared" ref="E48:Q48" si="15">+E46-E47</f>
        <v>12.4</v>
      </c>
      <c r="F48" s="86">
        <f t="shared" si="15"/>
        <v>11.7</v>
      </c>
      <c r="G48" s="86">
        <f t="shared" si="15"/>
        <v>10.6</v>
      </c>
      <c r="H48" s="86">
        <f t="shared" si="15"/>
        <v>28.7</v>
      </c>
      <c r="I48" s="86">
        <f t="shared" si="15"/>
        <v>31</v>
      </c>
      <c r="J48" s="86">
        <f t="shared" si="15"/>
        <v>9.6</v>
      </c>
      <c r="K48" s="95">
        <f t="shared" si="15"/>
        <v>0</v>
      </c>
      <c r="L48" s="95">
        <f t="shared" si="15"/>
        <v>0</v>
      </c>
      <c r="M48" s="95">
        <f t="shared" si="15"/>
        <v>0</v>
      </c>
      <c r="N48" s="95">
        <f t="shared" si="15"/>
        <v>0</v>
      </c>
      <c r="O48" s="95">
        <f t="shared" si="15"/>
        <v>0</v>
      </c>
      <c r="P48" s="95">
        <f t="shared" si="15"/>
        <v>0</v>
      </c>
      <c r="Q48" s="86">
        <f t="shared" si="15"/>
        <v>104</v>
      </c>
      <c r="R48" s="86">
        <v>118.1</v>
      </c>
      <c r="S48" s="112">
        <f t="shared" si="2"/>
        <v>88.060965283657907</v>
      </c>
      <c r="T48" s="116">
        <f t="shared" si="3"/>
        <v>-48.499999999999957</v>
      </c>
      <c r="U48" s="118"/>
      <c r="V48" s="118"/>
      <c r="W48" s="21"/>
      <c r="X48" s="21">
        <v>166.59999999999997</v>
      </c>
      <c r="Y48">
        <v>166.6</v>
      </c>
      <c r="Z48" s="116">
        <f t="shared" si="4"/>
        <v>-48.499999999999986</v>
      </c>
    </row>
    <row r="49" spans="1:26">
      <c r="A49" s="57"/>
      <c r="B49" s="47"/>
      <c r="C49" s="71"/>
      <c r="D49" s="78" t="s">
        <v>75</v>
      </c>
      <c r="E49" s="86">
        <f t="shared" ref="E49:Q49" si="16">+E46-E50</f>
        <v>12</v>
      </c>
      <c r="F49" s="86">
        <f t="shared" si="16"/>
        <v>11.2</v>
      </c>
      <c r="G49" s="86">
        <f t="shared" si="16"/>
        <v>10</v>
      </c>
      <c r="H49" s="86">
        <f t="shared" si="16"/>
        <v>24.5</v>
      </c>
      <c r="I49" s="86">
        <f t="shared" si="16"/>
        <v>26.8</v>
      </c>
      <c r="J49" s="86">
        <f t="shared" si="16"/>
        <v>9.6</v>
      </c>
      <c r="K49" s="95">
        <f t="shared" si="16"/>
        <v>0</v>
      </c>
      <c r="L49" s="95">
        <f t="shared" si="16"/>
        <v>0</v>
      </c>
      <c r="M49" s="95">
        <f t="shared" si="16"/>
        <v>0</v>
      </c>
      <c r="N49" s="95">
        <f t="shared" si="16"/>
        <v>0</v>
      </c>
      <c r="O49" s="95">
        <f t="shared" si="16"/>
        <v>0</v>
      </c>
      <c r="P49" s="95">
        <f t="shared" si="16"/>
        <v>0</v>
      </c>
      <c r="Q49" s="86">
        <f t="shared" si="16"/>
        <v>94.1</v>
      </c>
      <c r="R49" s="86">
        <v>106.9</v>
      </c>
      <c r="S49" s="112">
        <f t="shared" si="2"/>
        <v>88.026192703461163</v>
      </c>
      <c r="T49" s="116">
        <f t="shared" si="3"/>
        <v>-48.299999999999983</v>
      </c>
      <c r="U49" s="118"/>
      <c r="V49" s="118"/>
      <c r="W49" s="21"/>
      <c r="X49" s="21">
        <v>155.19999999999999</v>
      </c>
      <c r="Y49">
        <v>155.19999999999999</v>
      </c>
      <c r="Z49" s="116">
        <f t="shared" si="4"/>
        <v>-48.299999999999983</v>
      </c>
    </row>
    <row r="50" spans="1:26">
      <c r="A50" s="57"/>
      <c r="B50" s="47"/>
      <c r="C50" s="71"/>
      <c r="D50" s="78" t="s">
        <v>40</v>
      </c>
      <c r="E50" s="86">
        <v>0.4</v>
      </c>
      <c r="F50" s="86">
        <v>0.5</v>
      </c>
      <c r="G50" s="86">
        <v>0.6</v>
      </c>
      <c r="H50" s="86">
        <v>4.2</v>
      </c>
      <c r="I50" s="86">
        <v>4.2</v>
      </c>
      <c r="J50" s="86">
        <v>0</v>
      </c>
      <c r="K50" s="95"/>
      <c r="L50" s="95"/>
      <c r="M50" s="95"/>
      <c r="N50" s="95"/>
      <c r="O50" s="95"/>
      <c r="P50" s="95"/>
      <c r="Q50" s="86">
        <f>SUM(E50:P50)</f>
        <v>9.9</v>
      </c>
      <c r="R50" s="86">
        <v>11.2</v>
      </c>
      <c r="S50" s="112">
        <f t="shared" si="2"/>
        <v>88.392857142857139</v>
      </c>
      <c r="T50" s="116">
        <f t="shared" si="3"/>
        <v>-0.39999999999999858</v>
      </c>
      <c r="U50" s="118"/>
      <c r="V50" s="118"/>
      <c r="W50" s="21"/>
      <c r="X50" s="21">
        <v>11.6</v>
      </c>
      <c r="Y50">
        <v>11.6</v>
      </c>
      <c r="Z50" s="116">
        <f t="shared" si="4"/>
        <v>-0.39999999999999858</v>
      </c>
    </row>
    <row r="51" spans="1:26" ht="14.25">
      <c r="A51" s="57"/>
      <c r="B51" s="47"/>
      <c r="C51" s="72"/>
      <c r="D51" s="79" t="s">
        <v>76</v>
      </c>
      <c r="E51" s="87">
        <v>0.4</v>
      </c>
      <c r="F51" s="87">
        <v>0.5</v>
      </c>
      <c r="G51" s="87">
        <v>0.6</v>
      </c>
      <c r="H51" s="87">
        <v>4.2</v>
      </c>
      <c r="I51" s="87">
        <v>4.2</v>
      </c>
      <c r="J51" s="87">
        <v>0</v>
      </c>
      <c r="K51" s="96"/>
      <c r="L51" s="96"/>
      <c r="M51" s="96"/>
      <c r="N51" s="96"/>
      <c r="O51" s="96"/>
      <c r="P51" s="96"/>
      <c r="Q51" s="87">
        <f>SUM(E51:P51)</f>
        <v>9.9</v>
      </c>
      <c r="R51" s="87">
        <v>11.2</v>
      </c>
      <c r="S51" s="113">
        <f t="shared" si="2"/>
        <v>88.392857142857139</v>
      </c>
      <c r="T51" s="116">
        <f t="shared" si="3"/>
        <v>-0.39999999999999858</v>
      </c>
      <c r="U51" s="119"/>
      <c r="V51" s="119"/>
      <c r="W51" s="21"/>
      <c r="X51" s="21">
        <v>11.6</v>
      </c>
      <c r="Y51">
        <v>11.6</v>
      </c>
      <c r="Z51" s="116">
        <f t="shared" si="4"/>
        <v>-0.39999999999999858</v>
      </c>
    </row>
    <row r="52" spans="1:26" ht="13.5" customHeight="1">
      <c r="A52" s="57"/>
      <c r="B52" s="47"/>
      <c r="C52" s="70" t="s">
        <v>147</v>
      </c>
      <c r="D52" s="77" t="s">
        <v>39</v>
      </c>
      <c r="E52" s="85">
        <v>61.2</v>
      </c>
      <c r="F52" s="85">
        <v>81.2</v>
      </c>
      <c r="G52" s="85">
        <v>60.7</v>
      </c>
      <c r="H52" s="85">
        <v>134</v>
      </c>
      <c r="I52" s="85">
        <v>130.4</v>
      </c>
      <c r="J52" s="85">
        <v>80.599999999999994</v>
      </c>
      <c r="K52" s="94"/>
      <c r="L52" s="94"/>
      <c r="M52" s="94"/>
      <c r="N52" s="94"/>
      <c r="O52" s="94"/>
      <c r="P52" s="94"/>
      <c r="Q52" s="85">
        <f>SUM(E52:P52)</f>
        <v>548.1</v>
      </c>
      <c r="R52" s="85">
        <v>541.1</v>
      </c>
      <c r="S52" s="111">
        <f t="shared" si="2"/>
        <v>101.29366106080207</v>
      </c>
      <c r="T52" s="116">
        <f t="shared" si="3"/>
        <v>-303.39999999999998</v>
      </c>
      <c r="U52" s="120" t="s">
        <v>265</v>
      </c>
      <c r="V52" s="148">
        <v>1</v>
      </c>
      <c r="W52" s="21"/>
      <c r="X52" s="21">
        <v>844.5</v>
      </c>
      <c r="Y52">
        <v>844.5</v>
      </c>
      <c r="Z52" s="116">
        <f t="shared" si="4"/>
        <v>-303.39999999999998</v>
      </c>
    </row>
    <row r="53" spans="1:26">
      <c r="A53" s="57"/>
      <c r="B53" s="47"/>
      <c r="C53" s="71"/>
      <c r="D53" s="78" t="s">
        <v>72</v>
      </c>
      <c r="E53" s="86">
        <v>4.3</v>
      </c>
      <c r="F53" s="86">
        <v>5.7</v>
      </c>
      <c r="G53" s="86">
        <v>4.2</v>
      </c>
      <c r="H53" s="86">
        <v>9.4</v>
      </c>
      <c r="I53" s="86">
        <v>9.1</v>
      </c>
      <c r="J53" s="86">
        <v>5.6</v>
      </c>
      <c r="K53" s="95"/>
      <c r="L53" s="95"/>
      <c r="M53" s="95"/>
      <c r="N53" s="95"/>
      <c r="O53" s="95"/>
      <c r="P53" s="95"/>
      <c r="Q53" s="86">
        <f>SUM(E53:P53)</f>
        <v>38.300000000000004</v>
      </c>
      <c r="R53" s="86">
        <v>37.799999999999997</v>
      </c>
      <c r="S53" s="112">
        <f t="shared" si="2"/>
        <v>101.32275132275134</v>
      </c>
      <c r="T53" s="116">
        <f t="shared" si="3"/>
        <v>-21.4</v>
      </c>
      <c r="U53" s="121"/>
      <c r="V53" s="118"/>
      <c r="W53" s="21"/>
      <c r="X53" s="21">
        <v>59.2</v>
      </c>
      <c r="Y53">
        <v>59.2</v>
      </c>
      <c r="Z53" s="116">
        <f t="shared" si="4"/>
        <v>-21.4</v>
      </c>
    </row>
    <row r="54" spans="1:26">
      <c r="A54" s="57"/>
      <c r="B54" s="47"/>
      <c r="C54" s="71"/>
      <c r="D54" s="78" t="s">
        <v>74</v>
      </c>
      <c r="E54" s="86">
        <f t="shared" ref="E54:Q54" si="17">+E52-E53</f>
        <v>56.900000000000006</v>
      </c>
      <c r="F54" s="86">
        <f t="shared" si="17"/>
        <v>75.5</v>
      </c>
      <c r="G54" s="86">
        <f t="shared" si="17"/>
        <v>56.5</v>
      </c>
      <c r="H54" s="86">
        <f t="shared" si="17"/>
        <v>124.6</v>
      </c>
      <c r="I54" s="86">
        <f t="shared" si="17"/>
        <v>121.30000000000001</v>
      </c>
      <c r="J54" s="86">
        <f t="shared" si="17"/>
        <v>75</v>
      </c>
      <c r="K54" s="95">
        <f t="shared" si="17"/>
        <v>0</v>
      </c>
      <c r="L54" s="95">
        <f t="shared" si="17"/>
        <v>0</v>
      </c>
      <c r="M54" s="95">
        <f t="shared" si="17"/>
        <v>0</v>
      </c>
      <c r="N54" s="95">
        <f t="shared" si="17"/>
        <v>0</v>
      </c>
      <c r="O54" s="95">
        <f t="shared" si="17"/>
        <v>0</v>
      </c>
      <c r="P54" s="95">
        <f t="shared" si="17"/>
        <v>0</v>
      </c>
      <c r="Q54" s="86">
        <f t="shared" si="17"/>
        <v>509.8</v>
      </c>
      <c r="R54" s="86">
        <v>503.30000000000007</v>
      </c>
      <c r="S54" s="112">
        <f t="shared" si="2"/>
        <v>101.29147625670574</v>
      </c>
      <c r="T54" s="116">
        <f t="shared" si="3"/>
        <v>-281.99999999999989</v>
      </c>
      <c r="U54" s="121"/>
      <c r="V54" s="118"/>
      <c r="W54" s="21"/>
      <c r="X54" s="21">
        <v>785.3</v>
      </c>
      <c r="Y54">
        <v>785.3</v>
      </c>
      <c r="Z54" s="116">
        <f t="shared" si="4"/>
        <v>-281.99999999999989</v>
      </c>
    </row>
    <row r="55" spans="1:26">
      <c r="A55" s="57"/>
      <c r="B55" s="47"/>
      <c r="C55" s="71"/>
      <c r="D55" s="78" t="s">
        <v>75</v>
      </c>
      <c r="E55" s="86">
        <f t="shared" ref="E55:Q55" si="18">+E52-E56</f>
        <v>60</v>
      </c>
      <c r="F55" s="86">
        <f t="shared" si="18"/>
        <v>80.100000000000009</v>
      </c>
      <c r="G55" s="86">
        <f t="shared" si="18"/>
        <v>59.6</v>
      </c>
      <c r="H55" s="86">
        <f t="shared" si="18"/>
        <v>132</v>
      </c>
      <c r="I55" s="86">
        <f t="shared" si="18"/>
        <v>128</v>
      </c>
      <c r="J55" s="86">
        <f t="shared" si="18"/>
        <v>78.599999999999994</v>
      </c>
      <c r="K55" s="95">
        <f t="shared" si="18"/>
        <v>0</v>
      </c>
      <c r="L55" s="95">
        <f t="shared" si="18"/>
        <v>0</v>
      </c>
      <c r="M55" s="95">
        <f t="shared" si="18"/>
        <v>0</v>
      </c>
      <c r="N55" s="95">
        <f t="shared" si="18"/>
        <v>0</v>
      </c>
      <c r="O55" s="95">
        <f t="shared" si="18"/>
        <v>0</v>
      </c>
      <c r="P55" s="95">
        <f t="shared" si="18"/>
        <v>0</v>
      </c>
      <c r="Q55" s="86">
        <f t="shared" si="18"/>
        <v>538.30000000000007</v>
      </c>
      <c r="R55" s="86">
        <v>537.29999999999995</v>
      </c>
      <c r="S55" s="112">
        <f t="shared" si="2"/>
        <v>100.18611576400522</v>
      </c>
      <c r="T55" s="116">
        <f t="shared" si="3"/>
        <v>-295.10000000000014</v>
      </c>
      <c r="U55" s="121"/>
      <c r="V55" s="118"/>
      <c r="W55" s="21"/>
      <c r="X55" s="21">
        <v>832.40000000000009</v>
      </c>
      <c r="Y55">
        <v>832.4</v>
      </c>
      <c r="Z55" s="116">
        <f t="shared" si="4"/>
        <v>-295.10000000000002</v>
      </c>
    </row>
    <row r="56" spans="1:26">
      <c r="A56" s="57"/>
      <c r="B56" s="47"/>
      <c r="C56" s="71"/>
      <c r="D56" s="78" t="s">
        <v>40</v>
      </c>
      <c r="E56" s="86">
        <v>1.2</v>
      </c>
      <c r="F56" s="86">
        <v>1.1000000000000001</v>
      </c>
      <c r="G56" s="86">
        <v>1.1000000000000001</v>
      </c>
      <c r="H56" s="86">
        <v>2</v>
      </c>
      <c r="I56" s="86">
        <v>2.4</v>
      </c>
      <c r="J56" s="86">
        <v>2</v>
      </c>
      <c r="K56" s="95"/>
      <c r="L56" s="95"/>
      <c r="M56" s="95"/>
      <c r="N56" s="95"/>
      <c r="O56" s="95"/>
      <c r="P56" s="95"/>
      <c r="Q56" s="86">
        <f>SUM(E56:P56)</f>
        <v>9.8000000000000007</v>
      </c>
      <c r="R56" s="86">
        <v>3.8</v>
      </c>
      <c r="S56" s="112">
        <f t="shared" si="2"/>
        <v>257.89473684210532</v>
      </c>
      <c r="T56" s="116">
        <f t="shared" si="3"/>
        <v>-8.3000000000000007</v>
      </c>
      <c r="U56" s="121"/>
      <c r="V56" s="118"/>
      <c r="W56" s="21"/>
      <c r="X56" s="21">
        <v>12.100000000000001</v>
      </c>
      <c r="Y56">
        <v>12.100000000000001</v>
      </c>
      <c r="Z56" s="116">
        <f t="shared" si="4"/>
        <v>-8.3000000000000007</v>
      </c>
    </row>
    <row r="57" spans="1:26" ht="14.25">
      <c r="A57" s="57"/>
      <c r="B57" s="47"/>
      <c r="C57" s="72"/>
      <c r="D57" s="79" t="s">
        <v>76</v>
      </c>
      <c r="E57" s="87">
        <v>1.2</v>
      </c>
      <c r="F57" s="87">
        <v>1.1000000000000001</v>
      </c>
      <c r="G57" s="87">
        <v>1.1000000000000001</v>
      </c>
      <c r="H57" s="87">
        <v>2</v>
      </c>
      <c r="I57" s="87">
        <v>2.4</v>
      </c>
      <c r="J57" s="87">
        <v>2</v>
      </c>
      <c r="K57" s="96"/>
      <c r="L57" s="96"/>
      <c r="M57" s="96"/>
      <c r="N57" s="96"/>
      <c r="O57" s="96"/>
      <c r="P57" s="96"/>
      <c r="Q57" s="87">
        <f>SUM(E57:P57)</f>
        <v>9.8000000000000007</v>
      </c>
      <c r="R57" s="87">
        <v>3.8</v>
      </c>
      <c r="S57" s="113">
        <f t="shared" si="2"/>
        <v>257.89473684210532</v>
      </c>
      <c r="T57" s="116">
        <f t="shared" si="3"/>
        <v>-8.3000000000000007</v>
      </c>
      <c r="U57" s="122"/>
      <c r="V57" s="119"/>
      <c r="W57" s="21"/>
      <c r="X57" s="21">
        <v>12.100000000000001</v>
      </c>
      <c r="Y57">
        <v>12.100000000000001</v>
      </c>
      <c r="Z57" s="116">
        <f t="shared" si="4"/>
        <v>-8.3000000000000007</v>
      </c>
    </row>
    <row r="58" spans="1:26" ht="18.75" customHeight="1">
      <c r="A58" s="52" t="str">
        <f>A1</f>
        <v>１　令和３年度（２０２１年度）上期　市町村別・月別観光入込客数</v>
      </c>
      <c r="Q58" s="102"/>
      <c r="T58" s="116">
        <f t="shared" si="3"/>
        <v>0</v>
      </c>
      <c r="W58" s="21"/>
      <c r="X58" s="21"/>
      <c r="Z58" s="116">
        <f t="shared" si="4"/>
        <v>0</v>
      </c>
    </row>
    <row r="59" spans="1:26" ht="13.5" customHeight="1">
      <c r="Q59" s="102"/>
      <c r="S59" s="109" t="s">
        <v>333</v>
      </c>
      <c r="T59" s="116">
        <f t="shared" si="3"/>
        <v>0</v>
      </c>
      <c r="W59" s="21"/>
      <c r="X59" s="21"/>
      <c r="Z59" s="116">
        <f t="shared" si="4"/>
        <v>0</v>
      </c>
    </row>
    <row r="60" spans="1:26" ht="14.25">
      <c r="A60" s="53" t="s">
        <v>50</v>
      </c>
      <c r="B60" s="53" t="s">
        <v>359</v>
      </c>
      <c r="C60" s="53" t="s">
        <v>60</v>
      </c>
      <c r="D60" s="76" t="s">
        <v>24</v>
      </c>
      <c r="E60" s="81" t="s">
        <v>14</v>
      </c>
      <c r="F60" s="81" t="s">
        <v>61</v>
      </c>
      <c r="G60" s="81" t="s">
        <v>55</v>
      </c>
      <c r="H60" s="81" t="s">
        <v>63</v>
      </c>
      <c r="I60" s="81" t="s">
        <v>65</v>
      </c>
      <c r="J60" s="81" t="s">
        <v>26</v>
      </c>
      <c r="K60" s="97" t="s">
        <v>9</v>
      </c>
      <c r="L60" s="97" t="s">
        <v>67</v>
      </c>
      <c r="M60" s="97" t="s">
        <v>68</v>
      </c>
      <c r="N60" s="97" t="s">
        <v>20</v>
      </c>
      <c r="O60" s="97" t="s">
        <v>31</v>
      </c>
      <c r="P60" s="97" t="s">
        <v>29</v>
      </c>
      <c r="Q60" s="103" t="s">
        <v>360</v>
      </c>
      <c r="R60" s="99" t="s">
        <v>94</v>
      </c>
      <c r="S60" s="110" t="s">
        <v>69</v>
      </c>
      <c r="T60" s="116" t="e">
        <f t="shared" si="3"/>
        <v>#VALUE!</v>
      </c>
      <c r="W60" s="21"/>
      <c r="X60" s="21" t="s">
        <v>407</v>
      </c>
      <c r="Y60" t="s">
        <v>360</v>
      </c>
      <c r="Z60" s="116" t="e">
        <f t="shared" si="4"/>
        <v>#VALUE!</v>
      </c>
    </row>
    <row r="61" spans="1:26" ht="13.5" customHeight="1">
      <c r="A61" s="57"/>
      <c r="B61" s="47"/>
      <c r="C61" s="70" t="s">
        <v>148</v>
      </c>
      <c r="D61" s="77" t="s">
        <v>39</v>
      </c>
      <c r="E61" s="85">
        <v>44.1</v>
      </c>
      <c r="F61" s="85">
        <v>60</v>
      </c>
      <c r="G61" s="85">
        <v>52.4</v>
      </c>
      <c r="H61" s="85">
        <v>69.5</v>
      </c>
      <c r="I61" s="85">
        <v>77.599999999999994</v>
      </c>
      <c r="J61" s="85">
        <v>57.4</v>
      </c>
      <c r="K61" s="94"/>
      <c r="L61" s="94"/>
      <c r="M61" s="94"/>
      <c r="N61" s="94"/>
      <c r="O61" s="94"/>
      <c r="P61" s="94"/>
      <c r="Q61" s="85">
        <f>SUM(E61:P61)</f>
        <v>361</v>
      </c>
      <c r="R61" s="85">
        <v>312.60000000000002</v>
      </c>
      <c r="S61" s="111">
        <f t="shared" ref="S61:S114" si="19">IF(Q61=0,"－",Q61/R61*100)</f>
        <v>115.48304542546384</v>
      </c>
      <c r="T61" s="116">
        <f t="shared" si="3"/>
        <v>-191.49999999999994</v>
      </c>
      <c r="U61" s="123" t="s">
        <v>421</v>
      </c>
      <c r="V61" s="148"/>
      <c r="W61" s="21"/>
      <c r="X61" s="21">
        <v>504.1</v>
      </c>
      <c r="Y61">
        <v>504.1</v>
      </c>
      <c r="Z61" s="116">
        <f t="shared" si="4"/>
        <v>-191.49999999999994</v>
      </c>
    </row>
    <row r="62" spans="1:26">
      <c r="A62" s="57"/>
      <c r="B62" s="47"/>
      <c r="C62" s="71"/>
      <c r="D62" s="78" t="s">
        <v>72</v>
      </c>
      <c r="E62" s="86">
        <v>0.7</v>
      </c>
      <c r="F62" s="86">
        <v>0.8</v>
      </c>
      <c r="G62" s="86">
        <v>0.7</v>
      </c>
      <c r="H62" s="86">
        <v>1.3</v>
      </c>
      <c r="I62" s="86">
        <v>1.5</v>
      </c>
      <c r="J62" s="86">
        <v>0.9</v>
      </c>
      <c r="K62" s="95"/>
      <c r="L62" s="95"/>
      <c r="M62" s="95"/>
      <c r="N62" s="95"/>
      <c r="O62" s="95"/>
      <c r="P62" s="95"/>
      <c r="Q62" s="86">
        <f>SUM(E62:P62)</f>
        <v>5.9</v>
      </c>
      <c r="R62" s="86">
        <v>5.6</v>
      </c>
      <c r="S62" s="112">
        <f t="shared" si="19"/>
        <v>105.35714285714286</v>
      </c>
      <c r="T62" s="116">
        <f t="shared" si="3"/>
        <v>-43.4</v>
      </c>
      <c r="U62" s="124"/>
      <c r="V62" s="118"/>
      <c r="W62" s="21"/>
      <c r="X62" s="21">
        <v>49</v>
      </c>
      <c r="Y62">
        <v>49</v>
      </c>
      <c r="Z62" s="116">
        <f t="shared" si="4"/>
        <v>-43.4</v>
      </c>
    </row>
    <row r="63" spans="1:26">
      <c r="A63" s="57" t="s">
        <v>363</v>
      </c>
      <c r="B63" s="47" t="s">
        <v>182</v>
      </c>
      <c r="C63" s="71"/>
      <c r="D63" s="78" t="s">
        <v>74</v>
      </c>
      <c r="E63" s="86">
        <f t="shared" ref="E63:Q63" si="20">+E61-E62</f>
        <v>43.4</v>
      </c>
      <c r="F63" s="86">
        <f t="shared" si="20"/>
        <v>59.2</v>
      </c>
      <c r="G63" s="86">
        <f t="shared" si="20"/>
        <v>51.7</v>
      </c>
      <c r="H63" s="86">
        <f t="shared" si="20"/>
        <v>68.2</v>
      </c>
      <c r="I63" s="86">
        <f t="shared" si="20"/>
        <v>76.099999999999994</v>
      </c>
      <c r="J63" s="86">
        <f t="shared" si="20"/>
        <v>56.5</v>
      </c>
      <c r="K63" s="95">
        <f t="shared" si="20"/>
        <v>0</v>
      </c>
      <c r="L63" s="95">
        <f t="shared" si="20"/>
        <v>0</v>
      </c>
      <c r="M63" s="95">
        <f t="shared" si="20"/>
        <v>0</v>
      </c>
      <c r="N63" s="95">
        <f t="shared" si="20"/>
        <v>0</v>
      </c>
      <c r="O63" s="95">
        <f t="shared" si="20"/>
        <v>0</v>
      </c>
      <c r="P63" s="95">
        <f t="shared" si="20"/>
        <v>0</v>
      </c>
      <c r="Q63" s="86">
        <f t="shared" si="20"/>
        <v>355.1</v>
      </c>
      <c r="R63" s="86">
        <v>307</v>
      </c>
      <c r="S63" s="112">
        <f t="shared" si="19"/>
        <v>115.66775244299674</v>
      </c>
      <c r="T63" s="116">
        <f t="shared" si="3"/>
        <v>-148.10000000000002</v>
      </c>
      <c r="U63" s="124"/>
      <c r="V63" s="118"/>
      <c r="W63" s="21"/>
      <c r="X63" s="21">
        <v>455.1</v>
      </c>
      <c r="Y63">
        <v>455.1</v>
      </c>
      <c r="Z63" s="116">
        <f t="shared" si="4"/>
        <v>-148.09999999999997</v>
      </c>
    </row>
    <row r="64" spans="1:26">
      <c r="A64" s="57"/>
      <c r="B64" s="47"/>
      <c r="C64" s="71"/>
      <c r="D64" s="78" t="s">
        <v>75</v>
      </c>
      <c r="E64" s="86">
        <f t="shared" ref="E64:Q64" si="21">+E61-E65</f>
        <v>43.2</v>
      </c>
      <c r="F64" s="86">
        <f t="shared" si="21"/>
        <v>58.5</v>
      </c>
      <c r="G64" s="86">
        <f t="shared" si="21"/>
        <v>49.6</v>
      </c>
      <c r="H64" s="86">
        <f t="shared" si="21"/>
        <v>64.900000000000006</v>
      </c>
      <c r="I64" s="86">
        <f t="shared" si="21"/>
        <v>72.5</v>
      </c>
      <c r="J64" s="86">
        <f t="shared" si="21"/>
        <v>54.5</v>
      </c>
      <c r="K64" s="95">
        <f t="shared" si="21"/>
        <v>0</v>
      </c>
      <c r="L64" s="95">
        <f t="shared" si="21"/>
        <v>0</v>
      </c>
      <c r="M64" s="95">
        <f t="shared" si="21"/>
        <v>0</v>
      </c>
      <c r="N64" s="95">
        <f t="shared" si="21"/>
        <v>0</v>
      </c>
      <c r="O64" s="95">
        <f t="shared" si="21"/>
        <v>0</v>
      </c>
      <c r="P64" s="95">
        <f t="shared" si="21"/>
        <v>0</v>
      </c>
      <c r="Q64" s="86">
        <f t="shared" si="21"/>
        <v>343.2</v>
      </c>
      <c r="R64" s="86">
        <v>299.5</v>
      </c>
      <c r="S64" s="112">
        <f t="shared" si="19"/>
        <v>114.59098497495826</v>
      </c>
      <c r="T64" s="116">
        <f t="shared" si="3"/>
        <v>-191.99999999999994</v>
      </c>
      <c r="U64" s="124"/>
      <c r="V64" s="118"/>
      <c r="W64" s="21"/>
      <c r="X64" s="21">
        <v>491.49999999999994</v>
      </c>
      <c r="Y64">
        <v>491.49999999999994</v>
      </c>
      <c r="Z64" s="116">
        <f t="shared" si="4"/>
        <v>-191.99999999999994</v>
      </c>
    </row>
    <row r="65" spans="1:32">
      <c r="A65" s="57"/>
      <c r="B65" s="47"/>
      <c r="C65" s="71"/>
      <c r="D65" s="78" t="s">
        <v>40</v>
      </c>
      <c r="E65" s="86">
        <v>0.9</v>
      </c>
      <c r="F65" s="86">
        <v>1.5</v>
      </c>
      <c r="G65" s="86">
        <v>2.8</v>
      </c>
      <c r="H65" s="86">
        <v>4.5999999999999996</v>
      </c>
      <c r="I65" s="86">
        <v>5.0999999999999996</v>
      </c>
      <c r="J65" s="86">
        <v>2.9</v>
      </c>
      <c r="K65" s="95"/>
      <c r="L65" s="95"/>
      <c r="M65" s="95"/>
      <c r="N65" s="95"/>
      <c r="O65" s="95"/>
      <c r="P65" s="95"/>
      <c r="Q65" s="86">
        <f>SUM(E65:P65)</f>
        <v>17.799999999999997</v>
      </c>
      <c r="R65" s="86">
        <v>13.1</v>
      </c>
      <c r="S65" s="112">
        <f t="shared" si="19"/>
        <v>135.87786259541983</v>
      </c>
      <c r="T65" s="116">
        <f t="shared" si="3"/>
        <v>0.5</v>
      </c>
      <c r="U65" s="124"/>
      <c r="V65" s="118"/>
      <c r="W65" s="21"/>
      <c r="X65" s="21">
        <v>12.6</v>
      </c>
      <c r="Y65">
        <v>12.6</v>
      </c>
      <c r="Z65" s="116">
        <f t="shared" si="4"/>
        <v>0.5</v>
      </c>
    </row>
    <row r="66" spans="1:32" ht="14.25">
      <c r="A66" s="57"/>
      <c r="B66" s="47"/>
      <c r="C66" s="72"/>
      <c r="D66" s="79" t="s">
        <v>76</v>
      </c>
      <c r="E66" s="87">
        <v>0.9</v>
      </c>
      <c r="F66" s="87">
        <v>1.7</v>
      </c>
      <c r="G66" s="87">
        <v>2.9</v>
      </c>
      <c r="H66" s="87">
        <v>4.9000000000000004</v>
      </c>
      <c r="I66" s="87">
        <v>5.5</v>
      </c>
      <c r="J66" s="87">
        <v>3.3</v>
      </c>
      <c r="K66" s="96"/>
      <c r="L66" s="96"/>
      <c r="M66" s="96"/>
      <c r="N66" s="96"/>
      <c r="O66" s="96"/>
      <c r="P66" s="96"/>
      <c r="Q66" s="87">
        <f>SUM(E66:P66)</f>
        <v>19.2</v>
      </c>
      <c r="R66" s="87">
        <v>15.399999999999999</v>
      </c>
      <c r="S66" s="113">
        <f t="shared" si="19"/>
        <v>124.67532467532467</v>
      </c>
      <c r="T66" s="116">
        <f t="shared" si="3"/>
        <v>-0.30000000000000249</v>
      </c>
      <c r="U66" s="125"/>
      <c r="V66" s="119"/>
      <c r="W66" s="21"/>
      <c r="X66" s="21">
        <v>15.7</v>
      </c>
      <c r="Y66">
        <v>15.7</v>
      </c>
      <c r="Z66" s="116">
        <f t="shared" si="4"/>
        <v>-0.30000000000000249</v>
      </c>
    </row>
    <row r="67" spans="1:32" ht="13.5" customHeight="1">
      <c r="A67" s="57"/>
      <c r="B67" s="47"/>
      <c r="C67" s="70" t="s">
        <v>82</v>
      </c>
      <c r="D67" s="77" t="s">
        <v>39</v>
      </c>
      <c r="E67" s="85">
        <v>63.4</v>
      </c>
      <c r="F67" s="85">
        <v>78.5</v>
      </c>
      <c r="G67" s="85">
        <v>66.599999999999994</v>
      </c>
      <c r="H67" s="85">
        <v>116.5</v>
      </c>
      <c r="I67" s="85">
        <v>142.6</v>
      </c>
      <c r="J67" s="85">
        <v>74.599999999999994</v>
      </c>
      <c r="K67" s="94"/>
      <c r="L67" s="94"/>
      <c r="M67" s="94"/>
      <c r="N67" s="94"/>
      <c r="O67" s="94"/>
      <c r="P67" s="94"/>
      <c r="Q67" s="85">
        <f>SUM(E67:P67)</f>
        <v>542.20000000000005</v>
      </c>
      <c r="R67" s="85">
        <v>526.5</v>
      </c>
      <c r="S67" s="111">
        <f t="shared" si="19"/>
        <v>102.98195631528966</v>
      </c>
      <c r="T67" s="116">
        <f t="shared" si="3"/>
        <v>-416.59999999999991</v>
      </c>
      <c r="U67" s="117" t="s">
        <v>374</v>
      </c>
      <c r="V67" s="148"/>
      <c r="W67" s="21"/>
      <c r="X67" s="21">
        <v>943.09999999999991</v>
      </c>
      <c r="Y67">
        <v>989.50000000000011</v>
      </c>
      <c r="Z67" s="116">
        <f t="shared" si="4"/>
        <v>-463.00000000000011</v>
      </c>
      <c r="AF67" s="48">
        <f>AF2</f>
        <v>0</v>
      </c>
    </row>
    <row r="68" spans="1:32">
      <c r="A68" s="57"/>
      <c r="B68" s="47"/>
      <c r="C68" s="71"/>
      <c r="D68" s="78" t="s">
        <v>72</v>
      </c>
      <c r="E68" s="86">
        <v>9.6</v>
      </c>
      <c r="F68" s="86">
        <v>12.1</v>
      </c>
      <c r="G68" s="86">
        <v>9.5</v>
      </c>
      <c r="H68" s="86">
        <v>19.7</v>
      </c>
      <c r="I68" s="86">
        <v>25.7</v>
      </c>
      <c r="J68" s="86">
        <v>12</v>
      </c>
      <c r="K68" s="95"/>
      <c r="L68" s="95"/>
      <c r="M68" s="95"/>
      <c r="N68" s="95"/>
      <c r="O68" s="95"/>
      <c r="P68" s="95"/>
      <c r="Q68" s="86">
        <f>SUM(E68:P68)</f>
        <v>88.6</v>
      </c>
      <c r="R68" s="86">
        <v>94</v>
      </c>
      <c r="S68" s="112">
        <f t="shared" si="19"/>
        <v>94.255319148936167</v>
      </c>
      <c r="T68" s="116">
        <f t="shared" si="3"/>
        <v>-125</v>
      </c>
      <c r="U68" s="118"/>
      <c r="V68" s="118"/>
      <c r="W68" s="21"/>
      <c r="X68" s="21">
        <v>219</v>
      </c>
      <c r="Y68">
        <v>230.8</v>
      </c>
      <c r="Z68" s="116">
        <f t="shared" si="4"/>
        <v>-136.80000000000001</v>
      </c>
    </row>
    <row r="69" spans="1:32">
      <c r="A69" s="57"/>
      <c r="B69" s="47"/>
      <c r="C69" s="71"/>
      <c r="D69" s="78" t="s">
        <v>74</v>
      </c>
      <c r="E69" s="86">
        <f t="shared" ref="E69:Q69" si="22">+E67-E68</f>
        <v>53.8</v>
      </c>
      <c r="F69" s="86">
        <f t="shared" si="22"/>
        <v>66.400000000000006</v>
      </c>
      <c r="G69" s="86">
        <f t="shared" si="22"/>
        <v>57.099999999999994</v>
      </c>
      <c r="H69" s="86">
        <f t="shared" si="22"/>
        <v>96.8</v>
      </c>
      <c r="I69" s="86">
        <f t="shared" si="22"/>
        <v>116.9</v>
      </c>
      <c r="J69" s="86">
        <f t="shared" si="22"/>
        <v>62.599999999999994</v>
      </c>
      <c r="K69" s="95">
        <f t="shared" si="22"/>
        <v>0</v>
      </c>
      <c r="L69" s="95">
        <f t="shared" si="22"/>
        <v>0</v>
      </c>
      <c r="M69" s="95">
        <f t="shared" si="22"/>
        <v>0</v>
      </c>
      <c r="N69" s="95">
        <f t="shared" si="22"/>
        <v>0</v>
      </c>
      <c r="O69" s="95">
        <f t="shared" si="22"/>
        <v>0</v>
      </c>
      <c r="P69" s="95">
        <f t="shared" si="22"/>
        <v>0</v>
      </c>
      <c r="Q69" s="86">
        <f t="shared" si="22"/>
        <v>453.6</v>
      </c>
      <c r="R69" s="86">
        <v>432.5</v>
      </c>
      <c r="S69" s="112">
        <f t="shared" si="19"/>
        <v>104.87861271676302</v>
      </c>
      <c r="T69" s="116">
        <f t="shared" si="3"/>
        <v>-291.60000000000002</v>
      </c>
      <c r="U69" s="118"/>
      <c r="V69" s="118"/>
      <c r="W69" s="21"/>
      <c r="X69" s="21">
        <v>724.1</v>
      </c>
      <c r="Y69">
        <v>758.7</v>
      </c>
      <c r="Z69" s="116">
        <f t="shared" si="4"/>
        <v>-326.20000000000005</v>
      </c>
    </row>
    <row r="70" spans="1:32">
      <c r="A70" s="57"/>
      <c r="B70" s="63"/>
      <c r="C70" s="71"/>
      <c r="D70" s="78" t="s">
        <v>75</v>
      </c>
      <c r="E70" s="86">
        <f t="shared" ref="E70:Q70" si="23">+E67-E71</f>
        <v>63.2</v>
      </c>
      <c r="F70" s="86">
        <f t="shared" si="23"/>
        <v>78.5</v>
      </c>
      <c r="G70" s="86">
        <f t="shared" si="23"/>
        <v>66.399999999999991</v>
      </c>
      <c r="H70" s="86">
        <f t="shared" si="23"/>
        <v>115.5</v>
      </c>
      <c r="I70" s="86">
        <f t="shared" si="23"/>
        <v>142.29999999999998</v>
      </c>
      <c r="J70" s="86">
        <f t="shared" si="23"/>
        <v>74.599999999999994</v>
      </c>
      <c r="K70" s="95">
        <f t="shared" si="23"/>
        <v>0</v>
      </c>
      <c r="L70" s="95">
        <f t="shared" si="23"/>
        <v>0</v>
      </c>
      <c r="M70" s="95">
        <f t="shared" si="23"/>
        <v>0</v>
      </c>
      <c r="N70" s="95">
        <f t="shared" si="23"/>
        <v>0</v>
      </c>
      <c r="O70" s="95">
        <f t="shared" si="23"/>
        <v>0</v>
      </c>
      <c r="P70" s="95">
        <f t="shared" si="23"/>
        <v>0</v>
      </c>
      <c r="Q70" s="86">
        <f t="shared" si="23"/>
        <v>540.5</v>
      </c>
      <c r="R70" s="86">
        <v>524.70000000000005</v>
      </c>
      <c r="S70" s="112">
        <f t="shared" si="19"/>
        <v>103.01124452067847</v>
      </c>
      <c r="T70" s="116">
        <f t="shared" si="3"/>
        <v>-409.09999999999991</v>
      </c>
      <c r="U70" s="118"/>
      <c r="V70" s="118"/>
      <c r="W70" s="21"/>
      <c r="X70" s="21">
        <v>933.8</v>
      </c>
      <c r="Y70">
        <v>980.20000000000016</v>
      </c>
      <c r="Z70" s="116">
        <f t="shared" si="4"/>
        <v>-455.50000000000011</v>
      </c>
    </row>
    <row r="71" spans="1:32">
      <c r="A71" s="57"/>
      <c r="B71" s="63"/>
      <c r="C71" s="71"/>
      <c r="D71" s="78" t="s">
        <v>40</v>
      </c>
      <c r="E71" s="86">
        <v>0.2</v>
      </c>
      <c r="F71" s="86">
        <v>0</v>
      </c>
      <c r="G71" s="86">
        <v>0.2</v>
      </c>
      <c r="H71" s="86">
        <v>1</v>
      </c>
      <c r="I71" s="86">
        <v>0.3</v>
      </c>
      <c r="J71" s="86">
        <v>0</v>
      </c>
      <c r="K71" s="95"/>
      <c r="L71" s="95"/>
      <c r="M71" s="95"/>
      <c r="N71" s="95"/>
      <c r="O71" s="95"/>
      <c r="P71" s="95"/>
      <c r="Q71" s="86">
        <f>SUM(E71:P71)</f>
        <v>1.7</v>
      </c>
      <c r="R71" s="86">
        <v>1.7999999999999998</v>
      </c>
      <c r="S71" s="112">
        <f t="shared" si="19"/>
        <v>94.444444444444457</v>
      </c>
      <c r="T71" s="116">
        <f t="shared" si="3"/>
        <v>-7.5000000000000009</v>
      </c>
      <c r="U71" s="118"/>
      <c r="V71" s="118"/>
      <c r="W71" s="21"/>
      <c r="X71" s="21">
        <v>9.3000000000000007</v>
      </c>
      <c r="Y71">
        <v>9.3000000000000007</v>
      </c>
      <c r="Z71" s="116">
        <f t="shared" si="4"/>
        <v>-7.5000000000000009</v>
      </c>
    </row>
    <row r="72" spans="1:32" ht="14.25">
      <c r="A72" s="57"/>
      <c r="B72" s="63"/>
      <c r="C72" s="72"/>
      <c r="D72" s="79" t="s">
        <v>76</v>
      </c>
      <c r="E72" s="87">
        <v>0.4</v>
      </c>
      <c r="F72" s="87">
        <v>0</v>
      </c>
      <c r="G72" s="87">
        <v>0.2</v>
      </c>
      <c r="H72" s="87">
        <v>1</v>
      </c>
      <c r="I72" s="87">
        <v>0.3</v>
      </c>
      <c r="J72" s="87">
        <v>0</v>
      </c>
      <c r="K72" s="96"/>
      <c r="L72" s="96"/>
      <c r="M72" s="96"/>
      <c r="N72" s="96"/>
      <c r="O72" s="96"/>
      <c r="P72" s="96"/>
      <c r="Q72" s="87">
        <f>SUM(E72:P72)</f>
        <v>1.9</v>
      </c>
      <c r="R72" s="87">
        <v>1.9</v>
      </c>
      <c r="S72" s="113">
        <f t="shared" si="19"/>
        <v>100.00000000000003</v>
      </c>
      <c r="T72" s="116">
        <f t="shared" si="3"/>
        <v>-8.8999999999999986</v>
      </c>
      <c r="U72" s="119"/>
      <c r="V72" s="119"/>
      <c r="W72" s="21"/>
      <c r="X72" s="21">
        <v>10.8</v>
      </c>
      <c r="Y72">
        <v>10.8</v>
      </c>
      <c r="Z72" s="116">
        <f t="shared" si="4"/>
        <v>-8.8999999999999986</v>
      </c>
    </row>
    <row r="73" spans="1:32" ht="13.5" customHeight="1">
      <c r="A73" s="57"/>
      <c r="B73" s="63"/>
      <c r="C73" s="70" t="s">
        <v>151</v>
      </c>
      <c r="D73" s="77" t="s">
        <v>39</v>
      </c>
      <c r="E73" s="85">
        <v>12.7</v>
      </c>
      <c r="F73" s="85">
        <v>14</v>
      </c>
      <c r="G73" s="85">
        <v>10.1</v>
      </c>
      <c r="H73" s="85">
        <v>15.3</v>
      </c>
      <c r="I73" s="85">
        <v>16.3</v>
      </c>
      <c r="J73" s="85">
        <v>9.9</v>
      </c>
      <c r="K73" s="94"/>
      <c r="L73" s="94"/>
      <c r="M73" s="94"/>
      <c r="N73" s="94"/>
      <c r="O73" s="94"/>
      <c r="P73" s="94"/>
      <c r="Q73" s="85">
        <f>SUM(E73:P73)</f>
        <v>78.3</v>
      </c>
      <c r="R73" s="85">
        <v>85.6</v>
      </c>
      <c r="S73" s="111">
        <f t="shared" si="19"/>
        <v>91.471962616822424</v>
      </c>
      <c r="T73" s="116">
        <f t="shared" si="3"/>
        <v>-90.09999999999998</v>
      </c>
      <c r="U73" s="117" t="s">
        <v>422</v>
      </c>
      <c r="V73" s="148">
        <v>1</v>
      </c>
      <c r="W73" s="21"/>
      <c r="X73" s="21">
        <v>175.7</v>
      </c>
      <c r="Y73">
        <v>175.7</v>
      </c>
      <c r="Z73" s="116">
        <f t="shared" si="4"/>
        <v>-90.09999999999998</v>
      </c>
    </row>
    <row r="74" spans="1:32">
      <c r="A74" s="57"/>
      <c r="B74" s="63"/>
      <c r="C74" s="71"/>
      <c r="D74" s="78" t="s">
        <v>72</v>
      </c>
      <c r="E74" s="86">
        <v>0</v>
      </c>
      <c r="F74" s="86">
        <v>0</v>
      </c>
      <c r="G74" s="86">
        <v>0</v>
      </c>
      <c r="H74" s="86">
        <v>0</v>
      </c>
      <c r="I74" s="86">
        <v>0</v>
      </c>
      <c r="J74" s="86">
        <v>0</v>
      </c>
      <c r="K74" s="95"/>
      <c r="L74" s="95"/>
      <c r="M74" s="95"/>
      <c r="N74" s="95"/>
      <c r="O74" s="95"/>
      <c r="P74" s="95"/>
      <c r="Q74" s="86">
        <f>SUM(E74:P74)</f>
        <v>0</v>
      </c>
      <c r="R74" s="86">
        <v>0.30000000000000004</v>
      </c>
      <c r="S74" s="112" t="str">
        <f t="shared" si="19"/>
        <v>－</v>
      </c>
      <c r="T74" s="116">
        <f t="shared" si="3"/>
        <v>-1</v>
      </c>
      <c r="U74" s="118"/>
      <c r="V74" s="118"/>
      <c r="W74" s="21"/>
      <c r="X74" s="21">
        <v>1.3</v>
      </c>
      <c r="Y74">
        <v>1.3</v>
      </c>
      <c r="Z74" s="116">
        <f t="shared" si="4"/>
        <v>-1</v>
      </c>
    </row>
    <row r="75" spans="1:32">
      <c r="A75" s="57"/>
      <c r="B75" s="63"/>
      <c r="C75" s="71"/>
      <c r="D75" s="78" t="s">
        <v>74</v>
      </c>
      <c r="E75" s="86">
        <f t="shared" ref="E75:Q75" si="24">+E73-E74</f>
        <v>12.7</v>
      </c>
      <c r="F75" s="86">
        <f t="shared" si="24"/>
        <v>14</v>
      </c>
      <c r="G75" s="86">
        <f t="shared" si="24"/>
        <v>10.1</v>
      </c>
      <c r="H75" s="86">
        <f t="shared" si="24"/>
        <v>15.3</v>
      </c>
      <c r="I75" s="86">
        <f t="shared" si="24"/>
        <v>16.3</v>
      </c>
      <c r="J75" s="86">
        <f t="shared" si="24"/>
        <v>9.9</v>
      </c>
      <c r="K75" s="95">
        <f t="shared" si="24"/>
        <v>0</v>
      </c>
      <c r="L75" s="95">
        <f t="shared" si="24"/>
        <v>0</v>
      </c>
      <c r="M75" s="95">
        <f t="shared" si="24"/>
        <v>0</v>
      </c>
      <c r="N75" s="95">
        <f t="shared" si="24"/>
        <v>0</v>
      </c>
      <c r="O75" s="95">
        <f t="shared" si="24"/>
        <v>0</v>
      </c>
      <c r="P75" s="95">
        <f t="shared" si="24"/>
        <v>0</v>
      </c>
      <c r="Q75" s="86">
        <f t="shared" si="24"/>
        <v>78.3</v>
      </c>
      <c r="R75" s="86">
        <v>85.299999999999983</v>
      </c>
      <c r="S75" s="112">
        <f t="shared" si="19"/>
        <v>91.793669402110211</v>
      </c>
      <c r="T75" s="116">
        <f t="shared" si="3"/>
        <v>-89.100000000000023</v>
      </c>
      <c r="U75" s="118"/>
      <c r="V75" s="118"/>
      <c r="W75" s="21"/>
      <c r="X75" s="21">
        <v>174.4</v>
      </c>
      <c r="Y75">
        <v>174.39999999999998</v>
      </c>
      <c r="Z75" s="116">
        <f t="shared" si="4"/>
        <v>-89.1</v>
      </c>
    </row>
    <row r="76" spans="1:32">
      <c r="A76" s="57"/>
      <c r="B76" s="63"/>
      <c r="C76" s="71"/>
      <c r="D76" s="78" t="s">
        <v>75</v>
      </c>
      <c r="E76" s="86">
        <f t="shared" ref="E76:Q76" si="25">+E73-E77</f>
        <v>12.5</v>
      </c>
      <c r="F76" s="86">
        <f t="shared" si="25"/>
        <v>13.8</v>
      </c>
      <c r="G76" s="86">
        <f t="shared" si="25"/>
        <v>10</v>
      </c>
      <c r="H76" s="86">
        <f t="shared" si="25"/>
        <v>15</v>
      </c>
      <c r="I76" s="86">
        <f t="shared" si="25"/>
        <v>15.8</v>
      </c>
      <c r="J76" s="86">
        <f t="shared" si="25"/>
        <v>9.7000000000000011</v>
      </c>
      <c r="K76" s="95">
        <f t="shared" si="25"/>
        <v>0</v>
      </c>
      <c r="L76" s="95">
        <f t="shared" si="25"/>
        <v>0</v>
      </c>
      <c r="M76" s="95">
        <f t="shared" si="25"/>
        <v>0</v>
      </c>
      <c r="N76" s="95">
        <f t="shared" si="25"/>
        <v>0</v>
      </c>
      <c r="O76" s="95">
        <f t="shared" si="25"/>
        <v>0</v>
      </c>
      <c r="P76" s="95">
        <f t="shared" si="25"/>
        <v>0</v>
      </c>
      <c r="Q76" s="86">
        <f t="shared" si="25"/>
        <v>76.8</v>
      </c>
      <c r="R76" s="86">
        <v>83.7</v>
      </c>
      <c r="S76" s="112">
        <f t="shared" si="19"/>
        <v>91.756272401433677</v>
      </c>
      <c r="T76" s="116">
        <f t="shared" si="3"/>
        <v>-83.7</v>
      </c>
      <c r="U76" s="118"/>
      <c r="V76" s="118"/>
      <c r="W76" s="21"/>
      <c r="X76" s="21">
        <v>167.4</v>
      </c>
      <c r="Y76">
        <v>167.39999999999998</v>
      </c>
      <c r="Z76" s="116">
        <f t="shared" si="4"/>
        <v>-83.699999999999974</v>
      </c>
    </row>
    <row r="77" spans="1:32">
      <c r="A77" s="57"/>
      <c r="B77" s="47"/>
      <c r="C77" s="71"/>
      <c r="D77" s="78" t="s">
        <v>40</v>
      </c>
      <c r="E77" s="86">
        <v>0.2</v>
      </c>
      <c r="F77" s="86">
        <v>0.2</v>
      </c>
      <c r="G77" s="86">
        <v>0.1</v>
      </c>
      <c r="H77" s="86">
        <v>0.3</v>
      </c>
      <c r="I77" s="86">
        <v>0.5</v>
      </c>
      <c r="J77" s="86">
        <v>0.2</v>
      </c>
      <c r="K77" s="95"/>
      <c r="L77" s="95"/>
      <c r="M77" s="95"/>
      <c r="N77" s="95"/>
      <c r="O77" s="95"/>
      <c r="P77" s="95"/>
      <c r="Q77" s="86">
        <f>SUM(E77:P77)</f>
        <v>1.5</v>
      </c>
      <c r="R77" s="86">
        <v>1.9</v>
      </c>
      <c r="S77" s="112">
        <f t="shared" si="19"/>
        <v>78.94736842105263</v>
      </c>
      <c r="T77" s="116">
        <f t="shared" si="3"/>
        <v>-6.3999999999999986</v>
      </c>
      <c r="U77" s="118"/>
      <c r="V77" s="118"/>
      <c r="W77" s="21"/>
      <c r="X77" s="21">
        <v>8.2999999999999989</v>
      </c>
      <c r="Y77">
        <v>8.2999999999999989</v>
      </c>
      <c r="Z77" s="116">
        <f t="shared" si="4"/>
        <v>-6.3999999999999986</v>
      </c>
    </row>
    <row r="78" spans="1:32" ht="14.25">
      <c r="A78" s="57"/>
      <c r="B78" s="47"/>
      <c r="C78" s="72"/>
      <c r="D78" s="79" t="s">
        <v>76</v>
      </c>
      <c r="E78" s="87">
        <v>0.2</v>
      </c>
      <c r="F78" s="87">
        <v>0.2</v>
      </c>
      <c r="G78" s="87">
        <v>0.1</v>
      </c>
      <c r="H78" s="87">
        <v>0.3</v>
      </c>
      <c r="I78" s="87">
        <v>0.5</v>
      </c>
      <c r="J78" s="87">
        <v>0.2</v>
      </c>
      <c r="K78" s="96"/>
      <c r="L78" s="96"/>
      <c r="M78" s="96"/>
      <c r="N78" s="96"/>
      <c r="O78" s="96"/>
      <c r="P78" s="96"/>
      <c r="Q78" s="87">
        <f>SUM(E78:P78)</f>
        <v>1.5</v>
      </c>
      <c r="R78" s="87">
        <v>1.9</v>
      </c>
      <c r="S78" s="113">
        <f t="shared" si="19"/>
        <v>78.94736842105263</v>
      </c>
      <c r="T78" s="116">
        <f t="shared" si="3"/>
        <v>-6.3999999999999986</v>
      </c>
      <c r="U78" s="119"/>
      <c r="V78" s="119"/>
      <c r="W78" s="21"/>
      <c r="X78" s="21">
        <v>8.2999999999999989</v>
      </c>
      <c r="Y78">
        <v>8.2999999999999989</v>
      </c>
      <c r="Z78" s="116">
        <f t="shared" si="4"/>
        <v>-6.3999999999999986</v>
      </c>
    </row>
    <row r="79" spans="1:32" ht="13.5" customHeight="1">
      <c r="A79" s="57"/>
      <c r="B79" s="47"/>
      <c r="C79" s="70" t="s">
        <v>152</v>
      </c>
      <c r="D79" s="77" t="s">
        <v>39</v>
      </c>
      <c r="E79" s="85">
        <v>52</v>
      </c>
      <c r="F79" s="85">
        <v>63.5</v>
      </c>
      <c r="G79" s="85">
        <v>61</v>
      </c>
      <c r="H79" s="85">
        <v>95.5</v>
      </c>
      <c r="I79" s="85">
        <v>105.2</v>
      </c>
      <c r="J79" s="85">
        <v>76.2</v>
      </c>
      <c r="K79" s="94"/>
      <c r="L79" s="94"/>
      <c r="M79" s="94"/>
      <c r="N79" s="94"/>
      <c r="O79" s="94"/>
      <c r="P79" s="94"/>
      <c r="Q79" s="85">
        <f>SUM(E79:P79)</f>
        <v>453.4</v>
      </c>
      <c r="R79" s="85">
        <v>457.5</v>
      </c>
      <c r="S79" s="111">
        <f t="shared" si="19"/>
        <v>99.103825136612016</v>
      </c>
      <c r="T79" s="116">
        <f t="shared" si="3"/>
        <v>-148</v>
      </c>
      <c r="U79" s="117" t="s">
        <v>183</v>
      </c>
      <c r="V79" s="148">
        <v>1</v>
      </c>
      <c r="W79" s="21"/>
      <c r="X79" s="21">
        <v>605.5</v>
      </c>
      <c r="Y79">
        <v>605.5</v>
      </c>
      <c r="Z79" s="116">
        <f t="shared" si="4"/>
        <v>-148</v>
      </c>
    </row>
    <row r="80" spans="1:32" ht="13.5" customHeight="1">
      <c r="A80" s="57"/>
      <c r="B80" s="47"/>
      <c r="C80" s="71"/>
      <c r="D80" s="78" t="s">
        <v>72</v>
      </c>
      <c r="E80" s="86">
        <v>4.5999999999999996</v>
      </c>
      <c r="F80" s="86">
        <v>5.4</v>
      </c>
      <c r="G80" s="86">
        <v>5.3</v>
      </c>
      <c r="H80" s="86">
        <v>8.3000000000000007</v>
      </c>
      <c r="I80" s="86">
        <v>9.8000000000000007</v>
      </c>
      <c r="J80" s="86">
        <v>7</v>
      </c>
      <c r="K80" s="95"/>
      <c r="L80" s="95"/>
      <c r="M80" s="95"/>
      <c r="N80" s="95"/>
      <c r="O80" s="95"/>
      <c r="P80" s="95"/>
      <c r="Q80" s="86">
        <f>SUM(E80:P80)</f>
        <v>40.400000000000006</v>
      </c>
      <c r="R80" s="86">
        <v>43.4</v>
      </c>
      <c r="S80" s="112">
        <f t="shared" si="19"/>
        <v>93.087557603686662</v>
      </c>
      <c r="T80" s="116">
        <f t="shared" si="3"/>
        <v>-11.800000000000004</v>
      </c>
      <c r="U80" s="118"/>
      <c r="V80" s="118"/>
      <c r="W80" s="21"/>
      <c r="X80" s="21">
        <v>55.2</v>
      </c>
      <c r="Y80">
        <v>55.2</v>
      </c>
      <c r="Z80" s="116">
        <f t="shared" si="4"/>
        <v>-11.800000000000004</v>
      </c>
    </row>
    <row r="81" spans="1:26" ht="13.5" customHeight="1">
      <c r="A81" s="57"/>
      <c r="B81" s="47"/>
      <c r="C81" s="71"/>
      <c r="D81" s="78" t="s">
        <v>74</v>
      </c>
      <c r="E81" s="86">
        <f t="shared" ref="E81:Q81" si="26">+E79-E80</f>
        <v>47.4</v>
      </c>
      <c r="F81" s="86">
        <f t="shared" si="26"/>
        <v>58.1</v>
      </c>
      <c r="G81" s="86">
        <f t="shared" si="26"/>
        <v>55.7</v>
      </c>
      <c r="H81" s="86">
        <f t="shared" si="26"/>
        <v>87.2</v>
      </c>
      <c r="I81" s="86">
        <f t="shared" si="26"/>
        <v>95.4</v>
      </c>
      <c r="J81" s="86">
        <f t="shared" si="26"/>
        <v>69.2</v>
      </c>
      <c r="K81" s="95">
        <f t="shared" si="26"/>
        <v>0</v>
      </c>
      <c r="L81" s="95">
        <f t="shared" si="26"/>
        <v>0</v>
      </c>
      <c r="M81" s="95">
        <f t="shared" si="26"/>
        <v>0</v>
      </c>
      <c r="N81" s="95">
        <f t="shared" si="26"/>
        <v>0</v>
      </c>
      <c r="O81" s="95">
        <f t="shared" si="26"/>
        <v>0</v>
      </c>
      <c r="P81" s="95">
        <f t="shared" si="26"/>
        <v>0</v>
      </c>
      <c r="Q81" s="86">
        <f t="shared" si="26"/>
        <v>413</v>
      </c>
      <c r="R81" s="86">
        <v>414.1</v>
      </c>
      <c r="S81" s="112">
        <f t="shared" si="19"/>
        <v>99.734363680270462</v>
      </c>
      <c r="T81" s="116">
        <f t="shared" si="3"/>
        <v>-136.19999999999993</v>
      </c>
      <c r="U81" s="118"/>
      <c r="V81" s="118"/>
      <c r="W81" s="21"/>
      <c r="X81" s="21">
        <v>550.29999999999995</v>
      </c>
      <c r="Y81">
        <v>550.29999999999995</v>
      </c>
      <c r="Z81" s="116">
        <f t="shared" si="4"/>
        <v>-136.19999999999993</v>
      </c>
    </row>
    <row r="82" spans="1:26" ht="13.5" customHeight="1">
      <c r="A82" s="57"/>
      <c r="B82" s="47"/>
      <c r="C82" s="71"/>
      <c r="D82" s="78" t="s">
        <v>75</v>
      </c>
      <c r="E82" s="86">
        <f t="shared" ref="E82:Q82" si="27">+E79-E83</f>
        <v>50.8</v>
      </c>
      <c r="F82" s="86">
        <f t="shared" si="27"/>
        <v>62</v>
      </c>
      <c r="G82" s="86">
        <f t="shared" si="27"/>
        <v>59.9</v>
      </c>
      <c r="H82" s="86">
        <f t="shared" si="27"/>
        <v>91</v>
      </c>
      <c r="I82" s="86">
        <f t="shared" si="27"/>
        <v>98.7</v>
      </c>
      <c r="J82" s="86">
        <f t="shared" si="27"/>
        <v>75</v>
      </c>
      <c r="K82" s="95">
        <f t="shared" si="27"/>
        <v>0</v>
      </c>
      <c r="L82" s="95">
        <f t="shared" si="27"/>
        <v>0</v>
      </c>
      <c r="M82" s="95">
        <f t="shared" si="27"/>
        <v>0</v>
      </c>
      <c r="N82" s="95">
        <f t="shared" si="27"/>
        <v>0</v>
      </c>
      <c r="O82" s="95">
        <f t="shared" si="27"/>
        <v>0</v>
      </c>
      <c r="P82" s="95">
        <f t="shared" si="27"/>
        <v>0</v>
      </c>
      <c r="Q82" s="86">
        <f t="shared" si="27"/>
        <v>437.4</v>
      </c>
      <c r="R82" s="86">
        <v>444.9</v>
      </c>
      <c r="S82" s="112">
        <f t="shared" si="19"/>
        <v>98.31422791638569</v>
      </c>
      <c r="T82" s="116">
        <f t="shared" si="3"/>
        <v>-149.39999999999992</v>
      </c>
      <c r="U82" s="118"/>
      <c r="V82" s="118"/>
      <c r="W82" s="21"/>
      <c r="X82" s="21">
        <v>594.29999999999995</v>
      </c>
      <c r="Y82">
        <v>594.29999999999995</v>
      </c>
      <c r="Z82" s="116">
        <f t="shared" si="4"/>
        <v>-149.39999999999992</v>
      </c>
    </row>
    <row r="83" spans="1:26" ht="13.5" customHeight="1">
      <c r="A83" s="57"/>
      <c r="B83" s="47"/>
      <c r="C83" s="71"/>
      <c r="D83" s="78" t="s">
        <v>40</v>
      </c>
      <c r="E83" s="86">
        <v>1.2</v>
      </c>
      <c r="F83" s="86">
        <v>1.5</v>
      </c>
      <c r="G83" s="86">
        <v>1.1000000000000001</v>
      </c>
      <c r="H83" s="86">
        <v>4.5</v>
      </c>
      <c r="I83" s="86">
        <v>6.5</v>
      </c>
      <c r="J83" s="86">
        <v>1.2</v>
      </c>
      <c r="K83" s="95"/>
      <c r="L83" s="95"/>
      <c r="M83" s="95"/>
      <c r="N83" s="95"/>
      <c r="O83" s="95"/>
      <c r="P83" s="95"/>
      <c r="Q83" s="86">
        <f>SUM(E83:P83)</f>
        <v>16</v>
      </c>
      <c r="R83" s="86">
        <v>12.6</v>
      </c>
      <c r="S83" s="112">
        <f t="shared" si="19"/>
        <v>126.98412698412697</v>
      </c>
      <c r="T83" s="116">
        <f t="shared" si="3"/>
        <v>1.3999999999999986</v>
      </c>
      <c r="U83" s="118"/>
      <c r="V83" s="118"/>
      <c r="W83" s="21"/>
      <c r="X83" s="21">
        <v>11.2</v>
      </c>
      <c r="Y83">
        <v>11.2</v>
      </c>
      <c r="Z83" s="116">
        <f t="shared" si="4"/>
        <v>1.3999999999999986</v>
      </c>
    </row>
    <row r="84" spans="1:26" ht="14.25" customHeight="1">
      <c r="A84" s="57"/>
      <c r="B84" s="47"/>
      <c r="C84" s="72"/>
      <c r="D84" s="79" t="s">
        <v>76</v>
      </c>
      <c r="E84" s="87">
        <v>1.2</v>
      </c>
      <c r="F84" s="87">
        <v>1.6</v>
      </c>
      <c r="G84" s="87">
        <v>1.1000000000000001</v>
      </c>
      <c r="H84" s="87">
        <v>5</v>
      </c>
      <c r="I84" s="87">
        <v>7.3</v>
      </c>
      <c r="J84" s="87">
        <v>1.3</v>
      </c>
      <c r="K84" s="96"/>
      <c r="L84" s="96"/>
      <c r="M84" s="96"/>
      <c r="N84" s="96"/>
      <c r="O84" s="96"/>
      <c r="P84" s="96"/>
      <c r="Q84" s="87">
        <f>SUM(E84:P84)</f>
        <v>17.5</v>
      </c>
      <c r="R84" s="87">
        <v>13.1</v>
      </c>
      <c r="S84" s="113">
        <f t="shared" si="19"/>
        <v>133.58778625954199</v>
      </c>
      <c r="T84" s="116">
        <f t="shared" si="3"/>
        <v>0.69999999999999929</v>
      </c>
      <c r="U84" s="119"/>
      <c r="V84" s="119"/>
      <c r="W84" s="21"/>
      <c r="X84" s="21">
        <v>12.4</v>
      </c>
      <c r="Y84">
        <v>12.9</v>
      </c>
      <c r="Z84" s="116">
        <f t="shared" si="4"/>
        <v>0.19999999999999929</v>
      </c>
    </row>
    <row r="85" spans="1:26" ht="13.5" customHeight="1">
      <c r="A85" s="57"/>
      <c r="B85" s="47"/>
      <c r="C85" s="70" t="s">
        <v>154</v>
      </c>
      <c r="D85" s="77" t="s">
        <v>39</v>
      </c>
      <c r="E85" s="85">
        <v>19.600000000000001</v>
      </c>
      <c r="F85" s="85">
        <v>21.3</v>
      </c>
      <c r="G85" s="85">
        <v>21.9</v>
      </c>
      <c r="H85" s="85">
        <v>25.4</v>
      </c>
      <c r="I85" s="85">
        <v>24</v>
      </c>
      <c r="J85" s="85">
        <v>21</v>
      </c>
      <c r="K85" s="94"/>
      <c r="L85" s="94"/>
      <c r="M85" s="94"/>
      <c r="N85" s="94"/>
      <c r="O85" s="94"/>
      <c r="P85" s="94"/>
      <c r="Q85" s="85">
        <f>SUM(E85:P85)</f>
        <v>133.19999999999999</v>
      </c>
      <c r="R85" s="85">
        <v>135.30000000000001</v>
      </c>
      <c r="S85" s="111">
        <f t="shared" si="19"/>
        <v>98.447893569844766</v>
      </c>
      <c r="T85" s="116">
        <f t="shared" si="3"/>
        <v>-18.799999999999983</v>
      </c>
      <c r="U85" s="117" t="s">
        <v>424</v>
      </c>
      <c r="V85" s="148">
        <v>1</v>
      </c>
      <c r="W85" s="21"/>
      <c r="X85" s="21">
        <v>154.1</v>
      </c>
      <c r="Y85">
        <v>154.1</v>
      </c>
      <c r="Z85" s="116">
        <f t="shared" si="4"/>
        <v>-18.799999999999983</v>
      </c>
    </row>
    <row r="86" spans="1:26">
      <c r="A86" s="57"/>
      <c r="B86" s="47"/>
      <c r="C86" s="71"/>
      <c r="D86" s="78" t="s">
        <v>72</v>
      </c>
      <c r="E86" s="86">
        <v>0</v>
      </c>
      <c r="F86" s="86">
        <v>0</v>
      </c>
      <c r="G86" s="86">
        <v>0</v>
      </c>
      <c r="H86" s="86">
        <v>0</v>
      </c>
      <c r="I86" s="86">
        <v>0</v>
      </c>
      <c r="J86" s="86">
        <v>0</v>
      </c>
      <c r="K86" s="95"/>
      <c r="L86" s="95"/>
      <c r="M86" s="95"/>
      <c r="N86" s="95"/>
      <c r="O86" s="95"/>
      <c r="P86" s="95"/>
      <c r="Q86" s="86">
        <f>SUM(E86:P86)</f>
        <v>0</v>
      </c>
      <c r="R86" s="86">
        <v>0</v>
      </c>
      <c r="S86" s="112" t="str">
        <f t="shared" si="19"/>
        <v>－</v>
      </c>
      <c r="T86" s="116">
        <f t="shared" si="3"/>
        <v>0</v>
      </c>
      <c r="U86" s="118"/>
      <c r="V86" s="118"/>
      <c r="W86" s="21"/>
      <c r="X86" s="21">
        <v>0</v>
      </c>
      <c r="Y86">
        <v>0</v>
      </c>
      <c r="Z86" s="116">
        <f t="shared" si="4"/>
        <v>0</v>
      </c>
    </row>
    <row r="87" spans="1:26">
      <c r="A87" s="57"/>
      <c r="B87" s="47"/>
      <c r="C87" s="71"/>
      <c r="D87" s="78" t="s">
        <v>74</v>
      </c>
      <c r="E87" s="86">
        <f t="shared" ref="E87:Q87" si="28">+E85-E86</f>
        <v>19.600000000000001</v>
      </c>
      <c r="F87" s="86">
        <f t="shared" si="28"/>
        <v>21.3</v>
      </c>
      <c r="G87" s="86">
        <f t="shared" si="28"/>
        <v>21.9</v>
      </c>
      <c r="H87" s="86">
        <f t="shared" si="28"/>
        <v>25.4</v>
      </c>
      <c r="I87" s="86">
        <f t="shared" si="28"/>
        <v>24</v>
      </c>
      <c r="J87" s="86">
        <f t="shared" si="28"/>
        <v>21</v>
      </c>
      <c r="K87" s="95">
        <f t="shared" si="28"/>
        <v>0</v>
      </c>
      <c r="L87" s="95">
        <f t="shared" si="28"/>
        <v>0</v>
      </c>
      <c r="M87" s="95">
        <f t="shared" si="28"/>
        <v>0</v>
      </c>
      <c r="N87" s="95">
        <f t="shared" si="28"/>
        <v>0</v>
      </c>
      <c r="O87" s="95">
        <f t="shared" si="28"/>
        <v>0</v>
      </c>
      <c r="P87" s="95">
        <f t="shared" si="28"/>
        <v>0</v>
      </c>
      <c r="Q87" s="86">
        <f t="shared" si="28"/>
        <v>133.19999999999999</v>
      </c>
      <c r="R87" s="86">
        <v>135.30000000000001</v>
      </c>
      <c r="S87" s="112">
        <f t="shared" si="19"/>
        <v>98.447893569844766</v>
      </c>
      <c r="T87" s="116">
        <f t="shared" si="3"/>
        <v>-18.799999999999983</v>
      </c>
      <c r="U87" s="118"/>
      <c r="V87" s="118"/>
      <c r="W87" s="21"/>
      <c r="X87" s="21">
        <v>154.1</v>
      </c>
      <c r="Y87">
        <v>154.1</v>
      </c>
      <c r="Z87" s="116">
        <f t="shared" si="4"/>
        <v>-18.799999999999983</v>
      </c>
    </row>
    <row r="88" spans="1:26">
      <c r="A88" s="57"/>
      <c r="B88" s="47"/>
      <c r="C88" s="71"/>
      <c r="D88" s="78" t="s">
        <v>75</v>
      </c>
      <c r="E88" s="86">
        <f t="shared" ref="E88:Q88" si="29">+E85-E89</f>
        <v>17.700000000000003</v>
      </c>
      <c r="F88" s="86">
        <f t="shared" si="29"/>
        <v>20.100000000000001</v>
      </c>
      <c r="G88" s="86">
        <f t="shared" si="29"/>
        <v>20.799999999999997</v>
      </c>
      <c r="H88" s="86">
        <f t="shared" si="29"/>
        <v>21.6</v>
      </c>
      <c r="I88" s="86">
        <f t="shared" si="29"/>
        <v>21.1</v>
      </c>
      <c r="J88" s="86">
        <f t="shared" si="29"/>
        <v>20.6</v>
      </c>
      <c r="K88" s="95">
        <f t="shared" si="29"/>
        <v>0</v>
      </c>
      <c r="L88" s="95">
        <f t="shared" si="29"/>
        <v>0</v>
      </c>
      <c r="M88" s="95">
        <f t="shared" si="29"/>
        <v>0</v>
      </c>
      <c r="N88" s="95">
        <f t="shared" si="29"/>
        <v>0</v>
      </c>
      <c r="O88" s="95">
        <f t="shared" si="29"/>
        <v>0</v>
      </c>
      <c r="P88" s="95">
        <f t="shared" si="29"/>
        <v>0</v>
      </c>
      <c r="Q88" s="86">
        <f t="shared" si="29"/>
        <v>121.9</v>
      </c>
      <c r="R88" s="86">
        <v>123.80000000000001</v>
      </c>
      <c r="S88" s="112">
        <f t="shared" si="19"/>
        <v>98.465266558966064</v>
      </c>
      <c r="T88" s="116">
        <f t="shared" si="3"/>
        <v>-17.199999999999989</v>
      </c>
      <c r="U88" s="118"/>
      <c r="V88" s="118"/>
      <c r="W88" s="21"/>
      <c r="X88" s="21">
        <v>141</v>
      </c>
      <c r="Y88">
        <v>141</v>
      </c>
      <c r="Z88" s="116">
        <f t="shared" si="4"/>
        <v>-17.199999999999989</v>
      </c>
    </row>
    <row r="89" spans="1:26">
      <c r="A89" s="57"/>
      <c r="B89" s="47"/>
      <c r="C89" s="71"/>
      <c r="D89" s="78" t="s">
        <v>40</v>
      </c>
      <c r="E89" s="86">
        <v>1.9</v>
      </c>
      <c r="F89" s="86">
        <v>1.2</v>
      </c>
      <c r="G89" s="86">
        <v>1.1000000000000001</v>
      </c>
      <c r="H89" s="86">
        <v>3.8</v>
      </c>
      <c r="I89" s="86">
        <v>2.9</v>
      </c>
      <c r="J89" s="86">
        <v>0.4</v>
      </c>
      <c r="K89" s="95"/>
      <c r="L89" s="95"/>
      <c r="M89" s="95"/>
      <c r="N89" s="95"/>
      <c r="O89" s="95"/>
      <c r="P89" s="95"/>
      <c r="Q89" s="86">
        <f>SUM(E89:P89)</f>
        <v>11.3</v>
      </c>
      <c r="R89" s="86">
        <v>11.5</v>
      </c>
      <c r="S89" s="112">
        <f t="shared" si="19"/>
        <v>98.260869565217376</v>
      </c>
      <c r="T89" s="116">
        <f t="shared" si="3"/>
        <v>-1.5999999999999996</v>
      </c>
      <c r="U89" s="118"/>
      <c r="V89" s="118"/>
      <c r="W89" s="21"/>
      <c r="X89" s="21">
        <v>13.1</v>
      </c>
      <c r="Y89">
        <v>13.1</v>
      </c>
      <c r="Z89" s="116">
        <f t="shared" si="4"/>
        <v>-1.5999999999999996</v>
      </c>
    </row>
    <row r="90" spans="1:26" ht="14.25">
      <c r="A90" s="57"/>
      <c r="B90" s="47"/>
      <c r="C90" s="72"/>
      <c r="D90" s="79" t="s">
        <v>76</v>
      </c>
      <c r="E90" s="87">
        <v>1.9</v>
      </c>
      <c r="F90" s="87">
        <v>1.2</v>
      </c>
      <c r="G90" s="87">
        <v>1.1000000000000001</v>
      </c>
      <c r="H90" s="87">
        <v>3.8</v>
      </c>
      <c r="I90" s="87">
        <v>2.9</v>
      </c>
      <c r="J90" s="87">
        <v>0.4</v>
      </c>
      <c r="K90" s="96"/>
      <c r="L90" s="96"/>
      <c r="M90" s="96"/>
      <c r="N90" s="96"/>
      <c r="O90" s="96"/>
      <c r="P90" s="96"/>
      <c r="Q90" s="87">
        <f>SUM(E90:P90)</f>
        <v>11.3</v>
      </c>
      <c r="R90" s="87">
        <v>11.5</v>
      </c>
      <c r="S90" s="113">
        <f t="shared" si="19"/>
        <v>98.260869565217376</v>
      </c>
      <c r="T90" s="116">
        <f t="shared" si="3"/>
        <v>-1.5999999999999996</v>
      </c>
      <c r="U90" s="119"/>
      <c r="V90" s="119"/>
      <c r="W90" s="21"/>
      <c r="X90" s="21">
        <v>13.1</v>
      </c>
      <c r="Y90">
        <v>13.1</v>
      </c>
      <c r="Z90" s="116">
        <f t="shared" si="4"/>
        <v>-1.5999999999999996</v>
      </c>
    </row>
    <row r="91" spans="1:26" ht="13.5" customHeight="1">
      <c r="A91" s="57"/>
      <c r="B91" s="47"/>
      <c r="C91" s="70" t="s">
        <v>42</v>
      </c>
      <c r="D91" s="77" t="s">
        <v>39</v>
      </c>
      <c r="E91" s="85">
        <v>12.1</v>
      </c>
      <c r="F91" s="85">
        <v>14.9</v>
      </c>
      <c r="G91" s="85">
        <v>11.1</v>
      </c>
      <c r="H91" s="85">
        <v>17.600000000000001</v>
      </c>
      <c r="I91" s="85">
        <v>20.5</v>
      </c>
      <c r="J91" s="85">
        <v>10.4</v>
      </c>
      <c r="K91" s="94"/>
      <c r="L91" s="94"/>
      <c r="M91" s="94"/>
      <c r="N91" s="94"/>
      <c r="O91" s="94"/>
      <c r="P91" s="94"/>
      <c r="Q91" s="85">
        <f>SUM(E91:P91)</f>
        <v>86.6</v>
      </c>
      <c r="R91" s="85">
        <v>98.5</v>
      </c>
      <c r="S91" s="111">
        <f t="shared" si="19"/>
        <v>87.918781725888323</v>
      </c>
      <c r="T91" s="116">
        <f t="shared" si="3"/>
        <v>-0.60000000000000853</v>
      </c>
      <c r="U91" s="117" t="s">
        <v>425</v>
      </c>
      <c r="V91" s="148"/>
      <c r="W91" s="21"/>
      <c r="X91" s="21">
        <v>99.1</v>
      </c>
      <c r="Y91">
        <v>99.1</v>
      </c>
      <c r="Z91" s="116">
        <f t="shared" si="4"/>
        <v>-0.60000000000000853</v>
      </c>
    </row>
    <row r="92" spans="1:26">
      <c r="A92" s="57"/>
      <c r="B92" s="47"/>
      <c r="C92" s="71"/>
      <c r="D92" s="78" t="s">
        <v>72</v>
      </c>
      <c r="E92" s="86">
        <v>0.1</v>
      </c>
      <c r="F92" s="86">
        <v>0.1</v>
      </c>
      <c r="G92" s="86">
        <v>0.1</v>
      </c>
      <c r="H92" s="86">
        <v>0.2</v>
      </c>
      <c r="I92" s="86">
        <v>0.2</v>
      </c>
      <c r="J92" s="86">
        <v>0.1</v>
      </c>
      <c r="K92" s="95"/>
      <c r="L92" s="95"/>
      <c r="M92" s="95"/>
      <c r="N92" s="95"/>
      <c r="O92" s="95"/>
      <c r="P92" s="95"/>
      <c r="Q92" s="86">
        <f>SUM(E92:P92)</f>
        <v>0.79999999999999982</v>
      </c>
      <c r="R92" s="86">
        <v>1</v>
      </c>
      <c r="S92" s="112">
        <f t="shared" si="19"/>
        <v>80</v>
      </c>
      <c r="T92" s="116">
        <f t="shared" si="3"/>
        <v>9.9999999999999978e-002</v>
      </c>
      <c r="U92" s="118"/>
      <c r="V92" s="118"/>
      <c r="W92" s="21"/>
      <c r="X92" s="21">
        <v>0.9</v>
      </c>
      <c r="Y92">
        <v>0.9</v>
      </c>
      <c r="Z92" s="116">
        <f t="shared" si="4"/>
        <v>9.9999999999999978e-002</v>
      </c>
    </row>
    <row r="93" spans="1:26">
      <c r="A93" s="57"/>
      <c r="B93" s="47"/>
      <c r="C93" s="71"/>
      <c r="D93" s="78" t="s">
        <v>74</v>
      </c>
      <c r="E93" s="86">
        <f t="shared" ref="E93:Q93" si="30">+E91-E92</f>
        <v>12</v>
      </c>
      <c r="F93" s="86">
        <f t="shared" si="30"/>
        <v>14.8</v>
      </c>
      <c r="G93" s="86">
        <f t="shared" si="30"/>
        <v>11</v>
      </c>
      <c r="H93" s="86">
        <f t="shared" si="30"/>
        <v>17.400000000000002</v>
      </c>
      <c r="I93" s="86">
        <f t="shared" si="30"/>
        <v>20.3</v>
      </c>
      <c r="J93" s="86">
        <f t="shared" si="30"/>
        <v>10.3</v>
      </c>
      <c r="K93" s="95">
        <f t="shared" si="30"/>
        <v>0</v>
      </c>
      <c r="L93" s="95">
        <f t="shared" si="30"/>
        <v>0</v>
      </c>
      <c r="M93" s="95">
        <f t="shared" si="30"/>
        <v>0</v>
      </c>
      <c r="N93" s="95">
        <f t="shared" si="30"/>
        <v>0</v>
      </c>
      <c r="O93" s="95">
        <f t="shared" si="30"/>
        <v>0</v>
      </c>
      <c r="P93" s="95">
        <f t="shared" si="30"/>
        <v>0</v>
      </c>
      <c r="Q93" s="86">
        <f t="shared" si="30"/>
        <v>85.800000000000011</v>
      </c>
      <c r="R93" s="86">
        <v>97.5</v>
      </c>
      <c r="S93" s="112">
        <f t="shared" si="19"/>
        <v>88.000000000000014</v>
      </c>
      <c r="T93" s="116">
        <f t="shared" si="3"/>
        <v>-0.70000000000000284</v>
      </c>
      <c r="U93" s="118"/>
      <c r="V93" s="118"/>
      <c r="W93" s="21"/>
      <c r="X93" s="21">
        <v>98.2</v>
      </c>
      <c r="Y93">
        <v>98.2</v>
      </c>
      <c r="Z93" s="116">
        <f t="shared" si="4"/>
        <v>-0.70000000000000284</v>
      </c>
    </row>
    <row r="94" spans="1:26">
      <c r="A94" s="57"/>
      <c r="B94" s="47"/>
      <c r="C94" s="71"/>
      <c r="D94" s="78" t="s">
        <v>75</v>
      </c>
      <c r="E94" s="86">
        <f t="shared" ref="E94:Q94" si="31">+E91-E95</f>
        <v>12.1</v>
      </c>
      <c r="F94" s="86">
        <f t="shared" si="31"/>
        <v>14.9</v>
      </c>
      <c r="G94" s="86">
        <f t="shared" si="31"/>
        <v>11.1</v>
      </c>
      <c r="H94" s="86">
        <f t="shared" si="31"/>
        <v>17.600000000000001</v>
      </c>
      <c r="I94" s="86">
        <f t="shared" si="31"/>
        <v>20.5</v>
      </c>
      <c r="J94" s="86">
        <f t="shared" si="31"/>
        <v>10.4</v>
      </c>
      <c r="K94" s="95">
        <f t="shared" si="31"/>
        <v>0</v>
      </c>
      <c r="L94" s="95">
        <f t="shared" si="31"/>
        <v>0</v>
      </c>
      <c r="M94" s="95">
        <f t="shared" si="31"/>
        <v>0</v>
      </c>
      <c r="N94" s="95">
        <f t="shared" si="31"/>
        <v>0</v>
      </c>
      <c r="O94" s="95">
        <f t="shared" si="31"/>
        <v>0</v>
      </c>
      <c r="P94" s="95">
        <f t="shared" si="31"/>
        <v>0</v>
      </c>
      <c r="Q94" s="86">
        <f t="shared" si="31"/>
        <v>86.6</v>
      </c>
      <c r="R94" s="86">
        <v>98.5</v>
      </c>
      <c r="S94" s="112">
        <f t="shared" si="19"/>
        <v>87.918781725888323</v>
      </c>
      <c r="T94" s="116">
        <f t="shared" si="3"/>
        <v>-0.60000000000000853</v>
      </c>
      <c r="U94" s="118"/>
      <c r="V94" s="118"/>
      <c r="W94" s="21"/>
      <c r="X94" s="21">
        <v>99.1</v>
      </c>
      <c r="Y94">
        <v>99.1</v>
      </c>
      <c r="Z94" s="116">
        <f t="shared" si="4"/>
        <v>-0.60000000000000853</v>
      </c>
    </row>
    <row r="95" spans="1:26">
      <c r="A95" s="57"/>
      <c r="B95" s="47"/>
      <c r="C95" s="71"/>
      <c r="D95" s="78" t="s">
        <v>40</v>
      </c>
      <c r="E95" s="86">
        <v>0</v>
      </c>
      <c r="F95" s="86">
        <v>0</v>
      </c>
      <c r="G95" s="86">
        <v>0</v>
      </c>
      <c r="H95" s="86">
        <v>0</v>
      </c>
      <c r="I95" s="86">
        <v>0</v>
      </c>
      <c r="J95" s="86">
        <v>0</v>
      </c>
      <c r="K95" s="95"/>
      <c r="L95" s="95"/>
      <c r="M95" s="95"/>
      <c r="N95" s="95"/>
      <c r="O95" s="95"/>
      <c r="P95" s="95"/>
      <c r="Q95" s="86">
        <f>SUM(E95:P95)</f>
        <v>0</v>
      </c>
      <c r="R95" s="86">
        <v>0</v>
      </c>
      <c r="S95" s="112" t="str">
        <f t="shared" si="19"/>
        <v>－</v>
      </c>
      <c r="T95" s="116">
        <f t="shared" si="3"/>
        <v>0</v>
      </c>
      <c r="U95" s="118"/>
      <c r="V95" s="118"/>
      <c r="W95" s="21"/>
      <c r="X95" s="21">
        <v>0</v>
      </c>
      <c r="Y95">
        <v>0</v>
      </c>
      <c r="Z95" s="116">
        <f t="shared" si="4"/>
        <v>0</v>
      </c>
    </row>
    <row r="96" spans="1:26" ht="14.25">
      <c r="A96" s="57"/>
      <c r="B96" s="47"/>
      <c r="C96" s="72"/>
      <c r="D96" s="79" t="s">
        <v>76</v>
      </c>
      <c r="E96" s="87">
        <v>0</v>
      </c>
      <c r="F96" s="87">
        <v>0</v>
      </c>
      <c r="G96" s="87">
        <v>0</v>
      </c>
      <c r="H96" s="87">
        <v>0</v>
      </c>
      <c r="I96" s="87">
        <v>0</v>
      </c>
      <c r="J96" s="87">
        <v>0</v>
      </c>
      <c r="K96" s="96"/>
      <c r="L96" s="96"/>
      <c r="M96" s="96"/>
      <c r="N96" s="96"/>
      <c r="O96" s="96"/>
      <c r="P96" s="96"/>
      <c r="Q96" s="87">
        <f>SUM(E96:P96)</f>
        <v>0</v>
      </c>
      <c r="R96" s="87">
        <v>0</v>
      </c>
      <c r="S96" s="113" t="str">
        <f t="shared" si="19"/>
        <v>－</v>
      </c>
      <c r="T96" s="116">
        <f t="shared" si="3"/>
        <v>0</v>
      </c>
      <c r="U96" s="119"/>
      <c r="V96" s="119"/>
      <c r="W96" s="21"/>
      <c r="X96" s="21">
        <v>0</v>
      </c>
      <c r="Y96">
        <v>0</v>
      </c>
      <c r="Z96" s="116">
        <f t="shared" si="4"/>
        <v>0</v>
      </c>
    </row>
    <row r="97" spans="1:26" ht="13.5" customHeight="1">
      <c r="A97" s="57"/>
      <c r="B97" s="47"/>
      <c r="C97" s="70" t="s">
        <v>155</v>
      </c>
      <c r="D97" s="77" t="s">
        <v>39</v>
      </c>
      <c r="E97" s="85">
        <v>6.4</v>
      </c>
      <c r="F97" s="85">
        <v>6</v>
      </c>
      <c r="G97" s="85">
        <v>6.1</v>
      </c>
      <c r="H97" s="85">
        <v>7.4</v>
      </c>
      <c r="I97" s="85">
        <v>7.8</v>
      </c>
      <c r="J97" s="85">
        <v>7</v>
      </c>
      <c r="K97" s="94"/>
      <c r="L97" s="94"/>
      <c r="M97" s="94"/>
      <c r="N97" s="94"/>
      <c r="O97" s="94"/>
      <c r="P97" s="94"/>
      <c r="Q97" s="85">
        <f>SUM(E97:P97)</f>
        <v>40.699999999999996</v>
      </c>
      <c r="R97" s="85">
        <v>42.599999999999994</v>
      </c>
      <c r="S97" s="111">
        <f t="shared" si="19"/>
        <v>95.539906103286384</v>
      </c>
      <c r="T97" s="116">
        <f t="shared" si="3"/>
        <v>-11.400000000000006</v>
      </c>
      <c r="U97" s="117" t="s">
        <v>426</v>
      </c>
      <c r="V97" s="148">
        <v>1</v>
      </c>
      <c r="W97" s="21"/>
      <c r="X97" s="21">
        <v>54</v>
      </c>
      <c r="Y97">
        <v>54</v>
      </c>
      <c r="Z97" s="116">
        <f t="shared" si="4"/>
        <v>-11.400000000000006</v>
      </c>
    </row>
    <row r="98" spans="1:26">
      <c r="A98" s="57"/>
      <c r="B98" s="47"/>
      <c r="C98" s="71"/>
      <c r="D98" s="78" t="s">
        <v>72</v>
      </c>
      <c r="E98" s="86">
        <v>0.1</v>
      </c>
      <c r="F98" s="86">
        <v>0.1</v>
      </c>
      <c r="G98" s="86">
        <v>0.1</v>
      </c>
      <c r="H98" s="86">
        <v>0.2</v>
      </c>
      <c r="I98" s="86">
        <v>0.2</v>
      </c>
      <c r="J98" s="86">
        <v>0.1</v>
      </c>
      <c r="K98" s="95"/>
      <c r="L98" s="95"/>
      <c r="M98" s="95"/>
      <c r="N98" s="95"/>
      <c r="O98" s="95"/>
      <c r="P98" s="95"/>
      <c r="Q98" s="86">
        <f>SUM(E98:P98)</f>
        <v>0.79999999999999982</v>
      </c>
      <c r="R98" s="86">
        <v>0.79999999999999982</v>
      </c>
      <c r="S98" s="112">
        <f t="shared" si="19"/>
        <v>100</v>
      </c>
      <c r="T98" s="116">
        <f t="shared" si="3"/>
        <v>-0.30000000000000016</v>
      </c>
      <c r="U98" s="118"/>
      <c r="V98" s="118"/>
      <c r="W98" s="21"/>
      <c r="X98" s="21">
        <v>1.1000000000000001</v>
      </c>
      <c r="Y98">
        <v>1.1000000000000001</v>
      </c>
      <c r="Z98" s="116">
        <f t="shared" si="4"/>
        <v>-0.30000000000000016</v>
      </c>
    </row>
    <row r="99" spans="1:26">
      <c r="A99" s="57"/>
      <c r="B99" s="47"/>
      <c r="C99" s="71"/>
      <c r="D99" s="78" t="s">
        <v>74</v>
      </c>
      <c r="E99" s="86">
        <f t="shared" ref="E99:Q99" si="32">+E97-E98</f>
        <v>6.3000000000000007</v>
      </c>
      <c r="F99" s="86">
        <f t="shared" si="32"/>
        <v>5.9</v>
      </c>
      <c r="G99" s="86">
        <f t="shared" si="32"/>
        <v>6</v>
      </c>
      <c r="H99" s="86">
        <f t="shared" si="32"/>
        <v>7.2</v>
      </c>
      <c r="I99" s="86">
        <f t="shared" si="32"/>
        <v>7.6</v>
      </c>
      <c r="J99" s="86">
        <f t="shared" si="32"/>
        <v>6.9</v>
      </c>
      <c r="K99" s="95">
        <f t="shared" si="32"/>
        <v>0</v>
      </c>
      <c r="L99" s="95">
        <f t="shared" si="32"/>
        <v>0</v>
      </c>
      <c r="M99" s="95">
        <f t="shared" si="32"/>
        <v>0</v>
      </c>
      <c r="N99" s="95">
        <f t="shared" si="32"/>
        <v>0</v>
      </c>
      <c r="O99" s="95">
        <f t="shared" si="32"/>
        <v>0</v>
      </c>
      <c r="P99" s="95">
        <f t="shared" si="32"/>
        <v>0</v>
      </c>
      <c r="Q99" s="86">
        <f t="shared" si="32"/>
        <v>39.9</v>
      </c>
      <c r="R99" s="86">
        <v>41.8</v>
      </c>
      <c r="S99" s="112">
        <f t="shared" si="19"/>
        <v>95.454545454545439</v>
      </c>
      <c r="T99" s="116">
        <f t="shared" si="3"/>
        <v>-11.099999999999994</v>
      </c>
      <c r="U99" s="118"/>
      <c r="V99" s="118"/>
      <c r="W99" s="21"/>
      <c r="X99" s="21">
        <v>52.9</v>
      </c>
      <c r="Y99">
        <v>52.9</v>
      </c>
      <c r="Z99" s="116">
        <f t="shared" si="4"/>
        <v>-11.099999999999994</v>
      </c>
    </row>
    <row r="100" spans="1:26">
      <c r="A100" s="57"/>
      <c r="B100" s="47"/>
      <c r="C100" s="71"/>
      <c r="D100" s="78" t="s">
        <v>75</v>
      </c>
      <c r="E100" s="86">
        <f t="shared" ref="E100:Q100" si="33">+E97-E101</f>
        <v>6.3000000000000007</v>
      </c>
      <c r="F100" s="86">
        <f t="shared" si="33"/>
        <v>5.8</v>
      </c>
      <c r="G100" s="86">
        <f t="shared" si="33"/>
        <v>5.9</v>
      </c>
      <c r="H100" s="86">
        <f t="shared" si="33"/>
        <v>6.9</v>
      </c>
      <c r="I100" s="86">
        <f t="shared" si="33"/>
        <v>7.3</v>
      </c>
      <c r="J100" s="86">
        <f t="shared" si="33"/>
        <v>6.6</v>
      </c>
      <c r="K100" s="95">
        <f t="shared" si="33"/>
        <v>0</v>
      </c>
      <c r="L100" s="95">
        <f t="shared" si="33"/>
        <v>0</v>
      </c>
      <c r="M100" s="95">
        <f t="shared" si="33"/>
        <v>0</v>
      </c>
      <c r="N100" s="95">
        <f t="shared" si="33"/>
        <v>0</v>
      </c>
      <c r="O100" s="95">
        <f t="shared" si="33"/>
        <v>0</v>
      </c>
      <c r="P100" s="95">
        <f t="shared" si="33"/>
        <v>0</v>
      </c>
      <c r="Q100" s="86">
        <f t="shared" si="33"/>
        <v>38.799999999999997</v>
      </c>
      <c r="R100" s="86">
        <v>40.200000000000003</v>
      </c>
      <c r="S100" s="112">
        <f t="shared" si="19"/>
        <v>96.517412935323364</v>
      </c>
      <c r="T100" s="116">
        <f t="shared" si="3"/>
        <v>-9.6999999999999957</v>
      </c>
      <c r="U100" s="118"/>
      <c r="V100" s="118"/>
      <c r="W100" s="21"/>
      <c r="X100" s="21">
        <v>49.9</v>
      </c>
      <c r="Y100">
        <v>49.9</v>
      </c>
      <c r="Z100" s="116">
        <f t="shared" si="4"/>
        <v>-9.6999999999999957</v>
      </c>
    </row>
    <row r="101" spans="1:26">
      <c r="A101" s="57"/>
      <c r="B101" s="47"/>
      <c r="C101" s="71"/>
      <c r="D101" s="78" t="s">
        <v>40</v>
      </c>
      <c r="E101" s="86">
        <v>0.1</v>
      </c>
      <c r="F101" s="86">
        <v>0.2</v>
      </c>
      <c r="G101" s="86">
        <v>0.2</v>
      </c>
      <c r="H101" s="86">
        <v>0.5</v>
      </c>
      <c r="I101" s="86">
        <v>0.5</v>
      </c>
      <c r="J101" s="86">
        <v>0.4</v>
      </c>
      <c r="K101" s="95"/>
      <c r="L101" s="95"/>
      <c r="M101" s="95"/>
      <c r="N101" s="95"/>
      <c r="O101" s="95"/>
      <c r="P101" s="95"/>
      <c r="Q101" s="86">
        <f>SUM(E101:P101)</f>
        <v>1.9</v>
      </c>
      <c r="R101" s="86">
        <v>2.4000000000000004</v>
      </c>
      <c r="S101" s="112">
        <f t="shared" si="19"/>
        <v>79.166666666666657</v>
      </c>
      <c r="T101" s="116">
        <f t="shared" si="3"/>
        <v>-1.6999999999999993</v>
      </c>
      <c r="U101" s="118"/>
      <c r="V101" s="118"/>
      <c r="W101" s="21"/>
      <c r="X101" s="21">
        <v>4.0999999999999996</v>
      </c>
      <c r="Y101">
        <v>4.0999999999999996</v>
      </c>
      <c r="Z101" s="116">
        <f t="shared" si="4"/>
        <v>-1.6999999999999993</v>
      </c>
    </row>
    <row r="102" spans="1:26" ht="14.25">
      <c r="A102" s="57"/>
      <c r="B102" s="47"/>
      <c r="C102" s="72"/>
      <c r="D102" s="79" t="s">
        <v>76</v>
      </c>
      <c r="E102" s="87">
        <v>0.1</v>
      </c>
      <c r="F102" s="87">
        <v>0.2</v>
      </c>
      <c r="G102" s="87">
        <v>0.2</v>
      </c>
      <c r="H102" s="87">
        <v>0.6</v>
      </c>
      <c r="I102" s="87">
        <v>0.6</v>
      </c>
      <c r="J102" s="87">
        <v>0.5</v>
      </c>
      <c r="K102" s="96"/>
      <c r="L102" s="96"/>
      <c r="M102" s="96"/>
      <c r="N102" s="96"/>
      <c r="O102" s="96"/>
      <c r="P102" s="96"/>
      <c r="Q102" s="87">
        <f>SUM(E102:P102)</f>
        <v>2.2000000000000002</v>
      </c>
      <c r="R102" s="87">
        <v>2.8</v>
      </c>
      <c r="S102" s="113">
        <f t="shared" si="19"/>
        <v>78.571428571428584</v>
      </c>
      <c r="T102" s="116">
        <f t="shared" si="3"/>
        <v>-2.1000000000000005</v>
      </c>
      <c r="U102" s="119"/>
      <c r="V102" s="119"/>
      <c r="W102" s="21"/>
      <c r="X102" s="21">
        <v>4.9000000000000004</v>
      </c>
      <c r="Y102">
        <v>4.9000000000000004</v>
      </c>
      <c r="Z102" s="116">
        <f t="shared" si="4"/>
        <v>-2.1000000000000005</v>
      </c>
    </row>
    <row r="103" spans="1:26" ht="13.5" customHeight="1">
      <c r="A103" s="57"/>
      <c r="B103" s="47"/>
      <c r="C103" s="70" t="s">
        <v>158</v>
      </c>
      <c r="D103" s="77" t="s">
        <v>39</v>
      </c>
      <c r="E103" s="85">
        <v>17.5</v>
      </c>
      <c r="F103" s="85">
        <v>20.5</v>
      </c>
      <c r="G103" s="85">
        <v>21.1</v>
      </c>
      <c r="H103" s="85">
        <v>25.1</v>
      </c>
      <c r="I103" s="85">
        <v>25</v>
      </c>
      <c r="J103" s="85">
        <v>29.6</v>
      </c>
      <c r="K103" s="94"/>
      <c r="L103" s="94"/>
      <c r="M103" s="94"/>
      <c r="N103" s="94"/>
      <c r="O103" s="94"/>
      <c r="P103" s="94"/>
      <c r="Q103" s="85">
        <f>SUM(E103:P103)</f>
        <v>138.80000000000001</v>
      </c>
      <c r="R103" s="85">
        <v>152.1</v>
      </c>
      <c r="S103" s="111">
        <f t="shared" si="19"/>
        <v>91.255752794214345</v>
      </c>
      <c r="T103" s="116">
        <f t="shared" si="3"/>
        <v>-77.899999999999977</v>
      </c>
      <c r="U103" s="117" t="s">
        <v>427</v>
      </c>
      <c r="V103" s="148">
        <v>1</v>
      </c>
      <c r="W103" s="21"/>
      <c r="X103" s="21">
        <v>229.99999999999997</v>
      </c>
      <c r="Y103">
        <v>229.99999999999997</v>
      </c>
      <c r="Z103" s="116">
        <f t="shared" si="4"/>
        <v>-77.899999999999977</v>
      </c>
    </row>
    <row r="104" spans="1:26">
      <c r="A104" s="57"/>
      <c r="B104" s="47"/>
      <c r="C104" s="71"/>
      <c r="D104" s="78" t="s">
        <v>72</v>
      </c>
      <c r="E104" s="86">
        <v>0</v>
      </c>
      <c r="F104" s="86">
        <v>0.2</v>
      </c>
      <c r="G104" s="86">
        <v>0.5</v>
      </c>
      <c r="H104" s="86">
        <v>1.3</v>
      </c>
      <c r="I104" s="86">
        <v>1.1000000000000001</v>
      </c>
      <c r="J104" s="86">
        <v>0.8</v>
      </c>
      <c r="K104" s="95"/>
      <c r="L104" s="95"/>
      <c r="M104" s="95"/>
      <c r="N104" s="95"/>
      <c r="O104" s="95"/>
      <c r="P104" s="95"/>
      <c r="Q104" s="86">
        <f>SUM(E104:P104)</f>
        <v>3.9000000000000004</v>
      </c>
      <c r="R104" s="86">
        <v>2.6</v>
      </c>
      <c r="S104" s="112">
        <f t="shared" si="19"/>
        <v>150</v>
      </c>
      <c r="T104" s="116">
        <f t="shared" si="3"/>
        <v>-13.800000000000002</v>
      </c>
      <c r="U104" s="118"/>
      <c r="V104" s="118"/>
      <c r="W104" s="21"/>
      <c r="X104" s="21">
        <v>16.400000000000002</v>
      </c>
      <c r="Y104">
        <v>16.400000000000002</v>
      </c>
      <c r="Z104" s="116">
        <f t="shared" si="4"/>
        <v>-13.800000000000002</v>
      </c>
    </row>
    <row r="105" spans="1:26">
      <c r="A105" s="57"/>
      <c r="B105" s="47"/>
      <c r="C105" s="71"/>
      <c r="D105" s="78" t="s">
        <v>74</v>
      </c>
      <c r="E105" s="86">
        <f t="shared" ref="E105:Q105" si="34">+E103-E104</f>
        <v>17.5</v>
      </c>
      <c r="F105" s="86">
        <f t="shared" si="34"/>
        <v>20.3</v>
      </c>
      <c r="G105" s="86">
        <f t="shared" si="34"/>
        <v>20.6</v>
      </c>
      <c r="H105" s="86">
        <f t="shared" si="34"/>
        <v>23.8</v>
      </c>
      <c r="I105" s="86">
        <f t="shared" si="34"/>
        <v>23.9</v>
      </c>
      <c r="J105" s="86">
        <f t="shared" si="34"/>
        <v>28.8</v>
      </c>
      <c r="K105" s="95">
        <f t="shared" si="34"/>
        <v>0</v>
      </c>
      <c r="L105" s="95">
        <f t="shared" si="34"/>
        <v>0</v>
      </c>
      <c r="M105" s="95">
        <f t="shared" si="34"/>
        <v>0</v>
      </c>
      <c r="N105" s="95">
        <f t="shared" si="34"/>
        <v>0</v>
      </c>
      <c r="O105" s="95">
        <f t="shared" si="34"/>
        <v>0</v>
      </c>
      <c r="P105" s="95">
        <f t="shared" si="34"/>
        <v>0</v>
      </c>
      <c r="Q105" s="86">
        <f t="shared" si="34"/>
        <v>134.9</v>
      </c>
      <c r="R105" s="86">
        <v>149.5</v>
      </c>
      <c r="S105" s="112">
        <f t="shared" si="19"/>
        <v>90.23411371237458</v>
      </c>
      <c r="T105" s="116">
        <f t="shared" si="3"/>
        <v>-64.100000000000023</v>
      </c>
      <c r="U105" s="118"/>
      <c r="V105" s="118"/>
      <c r="W105" s="21"/>
      <c r="X105" s="21">
        <v>213.60000000000002</v>
      </c>
      <c r="Y105">
        <v>213.59999999999997</v>
      </c>
      <c r="Z105" s="116">
        <f t="shared" si="4"/>
        <v>-64.099999999999966</v>
      </c>
    </row>
    <row r="106" spans="1:26">
      <c r="A106" s="57"/>
      <c r="B106" s="47"/>
      <c r="C106" s="71"/>
      <c r="D106" s="78" t="s">
        <v>75</v>
      </c>
      <c r="E106" s="86">
        <f t="shared" ref="E106:Q106" si="35">+E103-E107</f>
        <v>16.7</v>
      </c>
      <c r="F106" s="86">
        <f t="shared" si="35"/>
        <v>19.100000000000001</v>
      </c>
      <c r="G106" s="86">
        <f t="shared" si="35"/>
        <v>19.600000000000001</v>
      </c>
      <c r="H106" s="86">
        <f t="shared" si="35"/>
        <v>23.200000000000003</v>
      </c>
      <c r="I106" s="86">
        <f t="shared" si="35"/>
        <v>22.7</v>
      </c>
      <c r="J106" s="86">
        <f t="shared" si="35"/>
        <v>27.6</v>
      </c>
      <c r="K106" s="95">
        <f t="shared" si="35"/>
        <v>0</v>
      </c>
      <c r="L106" s="95">
        <f t="shared" si="35"/>
        <v>0</v>
      </c>
      <c r="M106" s="95">
        <f t="shared" si="35"/>
        <v>0</v>
      </c>
      <c r="N106" s="95">
        <f t="shared" si="35"/>
        <v>0</v>
      </c>
      <c r="O106" s="95">
        <f t="shared" si="35"/>
        <v>0</v>
      </c>
      <c r="P106" s="95">
        <f t="shared" si="35"/>
        <v>0</v>
      </c>
      <c r="Q106" s="86">
        <f t="shared" si="35"/>
        <v>128.9</v>
      </c>
      <c r="R106" s="86">
        <v>144.9</v>
      </c>
      <c r="S106" s="112">
        <f t="shared" si="19"/>
        <v>88.957902001380262</v>
      </c>
      <c r="T106" s="116">
        <f t="shared" si="3"/>
        <v>-76.599999999999994</v>
      </c>
      <c r="U106" s="118"/>
      <c r="V106" s="118"/>
      <c r="W106" s="21"/>
      <c r="X106" s="21">
        <v>221.5</v>
      </c>
      <c r="Y106">
        <v>221.49999999999997</v>
      </c>
      <c r="Z106" s="116">
        <f t="shared" si="4"/>
        <v>-76.599999999999966</v>
      </c>
    </row>
    <row r="107" spans="1:26">
      <c r="A107" s="57"/>
      <c r="B107" s="47"/>
      <c r="C107" s="71"/>
      <c r="D107" s="78" t="s">
        <v>40</v>
      </c>
      <c r="E107" s="86">
        <v>0.8</v>
      </c>
      <c r="F107" s="86">
        <v>1.4</v>
      </c>
      <c r="G107" s="86">
        <v>1.5</v>
      </c>
      <c r="H107" s="86">
        <v>1.9</v>
      </c>
      <c r="I107" s="86">
        <v>2.2999999999999998</v>
      </c>
      <c r="J107" s="86">
        <v>2</v>
      </c>
      <c r="K107" s="95"/>
      <c r="L107" s="95"/>
      <c r="M107" s="95"/>
      <c r="N107" s="95"/>
      <c r="O107" s="95"/>
      <c r="P107" s="95"/>
      <c r="Q107" s="86">
        <f>SUM(E107:P107)</f>
        <v>9.8999999999999986</v>
      </c>
      <c r="R107" s="86">
        <v>7.1999999999999993</v>
      </c>
      <c r="S107" s="112">
        <f t="shared" si="19"/>
        <v>137.5</v>
      </c>
      <c r="T107" s="116">
        <f t="shared" si="3"/>
        <v>-1.3000000000000007</v>
      </c>
      <c r="U107" s="118"/>
      <c r="V107" s="118"/>
      <c r="W107" s="21"/>
      <c r="X107" s="21">
        <v>8.5</v>
      </c>
      <c r="Y107">
        <v>8.5</v>
      </c>
      <c r="Z107" s="116">
        <f t="shared" si="4"/>
        <v>-1.3000000000000007</v>
      </c>
    </row>
    <row r="108" spans="1:26" ht="14.25">
      <c r="A108" s="57"/>
      <c r="B108" s="47"/>
      <c r="C108" s="72"/>
      <c r="D108" s="79" t="s">
        <v>76</v>
      </c>
      <c r="E108" s="87">
        <v>0.8</v>
      </c>
      <c r="F108" s="87">
        <v>1.4</v>
      </c>
      <c r="G108" s="87">
        <v>1.5</v>
      </c>
      <c r="H108" s="87">
        <v>1.9</v>
      </c>
      <c r="I108" s="87">
        <v>2.2999999999999998</v>
      </c>
      <c r="J108" s="87">
        <v>2</v>
      </c>
      <c r="K108" s="96"/>
      <c r="L108" s="96"/>
      <c r="M108" s="96"/>
      <c r="N108" s="96"/>
      <c r="O108" s="96"/>
      <c r="P108" s="96"/>
      <c r="Q108" s="87">
        <f>SUM(E108:P108)</f>
        <v>9.8999999999999986</v>
      </c>
      <c r="R108" s="87">
        <v>7.1999999999999993</v>
      </c>
      <c r="S108" s="113">
        <f t="shared" si="19"/>
        <v>137.5</v>
      </c>
      <c r="T108" s="116">
        <f t="shared" si="3"/>
        <v>-1.3000000000000007</v>
      </c>
      <c r="U108" s="119"/>
      <c r="V108" s="119"/>
      <c r="W108" s="21"/>
      <c r="X108" s="21">
        <v>8.5</v>
      </c>
      <c r="Y108">
        <v>8.5</v>
      </c>
      <c r="Z108" s="116">
        <f t="shared" si="4"/>
        <v>-1.3000000000000007</v>
      </c>
    </row>
    <row r="109" spans="1:26" ht="13.5" customHeight="1">
      <c r="A109" s="57"/>
      <c r="B109" s="47"/>
      <c r="C109" s="70" t="s">
        <v>159</v>
      </c>
      <c r="D109" s="77" t="s">
        <v>39</v>
      </c>
      <c r="E109" s="85">
        <v>72.900000000000006</v>
      </c>
      <c r="F109" s="85">
        <v>100.4</v>
      </c>
      <c r="G109" s="85">
        <v>97.2</v>
      </c>
      <c r="H109" s="85">
        <v>120.1</v>
      </c>
      <c r="I109" s="85">
        <v>129.80000000000001</v>
      </c>
      <c r="J109" s="85">
        <v>108.3</v>
      </c>
      <c r="K109" s="94"/>
      <c r="L109" s="94"/>
      <c r="M109" s="94"/>
      <c r="N109" s="94"/>
      <c r="O109" s="94"/>
      <c r="P109" s="94"/>
      <c r="Q109" s="85">
        <f>SUM(E109:P109)</f>
        <v>628.70000000000005</v>
      </c>
      <c r="R109" s="85">
        <v>586.6</v>
      </c>
      <c r="S109" s="111">
        <f t="shared" si="19"/>
        <v>107.17695192635529</v>
      </c>
      <c r="T109" s="116">
        <f t="shared" si="3"/>
        <v>122.80000000000001</v>
      </c>
      <c r="U109" s="117" t="s">
        <v>428</v>
      </c>
      <c r="V109" s="148">
        <v>1</v>
      </c>
      <c r="W109" s="21"/>
      <c r="X109" s="21">
        <v>463.8</v>
      </c>
      <c r="Y109">
        <v>463.8</v>
      </c>
      <c r="Z109" s="116">
        <f t="shared" si="4"/>
        <v>122.80000000000001</v>
      </c>
    </row>
    <row r="110" spans="1:26">
      <c r="A110" s="57"/>
      <c r="B110" s="47"/>
      <c r="C110" s="71"/>
      <c r="D110" s="78" t="s">
        <v>72</v>
      </c>
      <c r="E110" s="86">
        <v>0</v>
      </c>
      <c r="F110" s="86">
        <v>0</v>
      </c>
      <c r="G110" s="86">
        <v>0.1</v>
      </c>
      <c r="H110" s="86">
        <v>0.2</v>
      </c>
      <c r="I110" s="86">
        <v>0.1</v>
      </c>
      <c r="J110" s="86">
        <v>0.1</v>
      </c>
      <c r="K110" s="95"/>
      <c r="L110" s="95"/>
      <c r="M110" s="95"/>
      <c r="N110" s="95"/>
      <c r="O110" s="95"/>
      <c r="P110" s="95"/>
      <c r="Q110" s="86">
        <f>SUM(E110:P110)</f>
        <v>0.5</v>
      </c>
      <c r="R110" s="86">
        <v>0.4</v>
      </c>
      <c r="S110" s="112">
        <f t="shared" si="19"/>
        <v>125</v>
      </c>
      <c r="T110" s="116">
        <f t="shared" si="3"/>
        <v>-12</v>
      </c>
      <c r="U110" s="118"/>
      <c r="V110" s="118"/>
      <c r="W110" s="21"/>
      <c r="X110" s="21">
        <v>12.4</v>
      </c>
      <c r="Y110">
        <v>12.4</v>
      </c>
      <c r="Z110" s="116">
        <f t="shared" si="4"/>
        <v>-12</v>
      </c>
    </row>
    <row r="111" spans="1:26">
      <c r="A111" s="57"/>
      <c r="B111" s="47"/>
      <c r="C111" s="71"/>
      <c r="D111" s="78" t="s">
        <v>74</v>
      </c>
      <c r="E111" s="86">
        <f t="shared" ref="E111:Q111" si="36">+E109-E110</f>
        <v>72.900000000000006</v>
      </c>
      <c r="F111" s="86">
        <f t="shared" si="36"/>
        <v>100.4</v>
      </c>
      <c r="G111" s="86">
        <f t="shared" si="36"/>
        <v>97.1</v>
      </c>
      <c r="H111" s="86">
        <f t="shared" si="36"/>
        <v>119.9</v>
      </c>
      <c r="I111" s="86">
        <f t="shared" si="36"/>
        <v>129.70000000000002</v>
      </c>
      <c r="J111" s="86">
        <f t="shared" si="36"/>
        <v>108.2</v>
      </c>
      <c r="K111" s="95">
        <f t="shared" si="36"/>
        <v>0</v>
      </c>
      <c r="L111" s="95">
        <f t="shared" si="36"/>
        <v>0</v>
      </c>
      <c r="M111" s="95">
        <f t="shared" si="36"/>
        <v>0</v>
      </c>
      <c r="N111" s="95">
        <f t="shared" si="36"/>
        <v>0</v>
      </c>
      <c r="O111" s="95">
        <f t="shared" si="36"/>
        <v>0</v>
      </c>
      <c r="P111" s="95">
        <f t="shared" si="36"/>
        <v>0</v>
      </c>
      <c r="Q111" s="86">
        <f t="shared" si="36"/>
        <v>628.20000000000005</v>
      </c>
      <c r="R111" s="86">
        <v>586.20000000000005</v>
      </c>
      <c r="S111" s="112">
        <f t="shared" si="19"/>
        <v>107.16479017400205</v>
      </c>
      <c r="T111" s="116">
        <f t="shared" si="3"/>
        <v>134.80000000000001</v>
      </c>
      <c r="U111" s="118"/>
      <c r="V111" s="118"/>
      <c r="W111" s="21"/>
      <c r="X111" s="21">
        <v>451.4</v>
      </c>
      <c r="Y111">
        <v>451.4</v>
      </c>
      <c r="Z111" s="116">
        <f t="shared" si="4"/>
        <v>134.80000000000001</v>
      </c>
    </row>
    <row r="112" spans="1:26">
      <c r="A112" s="57"/>
      <c r="B112" s="63"/>
      <c r="C112" s="71"/>
      <c r="D112" s="78" t="s">
        <v>75</v>
      </c>
      <c r="E112" s="86">
        <f t="shared" ref="E112:Q112" si="37">+E109-E113</f>
        <v>72</v>
      </c>
      <c r="F112" s="86">
        <f t="shared" si="37"/>
        <v>98.9</v>
      </c>
      <c r="G112" s="86">
        <f t="shared" si="37"/>
        <v>96.4</v>
      </c>
      <c r="H112" s="86">
        <f t="shared" si="37"/>
        <v>116.5</v>
      </c>
      <c r="I112" s="86">
        <f t="shared" si="37"/>
        <v>127.30000000000001</v>
      </c>
      <c r="J112" s="86">
        <f t="shared" si="37"/>
        <v>107.7</v>
      </c>
      <c r="K112" s="95">
        <f t="shared" si="37"/>
        <v>0</v>
      </c>
      <c r="L112" s="95">
        <f t="shared" si="37"/>
        <v>0</v>
      </c>
      <c r="M112" s="95">
        <f t="shared" si="37"/>
        <v>0</v>
      </c>
      <c r="N112" s="95">
        <f t="shared" si="37"/>
        <v>0</v>
      </c>
      <c r="O112" s="95">
        <f t="shared" si="37"/>
        <v>0</v>
      </c>
      <c r="P112" s="95">
        <f t="shared" si="37"/>
        <v>0</v>
      </c>
      <c r="Q112" s="86">
        <f t="shared" si="37"/>
        <v>618.80000000000007</v>
      </c>
      <c r="R112" s="86">
        <v>574.4</v>
      </c>
      <c r="S112" s="112">
        <f t="shared" si="19"/>
        <v>107.72980501392759</v>
      </c>
      <c r="T112" s="116">
        <f t="shared" si="3"/>
        <v>133.69999999999993</v>
      </c>
      <c r="U112" s="118"/>
      <c r="V112" s="118"/>
      <c r="W112" s="21"/>
      <c r="X112" s="21">
        <v>440.70000000000005</v>
      </c>
      <c r="Y112">
        <v>440.7</v>
      </c>
      <c r="Z112" s="116">
        <f t="shared" si="4"/>
        <v>133.69999999999999</v>
      </c>
    </row>
    <row r="113" spans="1:26">
      <c r="A113" s="57"/>
      <c r="B113" s="63"/>
      <c r="C113" s="71"/>
      <c r="D113" s="78" t="s">
        <v>40</v>
      </c>
      <c r="E113" s="86">
        <v>0.9</v>
      </c>
      <c r="F113" s="86">
        <v>1.5</v>
      </c>
      <c r="G113" s="86">
        <v>0.8</v>
      </c>
      <c r="H113" s="86">
        <v>3.6</v>
      </c>
      <c r="I113" s="86">
        <v>2.5</v>
      </c>
      <c r="J113" s="86">
        <v>0.6</v>
      </c>
      <c r="K113" s="95"/>
      <c r="L113" s="95"/>
      <c r="M113" s="95"/>
      <c r="N113" s="95"/>
      <c r="O113" s="95"/>
      <c r="P113" s="95"/>
      <c r="Q113" s="86">
        <f>SUM(E113:P113)</f>
        <v>9.9</v>
      </c>
      <c r="R113" s="86">
        <v>12.2</v>
      </c>
      <c r="S113" s="112">
        <f t="shared" si="19"/>
        <v>81.147540983606575</v>
      </c>
      <c r="T113" s="116">
        <f t="shared" si="3"/>
        <v>-10.900000000000002</v>
      </c>
      <c r="U113" s="118"/>
      <c r="V113" s="118"/>
      <c r="W113" s="21"/>
      <c r="X113" s="21">
        <v>23.1</v>
      </c>
      <c r="Y113">
        <v>23.1</v>
      </c>
      <c r="Z113" s="116">
        <f t="shared" si="4"/>
        <v>-10.900000000000002</v>
      </c>
    </row>
    <row r="114" spans="1:26" ht="14.25">
      <c r="A114" s="57"/>
      <c r="B114" s="63"/>
      <c r="C114" s="72"/>
      <c r="D114" s="79" t="s">
        <v>76</v>
      </c>
      <c r="E114" s="87">
        <v>0.9</v>
      </c>
      <c r="F114" s="87">
        <v>1.6</v>
      </c>
      <c r="G114" s="87">
        <v>0.8</v>
      </c>
      <c r="H114" s="87">
        <v>3.7</v>
      </c>
      <c r="I114" s="87">
        <v>2.8</v>
      </c>
      <c r="J114" s="87">
        <v>0.6</v>
      </c>
      <c r="K114" s="96"/>
      <c r="L114" s="96"/>
      <c r="M114" s="96"/>
      <c r="N114" s="96"/>
      <c r="O114" s="96"/>
      <c r="P114" s="96"/>
      <c r="Q114" s="87">
        <f>SUM(E114:P114)</f>
        <v>10.4</v>
      </c>
      <c r="R114" s="87">
        <v>12.8</v>
      </c>
      <c r="S114" s="113">
        <f t="shared" si="19"/>
        <v>81.25</v>
      </c>
      <c r="T114" s="116">
        <f t="shared" si="3"/>
        <v>-11.2</v>
      </c>
      <c r="U114" s="119"/>
      <c r="V114" s="119"/>
      <c r="W114" s="21"/>
      <c r="X114" s="21">
        <v>24</v>
      </c>
      <c r="Y114">
        <v>24</v>
      </c>
      <c r="Z114" s="116">
        <f t="shared" si="4"/>
        <v>-11.2</v>
      </c>
    </row>
    <row r="115" spans="1:26" ht="18.75" customHeight="1">
      <c r="A115" s="52" t="str">
        <f>A1</f>
        <v>１　令和３年度（２０２１年度）上期　市町村別・月別観光入込客数</v>
      </c>
      <c r="K115" s="98"/>
      <c r="L115" s="98"/>
      <c r="M115" s="98"/>
      <c r="N115" s="98"/>
      <c r="O115" s="98"/>
      <c r="P115" s="98"/>
      <c r="Q115" s="102"/>
      <c r="T115" s="116">
        <f t="shared" si="3"/>
        <v>0</v>
      </c>
      <c r="W115" s="21"/>
      <c r="X115" s="21"/>
      <c r="Z115" s="116">
        <f t="shared" si="4"/>
        <v>0</v>
      </c>
    </row>
    <row r="116" spans="1:26" ht="13.5" customHeight="1">
      <c r="K116" s="98"/>
      <c r="L116" s="98"/>
      <c r="M116" s="98"/>
      <c r="N116" s="98"/>
      <c r="O116" s="98"/>
      <c r="P116" s="98"/>
      <c r="Q116" s="102"/>
      <c r="S116" s="109" t="s">
        <v>333</v>
      </c>
      <c r="T116" s="116">
        <f t="shared" si="3"/>
        <v>0</v>
      </c>
      <c r="W116" s="21"/>
      <c r="X116" s="21"/>
      <c r="Z116" s="116">
        <f t="shared" si="4"/>
        <v>0</v>
      </c>
    </row>
    <row r="117" spans="1:26" ht="14.25">
      <c r="A117" s="53" t="s">
        <v>50</v>
      </c>
      <c r="B117" s="53" t="s">
        <v>359</v>
      </c>
      <c r="C117" s="53" t="s">
        <v>60</v>
      </c>
      <c r="D117" s="76" t="s">
        <v>24</v>
      </c>
      <c r="E117" s="81" t="s">
        <v>14</v>
      </c>
      <c r="F117" s="81" t="s">
        <v>61</v>
      </c>
      <c r="G117" s="81" t="s">
        <v>55</v>
      </c>
      <c r="H117" s="81" t="s">
        <v>63</v>
      </c>
      <c r="I117" s="81" t="s">
        <v>65</v>
      </c>
      <c r="J117" s="81" t="s">
        <v>26</v>
      </c>
      <c r="K117" s="97" t="s">
        <v>9</v>
      </c>
      <c r="L117" s="97" t="s">
        <v>67</v>
      </c>
      <c r="M117" s="97" t="s">
        <v>68</v>
      </c>
      <c r="N117" s="97" t="s">
        <v>20</v>
      </c>
      <c r="O117" s="97" t="s">
        <v>31</v>
      </c>
      <c r="P117" s="97" t="s">
        <v>29</v>
      </c>
      <c r="Q117" s="103" t="s">
        <v>360</v>
      </c>
      <c r="R117" s="99" t="s">
        <v>94</v>
      </c>
      <c r="S117" s="110" t="s">
        <v>69</v>
      </c>
      <c r="T117" s="116" t="e">
        <f t="shared" si="3"/>
        <v>#VALUE!</v>
      </c>
      <c r="W117" s="21"/>
      <c r="X117" s="21" t="s">
        <v>407</v>
      </c>
      <c r="Y117" t="s">
        <v>360</v>
      </c>
      <c r="Z117" s="116" t="e">
        <f t="shared" si="4"/>
        <v>#VALUE!</v>
      </c>
    </row>
    <row r="118" spans="1:26" ht="13.5" customHeight="1">
      <c r="A118" s="57"/>
      <c r="B118" s="63"/>
      <c r="C118" s="70" t="s">
        <v>160</v>
      </c>
      <c r="D118" s="77" t="s">
        <v>39</v>
      </c>
      <c r="E118" s="85">
        <v>13.3</v>
      </c>
      <c r="F118" s="85">
        <v>19</v>
      </c>
      <c r="G118" s="85">
        <v>15.3</v>
      </c>
      <c r="H118" s="85">
        <v>24.8</v>
      </c>
      <c r="I118" s="85">
        <v>24.7</v>
      </c>
      <c r="J118" s="85">
        <v>22.3</v>
      </c>
      <c r="K118" s="94"/>
      <c r="L118" s="94"/>
      <c r="M118" s="94"/>
      <c r="N118" s="94"/>
      <c r="O118" s="94"/>
      <c r="P118" s="94"/>
      <c r="Q118" s="85">
        <f>SUM(E118:P118)</f>
        <v>119.4</v>
      </c>
      <c r="R118" s="85">
        <v>133.69999999999999</v>
      </c>
      <c r="S118" s="111">
        <f t="shared" ref="S118:S171" si="38">IF(Q118=0,"－",Q118/R118*100)</f>
        <v>89.304412864622279</v>
      </c>
      <c r="T118" s="116">
        <f t="shared" si="3"/>
        <v>-251.8</v>
      </c>
      <c r="U118" s="126" t="s">
        <v>429</v>
      </c>
      <c r="V118" s="148">
        <v>1</v>
      </c>
      <c r="W118" s="21"/>
      <c r="X118" s="21">
        <v>385.5</v>
      </c>
      <c r="Y118">
        <v>385.4</v>
      </c>
      <c r="Z118" s="116">
        <f t="shared" si="4"/>
        <v>-251.7</v>
      </c>
    </row>
    <row r="119" spans="1:26">
      <c r="A119" s="57"/>
      <c r="B119" s="63"/>
      <c r="C119" s="71"/>
      <c r="D119" s="78" t="s">
        <v>72</v>
      </c>
      <c r="E119" s="86">
        <v>0.2</v>
      </c>
      <c r="F119" s="86">
        <v>0.3</v>
      </c>
      <c r="G119" s="86">
        <v>0.2</v>
      </c>
      <c r="H119" s="86">
        <v>0.4</v>
      </c>
      <c r="I119" s="86">
        <v>0.3</v>
      </c>
      <c r="J119" s="86">
        <v>0.3</v>
      </c>
      <c r="K119" s="95"/>
      <c r="L119" s="95"/>
      <c r="M119" s="95"/>
      <c r="N119" s="95"/>
      <c r="O119" s="95"/>
      <c r="P119" s="95"/>
      <c r="Q119" s="86">
        <f>SUM(E119:P119)</f>
        <v>1.7000000000000002</v>
      </c>
      <c r="R119" s="86">
        <v>1.5</v>
      </c>
      <c r="S119" s="112">
        <f t="shared" si="38"/>
        <v>113.33333333333336</v>
      </c>
      <c r="T119" s="116">
        <f t="shared" si="3"/>
        <v>-2.0000000000000004</v>
      </c>
      <c r="U119" s="118"/>
      <c r="V119" s="118"/>
      <c r="W119" s="21"/>
      <c r="X119" s="21">
        <v>3.5000000000000004</v>
      </c>
      <c r="Y119">
        <v>3.5000000000000004</v>
      </c>
      <c r="Z119" s="116">
        <f t="shared" si="4"/>
        <v>-2.0000000000000004</v>
      </c>
    </row>
    <row r="120" spans="1:26">
      <c r="A120" s="57" t="s">
        <v>363</v>
      </c>
      <c r="B120" s="47" t="s">
        <v>182</v>
      </c>
      <c r="C120" s="71"/>
      <c r="D120" s="78" t="s">
        <v>74</v>
      </c>
      <c r="E120" s="86">
        <f t="shared" ref="E120:Q120" si="39">+E118-E119</f>
        <v>13.100000000000001</v>
      </c>
      <c r="F120" s="86">
        <f t="shared" si="39"/>
        <v>18.7</v>
      </c>
      <c r="G120" s="86">
        <f t="shared" si="39"/>
        <v>15.100000000000001</v>
      </c>
      <c r="H120" s="86">
        <f t="shared" si="39"/>
        <v>24.4</v>
      </c>
      <c r="I120" s="86">
        <f t="shared" si="39"/>
        <v>24.4</v>
      </c>
      <c r="J120" s="86">
        <f t="shared" si="39"/>
        <v>22</v>
      </c>
      <c r="K120" s="95">
        <f t="shared" si="39"/>
        <v>0</v>
      </c>
      <c r="L120" s="95">
        <f t="shared" si="39"/>
        <v>0</v>
      </c>
      <c r="M120" s="95">
        <f t="shared" si="39"/>
        <v>0</v>
      </c>
      <c r="N120" s="95">
        <f t="shared" si="39"/>
        <v>0</v>
      </c>
      <c r="O120" s="95">
        <f t="shared" si="39"/>
        <v>0</v>
      </c>
      <c r="P120" s="95">
        <f t="shared" si="39"/>
        <v>0</v>
      </c>
      <c r="Q120" s="86">
        <f t="shared" si="39"/>
        <v>117.69999999999999</v>
      </c>
      <c r="R120" s="86">
        <v>132.19999999999999</v>
      </c>
      <c r="S120" s="112">
        <f t="shared" si="38"/>
        <v>89.031770045385784</v>
      </c>
      <c r="T120" s="116">
        <f t="shared" si="3"/>
        <v>-249.8</v>
      </c>
      <c r="U120" s="118"/>
      <c r="V120" s="118"/>
      <c r="W120" s="21"/>
      <c r="X120" s="21">
        <v>382</v>
      </c>
      <c r="Y120">
        <v>381.9</v>
      </c>
      <c r="Z120" s="116">
        <f t="shared" si="4"/>
        <v>-249.7</v>
      </c>
    </row>
    <row r="121" spans="1:26">
      <c r="A121" s="57"/>
      <c r="B121" s="63"/>
      <c r="C121" s="71"/>
      <c r="D121" s="78" t="s">
        <v>75</v>
      </c>
      <c r="E121" s="86">
        <f t="shared" ref="E121:Q121" si="40">+E118-E122</f>
        <v>13.100000000000001</v>
      </c>
      <c r="F121" s="86">
        <f t="shared" si="40"/>
        <v>18.600000000000001</v>
      </c>
      <c r="G121" s="86">
        <f t="shared" si="40"/>
        <v>14.9</v>
      </c>
      <c r="H121" s="86">
        <f t="shared" si="40"/>
        <v>23.7</v>
      </c>
      <c r="I121" s="86">
        <f t="shared" si="40"/>
        <v>23.8</v>
      </c>
      <c r="J121" s="86">
        <f t="shared" si="40"/>
        <v>21.8</v>
      </c>
      <c r="K121" s="95">
        <f t="shared" si="40"/>
        <v>0</v>
      </c>
      <c r="L121" s="95">
        <f t="shared" si="40"/>
        <v>0</v>
      </c>
      <c r="M121" s="95">
        <f t="shared" si="40"/>
        <v>0</v>
      </c>
      <c r="N121" s="95">
        <f t="shared" si="40"/>
        <v>0</v>
      </c>
      <c r="O121" s="95">
        <f t="shared" si="40"/>
        <v>0</v>
      </c>
      <c r="P121" s="95">
        <f t="shared" si="40"/>
        <v>0</v>
      </c>
      <c r="Q121" s="86">
        <f t="shared" si="40"/>
        <v>115.9</v>
      </c>
      <c r="R121" s="86">
        <v>130.20000000000002</v>
      </c>
      <c r="S121" s="112">
        <f t="shared" si="38"/>
        <v>89.016897081413191</v>
      </c>
      <c r="T121" s="116">
        <f t="shared" si="3"/>
        <v>-242.00000000000003</v>
      </c>
      <c r="U121" s="118"/>
      <c r="V121" s="118"/>
      <c r="W121" s="21"/>
      <c r="X121" s="21">
        <v>372.20000000000005</v>
      </c>
      <c r="Y121">
        <v>372.1</v>
      </c>
      <c r="Z121" s="116">
        <f t="shared" si="4"/>
        <v>-241.89999999999995</v>
      </c>
    </row>
    <row r="122" spans="1:26">
      <c r="A122" s="57"/>
      <c r="B122" s="63"/>
      <c r="C122" s="71"/>
      <c r="D122" s="78" t="s">
        <v>40</v>
      </c>
      <c r="E122" s="86">
        <v>0.2</v>
      </c>
      <c r="F122" s="86">
        <v>0.4</v>
      </c>
      <c r="G122" s="86">
        <v>0.4</v>
      </c>
      <c r="H122" s="86">
        <v>1.1000000000000001</v>
      </c>
      <c r="I122" s="86">
        <v>0.9</v>
      </c>
      <c r="J122" s="86">
        <v>0.5</v>
      </c>
      <c r="K122" s="95"/>
      <c r="L122" s="95"/>
      <c r="M122" s="95"/>
      <c r="N122" s="95"/>
      <c r="O122" s="95"/>
      <c r="P122" s="95"/>
      <c r="Q122" s="86">
        <f>SUM(E122:P122)</f>
        <v>3.5</v>
      </c>
      <c r="R122" s="86">
        <v>3.5</v>
      </c>
      <c r="S122" s="112">
        <f t="shared" si="38"/>
        <v>100</v>
      </c>
      <c r="T122" s="116">
        <f t="shared" si="3"/>
        <v>-9.8000000000000007</v>
      </c>
      <c r="U122" s="118"/>
      <c r="V122" s="118"/>
      <c r="W122" s="21"/>
      <c r="X122" s="21">
        <v>13.3</v>
      </c>
      <c r="Y122">
        <v>13.3</v>
      </c>
      <c r="Z122" s="116">
        <f t="shared" si="4"/>
        <v>-9.8000000000000007</v>
      </c>
    </row>
    <row r="123" spans="1:26" ht="14.25">
      <c r="A123" s="57"/>
      <c r="B123" s="47"/>
      <c r="C123" s="72"/>
      <c r="D123" s="79" t="s">
        <v>76</v>
      </c>
      <c r="E123" s="87">
        <v>0.2</v>
      </c>
      <c r="F123" s="87">
        <v>0.4</v>
      </c>
      <c r="G123" s="87">
        <v>0.4</v>
      </c>
      <c r="H123" s="87">
        <v>1.1000000000000001</v>
      </c>
      <c r="I123" s="87">
        <v>0.9</v>
      </c>
      <c r="J123" s="87">
        <v>0.5</v>
      </c>
      <c r="K123" s="96"/>
      <c r="L123" s="96"/>
      <c r="M123" s="96"/>
      <c r="N123" s="96"/>
      <c r="O123" s="96"/>
      <c r="P123" s="96"/>
      <c r="Q123" s="87">
        <f>SUM(E123:P123)</f>
        <v>3.5</v>
      </c>
      <c r="R123" s="87">
        <v>3.5</v>
      </c>
      <c r="S123" s="113">
        <f t="shared" si="38"/>
        <v>100</v>
      </c>
      <c r="T123" s="116">
        <f t="shared" si="3"/>
        <v>-9.8000000000000007</v>
      </c>
      <c r="U123" s="119"/>
      <c r="V123" s="119"/>
      <c r="W123" s="21"/>
      <c r="X123" s="21">
        <v>13.3</v>
      </c>
      <c r="Y123">
        <v>13.3</v>
      </c>
      <c r="Z123" s="116">
        <f t="shared" si="4"/>
        <v>-9.8000000000000007</v>
      </c>
    </row>
    <row r="124" spans="1:26" ht="13.5" customHeight="1">
      <c r="A124" s="57"/>
      <c r="B124" s="47"/>
      <c r="C124" s="70" t="s">
        <v>73</v>
      </c>
      <c r="D124" s="77" t="s">
        <v>39</v>
      </c>
      <c r="E124" s="85">
        <v>5.4</v>
      </c>
      <c r="F124" s="85">
        <v>6.2</v>
      </c>
      <c r="G124" s="85">
        <v>6.3</v>
      </c>
      <c r="H124" s="85">
        <v>10.8</v>
      </c>
      <c r="I124" s="85">
        <v>11.2</v>
      </c>
      <c r="J124" s="85">
        <v>4.9000000000000004</v>
      </c>
      <c r="K124" s="94"/>
      <c r="L124" s="94"/>
      <c r="M124" s="94"/>
      <c r="N124" s="94"/>
      <c r="O124" s="94"/>
      <c r="P124" s="94"/>
      <c r="Q124" s="85">
        <f>SUM(E124:P124)</f>
        <v>44.8</v>
      </c>
      <c r="R124" s="85">
        <v>44.7</v>
      </c>
      <c r="S124" s="111">
        <f t="shared" si="38"/>
        <v>100.22371364653245</v>
      </c>
      <c r="T124" s="116">
        <f t="shared" si="3"/>
        <v>-37.599999999999994</v>
      </c>
      <c r="U124" s="117" t="s">
        <v>430</v>
      </c>
      <c r="V124" s="148"/>
      <c r="W124" s="21"/>
      <c r="X124" s="21">
        <v>82.3</v>
      </c>
      <c r="Y124">
        <v>82.3</v>
      </c>
      <c r="Z124" s="116">
        <f t="shared" si="4"/>
        <v>-37.599999999999994</v>
      </c>
    </row>
    <row r="125" spans="1:26">
      <c r="A125" s="57"/>
      <c r="B125" s="47"/>
      <c r="C125" s="71"/>
      <c r="D125" s="78" t="s">
        <v>72</v>
      </c>
      <c r="E125" s="86">
        <v>0.2</v>
      </c>
      <c r="F125" s="86">
        <v>0.3</v>
      </c>
      <c r="G125" s="86">
        <v>0.3</v>
      </c>
      <c r="H125" s="86">
        <v>0.5</v>
      </c>
      <c r="I125" s="86">
        <v>0.5</v>
      </c>
      <c r="J125" s="86">
        <v>0.2</v>
      </c>
      <c r="K125" s="95"/>
      <c r="L125" s="95"/>
      <c r="M125" s="95"/>
      <c r="N125" s="95"/>
      <c r="O125" s="95"/>
      <c r="P125" s="95"/>
      <c r="Q125" s="86">
        <f>SUM(E125:P125)</f>
        <v>2</v>
      </c>
      <c r="R125" s="86">
        <v>2.2000000000000002</v>
      </c>
      <c r="S125" s="112">
        <f t="shared" si="38"/>
        <v>90.909090909090907</v>
      </c>
      <c r="T125" s="116">
        <f t="shared" si="3"/>
        <v>-1.1000000000000001</v>
      </c>
      <c r="U125" s="118"/>
      <c r="V125" s="118"/>
      <c r="W125" s="21"/>
      <c r="X125" s="21">
        <v>3.3</v>
      </c>
      <c r="Y125">
        <v>3.2</v>
      </c>
      <c r="Z125" s="116">
        <f t="shared" si="4"/>
        <v>-1</v>
      </c>
    </row>
    <row r="126" spans="1:26">
      <c r="A126" s="57"/>
      <c r="B126" s="47"/>
      <c r="C126" s="71"/>
      <c r="D126" s="78" t="s">
        <v>74</v>
      </c>
      <c r="E126" s="86">
        <f t="shared" ref="E126:Q126" si="41">+E124-E125</f>
        <v>5.2</v>
      </c>
      <c r="F126" s="86">
        <f t="shared" si="41"/>
        <v>5.9</v>
      </c>
      <c r="G126" s="86">
        <f t="shared" si="41"/>
        <v>6</v>
      </c>
      <c r="H126" s="86">
        <f t="shared" si="41"/>
        <v>10.3</v>
      </c>
      <c r="I126" s="86">
        <f t="shared" si="41"/>
        <v>10.7</v>
      </c>
      <c r="J126" s="86">
        <f t="shared" si="41"/>
        <v>4.7</v>
      </c>
      <c r="K126" s="95">
        <f t="shared" si="41"/>
        <v>0</v>
      </c>
      <c r="L126" s="95">
        <f t="shared" si="41"/>
        <v>0</v>
      </c>
      <c r="M126" s="95">
        <f t="shared" si="41"/>
        <v>0</v>
      </c>
      <c r="N126" s="95">
        <f t="shared" si="41"/>
        <v>0</v>
      </c>
      <c r="O126" s="95">
        <f t="shared" si="41"/>
        <v>0</v>
      </c>
      <c r="P126" s="95">
        <f t="shared" si="41"/>
        <v>0</v>
      </c>
      <c r="Q126" s="86">
        <f t="shared" si="41"/>
        <v>42.8</v>
      </c>
      <c r="R126" s="86">
        <v>42.5</v>
      </c>
      <c r="S126" s="112">
        <f t="shared" si="38"/>
        <v>100.70588235294117</v>
      </c>
      <c r="T126" s="116">
        <f t="shared" si="3"/>
        <v>-36.5</v>
      </c>
      <c r="U126" s="118"/>
      <c r="V126" s="118"/>
      <c r="W126" s="21"/>
      <c r="X126" s="21">
        <v>79</v>
      </c>
      <c r="Y126">
        <v>79.099999999999994</v>
      </c>
      <c r="Z126" s="116">
        <f t="shared" si="4"/>
        <v>-36.599999999999994</v>
      </c>
    </row>
    <row r="127" spans="1:26">
      <c r="A127" s="57"/>
      <c r="B127" s="47"/>
      <c r="C127" s="71"/>
      <c r="D127" s="78" t="s">
        <v>75</v>
      </c>
      <c r="E127" s="86">
        <f t="shared" ref="E127:Q127" si="42">+E124-E128</f>
        <v>5</v>
      </c>
      <c r="F127" s="86">
        <f t="shared" si="42"/>
        <v>5.8</v>
      </c>
      <c r="G127" s="86">
        <f t="shared" si="42"/>
        <v>5.8</v>
      </c>
      <c r="H127" s="86">
        <f t="shared" si="42"/>
        <v>10.200000000000001</v>
      </c>
      <c r="I127" s="86">
        <f t="shared" si="42"/>
        <v>10.6</v>
      </c>
      <c r="J127" s="86">
        <f t="shared" si="42"/>
        <v>4.4000000000000004</v>
      </c>
      <c r="K127" s="95">
        <f t="shared" si="42"/>
        <v>0</v>
      </c>
      <c r="L127" s="95">
        <f t="shared" si="42"/>
        <v>0</v>
      </c>
      <c r="M127" s="95">
        <f t="shared" si="42"/>
        <v>0</v>
      </c>
      <c r="N127" s="95">
        <f t="shared" si="42"/>
        <v>0</v>
      </c>
      <c r="O127" s="95">
        <f t="shared" si="42"/>
        <v>0</v>
      </c>
      <c r="P127" s="95">
        <f t="shared" si="42"/>
        <v>0</v>
      </c>
      <c r="Q127" s="86">
        <f t="shared" si="42"/>
        <v>41.8</v>
      </c>
      <c r="R127" s="86">
        <v>43</v>
      </c>
      <c r="S127" s="112">
        <f t="shared" si="38"/>
        <v>97.209302325581405</v>
      </c>
      <c r="T127" s="116">
        <f t="shared" si="3"/>
        <v>-35.700000000000003</v>
      </c>
      <c r="U127" s="118"/>
      <c r="V127" s="118"/>
      <c r="W127" s="21"/>
      <c r="X127" s="21">
        <v>78.7</v>
      </c>
      <c r="Y127">
        <v>78.7</v>
      </c>
      <c r="Z127" s="116">
        <f t="shared" si="4"/>
        <v>-35.700000000000003</v>
      </c>
    </row>
    <row r="128" spans="1:26">
      <c r="A128" s="57"/>
      <c r="B128" s="47"/>
      <c r="C128" s="71"/>
      <c r="D128" s="78" t="s">
        <v>40</v>
      </c>
      <c r="E128" s="86">
        <v>0.4</v>
      </c>
      <c r="F128" s="86">
        <v>0.4</v>
      </c>
      <c r="G128" s="86">
        <v>0.5</v>
      </c>
      <c r="H128" s="86">
        <v>0.6</v>
      </c>
      <c r="I128" s="86">
        <v>0.6</v>
      </c>
      <c r="J128" s="86">
        <v>0.5</v>
      </c>
      <c r="K128" s="95"/>
      <c r="L128" s="95"/>
      <c r="M128" s="95"/>
      <c r="N128" s="95"/>
      <c r="O128" s="95"/>
      <c r="P128" s="95"/>
      <c r="Q128" s="86">
        <f>SUM(E128:P128)</f>
        <v>3</v>
      </c>
      <c r="R128" s="86">
        <v>1.7000000000000002</v>
      </c>
      <c r="S128" s="112">
        <f t="shared" si="38"/>
        <v>176.47058823529409</v>
      </c>
      <c r="T128" s="116">
        <f t="shared" si="3"/>
        <v>-1.9</v>
      </c>
      <c r="U128" s="118"/>
      <c r="V128" s="118"/>
      <c r="W128" s="21"/>
      <c r="X128" s="21">
        <v>3.6</v>
      </c>
      <c r="Y128">
        <v>3.6</v>
      </c>
      <c r="Z128" s="116">
        <f t="shared" si="4"/>
        <v>-1.9</v>
      </c>
    </row>
    <row r="129" spans="1:32" ht="14.25">
      <c r="A129" s="57"/>
      <c r="B129" s="47"/>
      <c r="C129" s="72"/>
      <c r="D129" s="79" t="s">
        <v>76</v>
      </c>
      <c r="E129" s="87">
        <v>0.4</v>
      </c>
      <c r="F129" s="87">
        <v>0.4</v>
      </c>
      <c r="G129" s="87">
        <v>0.5</v>
      </c>
      <c r="H129" s="87">
        <v>0.6</v>
      </c>
      <c r="I129" s="87">
        <v>0.6</v>
      </c>
      <c r="J129" s="87">
        <v>0.5</v>
      </c>
      <c r="K129" s="96"/>
      <c r="L129" s="96"/>
      <c r="M129" s="96"/>
      <c r="N129" s="96"/>
      <c r="O129" s="96"/>
      <c r="P129" s="96"/>
      <c r="Q129" s="87">
        <f>SUM(E129:P129)</f>
        <v>3</v>
      </c>
      <c r="R129" s="87">
        <v>1.7000000000000002</v>
      </c>
      <c r="S129" s="113">
        <f t="shared" si="38"/>
        <v>176.47058823529409</v>
      </c>
      <c r="T129" s="116">
        <f t="shared" si="3"/>
        <v>-1.9</v>
      </c>
      <c r="U129" s="119"/>
      <c r="V129" s="119"/>
      <c r="W129" s="21"/>
      <c r="X129" s="21">
        <v>3.6</v>
      </c>
      <c r="Y129">
        <v>3.6</v>
      </c>
      <c r="Z129" s="116">
        <f t="shared" si="4"/>
        <v>-1.9</v>
      </c>
    </row>
    <row r="130" spans="1:32" ht="13.5" customHeight="1">
      <c r="A130" s="57"/>
      <c r="B130" s="47"/>
      <c r="C130" s="70" t="s">
        <v>161</v>
      </c>
      <c r="D130" s="77" t="s">
        <v>39</v>
      </c>
      <c r="E130" s="85">
        <v>7.1</v>
      </c>
      <c r="F130" s="85">
        <v>15.3</v>
      </c>
      <c r="G130" s="85">
        <v>11.5</v>
      </c>
      <c r="H130" s="85">
        <v>23.4</v>
      </c>
      <c r="I130" s="85">
        <v>26.9</v>
      </c>
      <c r="J130" s="85">
        <v>15.3</v>
      </c>
      <c r="K130" s="94"/>
      <c r="L130" s="94"/>
      <c r="M130" s="94"/>
      <c r="N130" s="94"/>
      <c r="O130" s="94"/>
      <c r="P130" s="94"/>
      <c r="Q130" s="85">
        <f>SUM(E130:P130)</f>
        <v>99.499999999999986</v>
      </c>
      <c r="R130" s="85">
        <v>106.4</v>
      </c>
      <c r="S130" s="111">
        <f t="shared" si="38"/>
        <v>93.515037593984957</v>
      </c>
      <c r="T130" s="116">
        <f t="shared" si="3"/>
        <v>-63.499999999999986</v>
      </c>
      <c r="U130" s="117" t="s">
        <v>431</v>
      </c>
      <c r="V130" s="148">
        <v>1</v>
      </c>
      <c r="W130" s="21"/>
      <c r="X130" s="21">
        <v>169.89999999999998</v>
      </c>
      <c r="Y130">
        <v>169.89999999999998</v>
      </c>
      <c r="Z130" s="116">
        <f t="shared" si="4"/>
        <v>-63.499999999999986</v>
      </c>
    </row>
    <row r="131" spans="1:32">
      <c r="A131" s="57"/>
      <c r="B131" s="47"/>
      <c r="C131" s="71"/>
      <c r="D131" s="78" t="s">
        <v>72</v>
      </c>
      <c r="E131" s="86">
        <v>0.1</v>
      </c>
      <c r="F131" s="86">
        <v>0.1</v>
      </c>
      <c r="G131" s="86">
        <v>0.1</v>
      </c>
      <c r="H131" s="86">
        <v>0.1</v>
      </c>
      <c r="I131" s="86">
        <v>0.1</v>
      </c>
      <c r="J131" s="86">
        <v>0.1</v>
      </c>
      <c r="K131" s="95"/>
      <c r="L131" s="95"/>
      <c r="M131" s="95"/>
      <c r="N131" s="95"/>
      <c r="O131" s="95"/>
      <c r="P131" s="95"/>
      <c r="Q131" s="86">
        <f>SUM(E131:P131)</f>
        <v>0.6</v>
      </c>
      <c r="R131" s="86">
        <v>0.6</v>
      </c>
      <c r="S131" s="112">
        <f t="shared" si="38"/>
        <v>100</v>
      </c>
      <c r="T131" s="116">
        <f t="shared" si="3"/>
        <v>0</v>
      </c>
      <c r="U131" s="118"/>
      <c r="V131" s="118"/>
      <c r="W131" s="21"/>
      <c r="X131" s="21">
        <v>0.6</v>
      </c>
      <c r="Y131">
        <v>0.6</v>
      </c>
      <c r="Z131" s="116">
        <f t="shared" si="4"/>
        <v>0</v>
      </c>
    </row>
    <row r="132" spans="1:32">
      <c r="A132" s="57"/>
      <c r="B132" s="47"/>
      <c r="C132" s="71"/>
      <c r="D132" s="78" t="s">
        <v>74</v>
      </c>
      <c r="E132" s="86">
        <f t="shared" ref="E132:Q132" si="43">+E130-E131</f>
        <v>7</v>
      </c>
      <c r="F132" s="86">
        <f t="shared" si="43"/>
        <v>15.2</v>
      </c>
      <c r="G132" s="86">
        <f t="shared" si="43"/>
        <v>11.4</v>
      </c>
      <c r="H132" s="86">
        <f t="shared" si="43"/>
        <v>23.299999999999997</v>
      </c>
      <c r="I132" s="86">
        <f t="shared" si="43"/>
        <v>26.799999999999997</v>
      </c>
      <c r="J132" s="86">
        <f t="shared" si="43"/>
        <v>15.2</v>
      </c>
      <c r="K132" s="95">
        <f t="shared" si="43"/>
        <v>0</v>
      </c>
      <c r="L132" s="95">
        <f t="shared" si="43"/>
        <v>0</v>
      </c>
      <c r="M132" s="95">
        <f t="shared" si="43"/>
        <v>0</v>
      </c>
      <c r="N132" s="95">
        <f t="shared" si="43"/>
        <v>0</v>
      </c>
      <c r="O132" s="95">
        <f t="shared" si="43"/>
        <v>0</v>
      </c>
      <c r="P132" s="95">
        <f t="shared" si="43"/>
        <v>0</v>
      </c>
      <c r="Q132" s="86">
        <f t="shared" si="43"/>
        <v>98.9</v>
      </c>
      <c r="R132" s="86">
        <v>105.8</v>
      </c>
      <c r="S132" s="112">
        <f t="shared" si="38"/>
        <v>93.478260869565204</v>
      </c>
      <c r="T132" s="116">
        <f t="shared" si="3"/>
        <v>-63.499999999999986</v>
      </c>
      <c r="U132" s="118"/>
      <c r="V132" s="118"/>
      <c r="W132" s="21"/>
      <c r="X132" s="21">
        <v>169.3</v>
      </c>
      <c r="Y132">
        <v>169.3</v>
      </c>
      <c r="Z132" s="116">
        <f t="shared" si="4"/>
        <v>-63.499999999999986</v>
      </c>
      <c r="AF132" s="48">
        <f>AF67</f>
        <v>0</v>
      </c>
    </row>
    <row r="133" spans="1:32">
      <c r="A133" s="57"/>
      <c r="B133" s="47"/>
      <c r="C133" s="71"/>
      <c r="D133" s="78" t="s">
        <v>75</v>
      </c>
      <c r="E133" s="86">
        <f t="shared" ref="E133:Q133" si="44">+E130-E134</f>
        <v>7</v>
      </c>
      <c r="F133" s="86">
        <f t="shared" si="44"/>
        <v>14.600000000000001</v>
      </c>
      <c r="G133" s="86">
        <f t="shared" si="44"/>
        <v>11.2</v>
      </c>
      <c r="H133" s="86">
        <f t="shared" si="44"/>
        <v>21.4</v>
      </c>
      <c r="I133" s="86">
        <f t="shared" si="44"/>
        <v>24.5</v>
      </c>
      <c r="J133" s="86">
        <f t="shared" si="44"/>
        <v>15.2</v>
      </c>
      <c r="K133" s="95">
        <f t="shared" si="44"/>
        <v>0</v>
      </c>
      <c r="L133" s="95">
        <f t="shared" si="44"/>
        <v>0</v>
      </c>
      <c r="M133" s="95">
        <f t="shared" si="44"/>
        <v>0</v>
      </c>
      <c r="N133" s="95">
        <f t="shared" si="44"/>
        <v>0</v>
      </c>
      <c r="O133" s="95">
        <f t="shared" si="44"/>
        <v>0</v>
      </c>
      <c r="P133" s="95">
        <f t="shared" si="44"/>
        <v>0</v>
      </c>
      <c r="Q133" s="86">
        <f t="shared" si="44"/>
        <v>93.9</v>
      </c>
      <c r="R133" s="86">
        <v>103.30000000000001</v>
      </c>
      <c r="S133" s="112">
        <f t="shared" si="38"/>
        <v>90.900290416263303</v>
      </c>
      <c r="T133" s="116">
        <f t="shared" si="3"/>
        <v>-59.699999999999989</v>
      </c>
      <c r="U133" s="118"/>
      <c r="V133" s="118"/>
      <c r="W133" s="21"/>
      <c r="X133" s="21">
        <v>163</v>
      </c>
      <c r="Y133">
        <v>162.99999999999997</v>
      </c>
      <c r="Z133" s="116">
        <f t="shared" si="4"/>
        <v>-59.69999999999996</v>
      </c>
    </row>
    <row r="134" spans="1:32">
      <c r="A134" s="57"/>
      <c r="B134" s="47"/>
      <c r="C134" s="71"/>
      <c r="D134" s="78" t="s">
        <v>40</v>
      </c>
      <c r="E134" s="86">
        <v>0.1</v>
      </c>
      <c r="F134" s="86">
        <v>0.7</v>
      </c>
      <c r="G134" s="86">
        <v>0.3</v>
      </c>
      <c r="H134" s="86">
        <v>2</v>
      </c>
      <c r="I134" s="86">
        <v>2.4</v>
      </c>
      <c r="J134" s="86">
        <v>0.1</v>
      </c>
      <c r="K134" s="95"/>
      <c r="L134" s="95"/>
      <c r="M134" s="95"/>
      <c r="N134" s="95"/>
      <c r="O134" s="95"/>
      <c r="P134" s="95"/>
      <c r="Q134" s="86">
        <f>SUM(E134:P134)</f>
        <v>5.6</v>
      </c>
      <c r="R134" s="86">
        <v>3.1</v>
      </c>
      <c r="S134" s="112">
        <f t="shared" si="38"/>
        <v>180.64516129032256</v>
      </c>
      <c r="T134" s="116">
        <f t="shared" si="3"/>
        <v>-3.8</v>
      </c>
      <c r="U134" s="118"/>
      <c r="V134" s="118"/>
      <c r="W134" s="21"/>
      <c r="X134" s="21">
        <v>6.9</v>
      </c>
      <c r="Y134">
        <v>6.9</v>
      </c>
      <c r="Z134" s="116">
        <f t="shared" si="4"/>
        <v>-3.8</v>
      </c>
    </row>
    <row r="135" spans="1:32" ht="14.25">
      <c r="A135" s="57"/>
      <c r="B135" s="47"/>
      <c r="C135" s="72"/>
      <c r="D135" s="79" t="s">
        <v>76</v>
      </c>
      <c r="E135" s="87">
        <v>0.1</v>
      </c>
      <c r="F135" s="87">
        <v>0.7</v>
      </c>
      <c r="G135" s="87">
        <v>0.3</v>
      </c>
      <c r="H135" s="87">
        <v>2</v>
      </c>
      <c r="I135" s="87">
        <v>2.4</v>
      </c>
      <c r="J135" s="87">
        <v>0.1</v>
      </c>
      <c r="K135" s="96"/>
      <c r="L135" s="96"/>
      <c r="M135" s="96"/>
      <c r="N135" s="96"/>
      <c r="O135" s="96"/>
      <c r="P135" s="96"/>
      <c r="Q135" s="87">
        <f>SUM(E135:P135)</f>
        <v>5.6</v>
      </c>
      <c r="R135" s="87">
        <v>3.1</v>
      </c>
      <c r="S135" s="113">
        <f t="shared" si="38"/>
        <v>180.64516129032256</v>
      </c>
      <c r="T135" s="116">
        <f t="shared" si="3"/>
        <v>-3.8</v>
      </c>
      <c r="U135" s="119"/>
      <c r="V135" s="119"/>
      <c r="W135" s="21"/>
      <c r="X135" s="21">
        <v>6.9</v>
      </c>
      <c r="Y135">
        <v>6.9</v>
      </c>
      <c r="Z135" s="116">
        <f t="shared" si="4"/>
        <v>-3.8</v>
      </c>
    </row>
    <row r="136" spans="1:32" ht="13.5" customHeight="1">
      <c r="A136" s="57"/>
      <c r="B136" s="47"/>
      <c r="C136" s="70" t="s">
        <v>163</v>
      </c>
      <c r="D136" s="77" t="s">
        <v>39</v>
      </c>
      <c r="E136" s="85">
        <v>8</v>
      </c>
      <c r="F136" s="85">
        <v>8.6</v>
      </c>
      <c r="G136" s="85">
        <v>7.1</v>
      </c>
      <c r="H136" s="85">
        <v>9.6999999999999993</v>
      </c>
      <c r="I136" s="85">
        <v>11.2</v>
      </c>
      <c r="J136" s="85">
        <v>8.3000000000000007</v>
      </c>
      <c r="K136" s="94"/>
      <c r="L136" s="94"/>
      <c r="M136" s="94"/>
      <c r="N136" s="94"/>
      <c r="O136" s="94"/>
      <c r="P136" s="94"/>
      <c r="Q136" s="85">
        <f>SUM(E136:P136)</f>
        <v>52.900000000000006</v>
      </c>
      <c r="R136" s="85">
        <v>57.599999999999994</v>
      </c>
      <c r="S136" s="111">
        <f t="shared" si="38"/>
        <v>91.8402777777778</v>
      </c>
      <c r="T136" s="116">
        <f t="shared" si="3"/>
        <v>-25.600000000000009</v>
      </c>
      <c r="U136" s="117" t="s">
        <v>433</v>
      </c>
      <c r="V136" s="148">
        <v>1</v>
      </c>
      <c r="W136" s="21"/>
      <c r="X136" s="21">
        <v>83.2</v>
      </c>
      <c r="Y136">
        <v>83.2</v>
      </c>
      <c r="Z136" s="116">
        <f t="shared" si="4"/>
        <v>-25.600000000000009</v>
      </c>
    </row>
    <row r="137" spans="1:32">
      <c r="A137" s="57"/>
      <c r="B137" s="47"/>
      <c r="C137" s="71"/>
      <c r="D137" s="78" t="s">
        <v>72</v>
      </c>
      <c r="E137" s="86">
        <v>0.2</v>
      </c>
      <c r="F137" s="86">
        <v>0.3</v>
      </c>
      <c r="G137" s="86">
        <v>0.2</v>
      </c>
      <c r="H137" s="86">
        <v>0.3</v>
      </c>
      <c r="I137" s="86">
        <v>0.3</v>
      </c>
      <c r="J137" s="86">
        <v>0.2</v>
      </c>
      <c r="K137" s="95"/>
      <c r="L137" s="95"/>
      <c r="M137" s="95"/>
      <c r="N137" s="95"/>
      <c r="O137" s="95"/>
      <c r="P137" s="95"/>
      <c r="Q137" s="86">
        <f>SUM(E137:P137)</f>
        <v>1.5</v>
      </c>
      <c r="R137" s="86">
        <v>1.7999999999999998</v>
      </c>
      <c r="S137" s="112">
        <f t="shared" si="38"/>
        <v>83.333333333333343</v>
      </c>
      <c r="T137" s="116">
        <f t="shared" si="3"/>
        <v>-6.4000000000000012</v>
      </c>
      <c r="U137" s="118"/>
      <c r="V137" s="118"/>
      <c r="W137" s="21"/>
      <c r="X137" s="21">
        <v>8.2000000000000011</v>
      </c>
      <c r="Y137">
        <v>8.2000000000000011</v>
      </c>
      <c r="Z137" s="116">
        <f t="shared" si="4"/>
        <v>-6.4000000000000012</v>
      </c>
    </row>
    <row r="138" spans="1:32">
      <c r="A138" s="57"/>
      <c r="B138" s="47"/>
      <c r="C138" s="71"/>
      <c r="D138" s="78" t="s">
        <v>74</v>
      </c>
      <c r="E138" s="86">
        <f t="shared" ref="E138:Q138" si="45">+E136-E137</f>
        <v>7.8</v>
      </c>
      <c r="F138" s="86">
        <f t="shared" si="45"/>
        <v>8.2999999999999989</v>
      </c>
      <c r="G138" s="86">
        <f t="shared" si="45"/>
        <v>6.9</v>
      </c>
      <c r="H138" s="86">
        <f t="shared" si="45"/>
        <v>9.3999999999999986</v>
      </c>
      <c r="I138" s="86">
        <f t="shared" si="45"/>
        <v>10.899999999999999</v>
      </c>
      <c r="J138" s="86">
        <f t="shared" si="45"/>
        <v>8.1000000000000014</v>
      </c>
      <c r="K138" s="95">
        <f t="shared" si="45"/>
        <v>0</v>
      </c>
      <c r="L138" s="95">
        <f t="shared" si="45"/>
        <v>0</v>
      </c>
      <c r="M138" s="95">
        <f t="shared" si="45"/>
        <v>0</v>
      </c>
      <c r="N138" s="95">
        <f t="shared" si="45"/>
        <v>0</v>
      </c>
      <c r="O138" s="95">
        <f t="shared" si="45"/>
        <v>0</v>
      </c>
      <c r="P138" s="95">
        <f t="shared" si="45"/>
        <v>0</v>
      </c>
      <c r="Q138" s="86">
        <f t="shared" si="45"/>
        <v>51.400000000000006</v>
      </c>
      <c r="R138" s="86">
        <v>55.8</v>
      </c>
      <c r="S138" s="112">
        <f t="shared" si="38"/>
        <v>92.114695340501811</v>
      </c>
      <c r="T138" s="116">
        <f t="shared" si="3"/>
        <v>-19.200000000000003</v>
      </c>
      <c r="U138" s="118"/>
      <c r="V138" s="118"/>
      <c r="W138" s="21"/>
      <c r="X138" s="21">
        <v>75</v>
      </c>
      <c r="Y138">
        <v>75</v>
      </c>
      <c r="Z138" s="116">
        <f t="shared" si="4"/>
        <v>-19.200000000000003</v>
      </c>
    </row>
    <row r="139" spans="1:32">
      <c r="A139" s="57"/>
      <c r="B139" s="47"/>
      <c r="C139" s="71"/>
      <c r="D139" s="78" t="s">
        <v>75</v>
      </c>
      <c r="E139" s="86">
        <f t="shared" ref="E139:Q139" si="46">+E136-E140</f>
        <v>7.1</v>
      </c>
      <c r="F139" s="86">
        <f t="shared" si="46"/>
        <v>7.6</v>
      </c>
      <c r="G139" s="86">
        <f t="shared" si="46"/>
        <v>6.1999999999999993</v>
      </c>
      <c r="H139" s="86">
        <f t="shared" si="46"/>
        <v>7.9999999999999991</v>
      </c>
      <c r="I139" s="86">
        <f t="shared" si="46"/>
        <v>9.6</v>
      </c>
      <c r="J139" s="86">
        <f t="shared" si="46"/>
        <v>7.2000000000000011</v>
      </c>
      <c r="K139" s="95">
        <f t="shared" si="46"/>
        <v>0</v>
      </c>
      <c r="L139" s="95">
        <f t="shared" si="46"/>
        <v>0</v>
      </c>
      <c r="M139" s="95">
        <f t="shared" si="46"/>
        <v>0</v>
      </c>
      <c r="N139" s="95">
        <f t="shared" si="46"/>
        <v>0</v>
      </c>
      <c r="O139" s="95">
        <f t="shared" si="46"/>
        <v>0</v>
      </c>
      <c r="P139" s="95">
        <f t="shared" si="46"/>
        <v>0</v>
      </c>
      <c r="Q139" s="86">
        <f t="shared" si="46"/>
        <v>45.7</v>
      </c>
      <c r="R139" s="86">
        <v>50.6</v>
      </c>
      <c r="S139" s="112">
        <f t="shared" si="38"/>
        <v>90.316205533596843</v>
      </c>
      <c r="T139" s="116">
        <f t="shared" si="3"/>
        <v>-15.999999999999993</v>
      </c>
      <c r="U139" s="118"/>
      <c r="V139" s="118"/>
      <c r="W139" s="21"/>
      <c r="X139" s="21">
        <v>66.599999999999994</v>
      </c>
      <c r="Y139">
        <v>66.599999999999994</v>
      </c>
      <c r="Z139" s="116">
        <f t="shared" si="4"/>
        <v>-15.999999999999993</v>
      </c>
    </row>
    <row r="140" spans="1:32">
      <c r="A140" s="57"/>
      <c r="B140" s="47"/>
      <c r="C140" s="71"/>
      <c r="D140" s="78" t="s">
        <v>40</v>
      </c>
      <c r="E140" s="86">
        <v>0.9</v>
      </c>
      <c r="F140" s="86">
        <v>1</v>
      </c>
      <c r="G140" s="86">
        <v>0.9</v>
      </c>
      <c r="H140" s="86">
        <v>1.7</v>
      </c>
      <c r="I140" s="86">
        <v>1.6</v>
      </c>
      <c r="J140" s="86">
        <v>1.1000000000000001</v>
      </c>
      <c r="K140" s="95"/>
      <c r="L140" s="95"/>
      <c r="M140" s="95"/>
      <c r="N140" s="95"/>
      <c r="O140" s="95"/>
      <c r="P140" s="95"/>
      <c r="Q140" s="86">
        <f>SUM(E140:P140)</f>
        <v>7.1999999999999993</v>
      </c>
      <c r="R140" s="86">
        <v>7</v>
      </c>
      <c r="S140" s="112">
        <f t="shared" si="38"/>
        <v>102.85714285714285</v>
      </c>
      <c r="T140" s="116">
        <f t="shared" si="3"/>
        <v>-9.6000000000000014</v>
      </c>
      <c r="U140" s="118"/>
      <c r="V140" s="118"/>
      <c r="W140" s="21"/>
      <c r="X140" s="21">
        <v>16.600000000000001</v>
      </c>
      <c r="Y140">
        <v>16.600000000000001</v>
      </c>
      <c r="Z140" s="116">
        <f t="shared" si="4"/>
        <v>-9.6000000000000014</v>
      </c>
    </row>
    <row r="141" spans="1:32" ht="14.25">
      <c r="A141" s="57"/>
      <c r="B141" s="47"/>
      <c r="C141" s="72"/>
      <c r="D141" s="79" t="s">
        <v>76</v>
      </c>
      <c r="E141" s="87">
        <v>0.9</v>
      </c>
      <c r="F141" s="87">
        <v>1</v>
      </c>
      <c r="G141" s="87">
        <v>0.9</v>
      </c>
      <c r="H141" s="87">
        <v>1.7</v>
      </c>
      <c r="I141" s="87">
        <v>1.6</v>
      </c>
      <c r="J141" s="87">
        <v>1.1000000000000001</v>
      </c>
      <c r="K141" s="96"/>
      <c r="L141" s="96"/>
      <c r="M141" s="96"/>
      <c r="N141" s="96"/>
      <c r="O141" s="96"/>
      <c r="P141" s="96"/>
      <c r="Q141" s="87">
        <f>SUM(E141:P141)</f>
        <v>7.1999999999999993</v>
      </c>
      <c r="R141" s="87">
        <v>7</v>
      </c>
      <c r="S141" s="113">
        <f t="shared" si="38"/>
        <v>102.85714285714285</v>
      </c>
      <c r="T141" s="116">
        <f t="shared" si="3"/>
        <v>-9.6000000000000014</v>
      </c>
      <c r="U141" s="119"/>
      <c r="V141" s="119"/>
      <c r="W141" s="21"/>
      <c r="X141" s="21">
        <v>16.600000000000001</v>
      </c>
      <c r="Y141">
        <v>16.600000000000001</v>
      </c>
      <c r="Z141" s="116">
        <f t="shared" si="4"/>
        <v>-9.6000000000000014</v>
      </c>
    </row>
    <row r="142" spans="1:32" ht="13.5" customHeight="1">
      <c r="A142" s="57"/>
      <c r="B142" s="47"/>
      <c r="C142" s="70" t="s">
        <v>167</v>
      </c>
      <c r="D142" s="77" t="s">
        <v>39</v>
      </c>
      <c r="E142" s="85">
        <v>12.5</v>
      </c>
      <c r="F142" s="85">
        <v>14.5</v>
      </c>
      <c r="G142" s="85">
        <v>13.7</v>
      </c>
      <c r="H142" s="85">
        <v>25.9</v>
      </c>
      <c r="I142" s="85">
        <v>22.8</v>
      </c>
      <c r="J142" s="85">
        <v>13.8</v>
      </c>
      <c r="K142" s="94"/>
      <c r="L142" s="94"/>
      <c r="M142" s="94"/>
      <c r="N142" s="94"/>
      <c r="O142" s="94"/>
      <c r="P142" s="94"/>
      <c r="Q142" s="85">
        <f>SUM(E142:P142)</f>
        <v>103.19999999999999</v>
      </c>
      <c r="R142" s="85">
        <v>111.19999999999999</v>
      </c>
      <c r="S142" s="111">
        <f t="shared" si="38"/>
        <v>92.805755395683448</v>
      </c>
      <c r="T142" s="116">
        <f t="shared" si="3"/>
        <v>-7.6000000000000227</v>
      </c>
      <c r="U142" s="117" t="s">
        <v>84</v>
      </c>
      <c r="V142" s="148">
        <v>1</v>
      </c>
      <c r="W142" s="21"/>
      <c r="X142" s="21">
        <v>118.80000000000001</v>
      </c>
      <c r="Y142">
        <v>128.89999999999998</v>
      </c>
      <c r="Z142" s="116">
        <f t="shared" si="4"/>
        <v>-17.699999999999989</v>
      </c>
    </row>
    <row r="143" spans="1:32">
      <c r="A143" s="57"/>
      <c r="B143" s="47"/>
      <c r="C143" s="71"/>
      <c r="D143" s="78" t="s">
        <v>72</v>
      </c>
      <c r="E143" s="86">
        <v>0</v>
      </c>
      <c r="F143" s="86">
        <v>0</v>
      </c>
      <c r="G143" s="86">
        <v>0</v>
      </c>
      <c r="H143" s="86">
        <v>0</v>
      </c>
      <c r="I143" s="86">
        <v>0</v>
      </c>
      <c r="J143" s="86">
        <v>0</v>
      </c>
      <c r="K143" s="95"/>
      <c r="L143" s="95"/>
      <c r="M143" s="95"/>
      <c r="N143" s="95"/>
      <c r="O143" s="95"/>
      <c r="P143" s="95"/>
      <c r="Q143" s="86">
        <f>SUM(E143:P143)</f>
        <v>0</v>
      </c>
      <c r="R143" s="86">
        <v>0.2</v>
      </c>
      <c r="S143" s="112" t="str">
        <f t="shared" si="38"/>
        <v>－</v>
      </c>
      <c r="T143" s="116">
        <f t="shared" si="3"/>
        <v>-0.5</v>
      </c>
      <c r="U143" s="118"/>
      <c r="V143" s="118"/>
      <c r="W143" s="21"/>
      <c r="X143" s="21">
        <v>0.7</v>
      </c>
      <c r="Y143">
        <v>0.7</v>
      </c>
      <c r="Z143" s="116">
        <f t="shared" si="4"/>
        <v>-0.5</v>
      </c>
    </row>
    <row r="144" spans="1:32">
      <c r="A144" s="57"/>
      <c r="B144" s="47"/>
      <c r="C144" s="71"/>
      <c r="D144" s="78" t="s">
        <v>74</v>
      </c>
      <c r="E144" s="86">
        <f t="shared" ref="E144:Q144" si="47">+E142-E143</f>
        <v>12.5</v>
      </c>
      <c r="F144" s="86">
        <f t="shared" si="47"/>
        <v>14.5</v>
      </c>
      <c r="G144" s="86">
        <f t="shared" si="47"/>
        <v>13.7</v>
      </c>
      <c r="H144" s="86">
        <f t="shared" si="47"/>
        <v>25.9</v>
      </c>
      <c r="I144" s="86">
        <f t="shared" si="47"/>
        <v>22.8</v>
      </c>
      <c r="J144" s="86">
        <f t="shared" si="47"/>
        <v>13.8</v>
      </c>
      <c r="K144" s="95">
        <f t="shared" si="47"/>
        <v>0</v>
      </c>
      <c r="L144" s="95">
        <f t="shared" si="47"/>
        <v>0</v>
      </c>
      <c r="M144" s="95">
        <f t="shared" si="47"/>
        <v>0</v>
      </c>
      <c r="N144" s="95">
        <f t="shared" si="47"/>
        <v>0</v>
      </c>
      <c r="O144" s="95">
        <f t="shared" si="47"/>
        <v>0</v>
      </c>
      <c r="P144" s="95">
        <f t="shared" si="47"/>
        <v>0</v>
      </c>
      <c r="Q144" s="86">
        <f t="shared" si="47"/>
        <v>103.19999999999999</v>
      </c>
      <c r="R144" s="86">
        <v>111</v>
      </c>
      <c r="S144" s="112">
        <f t="shared" si="38"/>
        <v>92.972972972972968</v>
      </c>
      <c r="T144" s="116">
        <f t="shared" si="3"/>
        <v>-7.0999999999999943</v>
      </c>
      <c r="U144" s="118"/>
      <c r="V144" s="118"/>
      <c r="W144" s="21"/>
      <c r="X144" s="21">
        <v>118.1</v>
      </c>
      <c r="Y144">
        <v>128.19999999999999</v>
      </c>
      <c r="Z144" s="116">
        <f t="shared" si="4"/>
        <v>-17.199999999999989</v>
      </c>
    </row>
    <row r="145" spans="1:26">
      <c r="A145" s="57"/>
      <c r="B145" s="47"/>
      <c r="C145" s="71"/>
      <c r="D145" s="78" t="s">
        <v>75</v>
      </c>
      <c r="E145" s="86">
        <f t="shared" ref="E145:Q145" si="48">+E142-E146</f>
        <v>12.4</v>
      </c>
      <c r="F145" s="86">
        <f t="shared" si="48"/>
        <v>14.4</v>
      </c>
      <c r="G145" s="86">
        <f t="shared" si="48"/>
        <v>13.6</v>
      </c>
      <c r="H145" s="86">
        <f t="shared" si="48"/>
        <v>25.6</v>
      </c>
      <c r="I145" s="86">
        <f t="shared" si="48"/>
        <v>22.4</v>
      </c>
      <c r="J145" s="86">
        <f t="shared" si="48"/>
        <v>13.600000000000001</v>
      </c>
      <c r="K145" s="95">
        <f t="shared" si="48"/>
        <v>0</v>
      </c>
      <c r="L145" s="95">
        <f t="shared" si="48"/>
        <v>0</v>
      </c>
      <c r="M145" s="95">
        <f t="shared" si="48"/>
        <v>0</v>
      </c>
      <c r="N145" s="95">
        <f t="shared" si="48"/>
        <v>0</v>
      </c>
      <c r="O145" s="95">
        <f t="shared" si="48"/>
        <v>0</v>
      </c>
      <c r="P145" s="95">
        <f t="shared" si="48"/>
        <v>0</v>
      </c>
      <c r="Q145" s="86">
        <f t="shared" si="48"/>
        <v>101.99999999999999</v>
      </c>
      <c r="R145" s="86">
        <v>110.8</v>
      </c>
      <c r="S145" s="112">
        <f t="shared" si="38"/>
        <v>92.057761732851972</v>
      </c>
      <c r="T145" s="116">
        <f t="shared" si="3"/>
        <v>-7.2000000000000028</v>
      </c>
      <c r="U145" s="118"/>
      <c r="V145" s="118"/>
      <c r="W145" s="21"/>
      <c r="X145" s="21">
        <v>118</v>
      </c>
      <c r="Y145">
        <v>128.09999999999997</v>
      </c>
      <c r="Z145" s="116">
        <f t="shared" si="4"/>
        <v>-17.299999999999969</v>
      </c>
    </row>
    <row r="146" spans="1:26">
      <c r="A146" s="57"/>
      <c r="B146" s="47"/>
      <c r="C146" s="71"/>
      <c r="D146" s="78" t="s">
        <v>40</v>
      </c>
      <c r="E146" s="86">
        <v>0.1</v>
      </c>
      <c r="F146" s="86">
        <v>0.1</v>
      </c>
      <c r="G146" s="86">
        <v>0.1</v>
      </c>
      <c r="H146" s="86">
        <v>0.3</v>
      </c>
      <c r="I146" s="86">
        <v>0.4</v>
      </c>
      <c r="J146" s="86">
        <v>0.2</v>
      </c>
      <c r="K146" s="95"/>
      <c r="L146" s="95"/>
      <c r="M146" s="95"/>
      <c r="N146" s="95"/>
      <c r="O146" s="95"/>
      <c r="P146" s="95"/>
      <c r="Q146" s="86">
        <f>SUM(E146:P146)</f>
        <v>1.2</v>
      </c>
      <c r="R146" s="86">
        <v>0.4</v>
      </c>
      <c r="S146" s="112">
        <f t="shared" si="38"/>
        <v>299.99999999999994</v>
      </c>
      <c r="T146" s="116">
        <f t="shared" si="3"/>
        <v>-0.39999999999999991</v>
      </c>
      <c r="U146" s="118"/>
      <c r="V146" s="118"/>
      <c r="W146" s="21"/>
      <c r="X146" s="21">
        <v>0.79999999999999982</v>
      </c>
      <c r="Y146">
        <v>0.79999999999999982</v>
      </c>
      <c r="Z146" s="116">
        <f t="shared" si="4"/>
        <v>-0.39999999999999991</v>
      </c>
    </row>
    <row r="147" spans="1:26" ht="14.25">
      <c r="A147" s="57"/>
      <c r="B147" s="47"/>
      <c r="C147" s="72"/>
      <c r="D147" s="79" t="s">
        <v>76</v>
      </c>
      <c r="E147" s="87">
        <v>0.1</v>
      </c>
      <c r="F147" s="87">
        <v>0.1</v>
      </c>
      <c r="G147" s="87">
        <v>0.1</v>
      </c>
      <c r="H147" s="87">
        <v>0.3</v>
      </c>
      <c r="I147" s="87">
        <v>0.4</v>
      </c>
      <c r="J147" s="87">
        <v>0.2</v>
      </c>
      <c r="K147" s="96"/>
      <c r="L147" s="96"/>
      <c r="M147" s="96"/>
      <c r="N147" s="96"/>
      <c r="O147" s="96"/>
      <c r="P147" s="96"/>
      <c r="Q147" s="87">
        <f>SUM(E147:P147)</f>
        <v>1.2</v>
      </c>
      <c r="R147" s="87">
        <v>0.4</v>
      </c>
      <c r="S147" s="113">
        <f t="shared" si="38"/>
        <v>299.99999999999994</v>
      </c>
      <c r="T147" s="116">
        <f t="shared" si="3"/>
        <v>-0.39999999999999991</v>
      </c>
      <c r="U147" s="119"/>
      <c r="V147" s="119"/>
      <c r="W147" s="21"/>
      <c r="X147" s="21">
        <v>0.79999999999999982</v>
      </c>
      <c r="Y147">
        <v>0.79999999999999982</v>
      </c>
      <c r="Z147" s="116">
        <f t="shared" si="4"/>
        <v>-0.39999999999999991</v>
      </c>
    </row>
    <row r="148" spans="1:26" ht="13.5" customHeight="1">
      <c r="A148" s="57"/>
      <c r="B148" s="47"/>
      <c r="C148" s="70" t="s">
        <v>169</v>
      </c>
      <c r="D148" s="77" t="s">
        <v>39</v>
      </c>
      <c r="E148" s="85">
        <v>30.3</v>
      </c>
      <c r="F148" s="85">
        <v>29.5</v>
      </c>
      <c r="G148" s="85">
        <v>28.6</v>
      </c>
      <c r="H148" s="85">
        <v>76.599999999999994</v>
      </c>
      <c r="I148" s="85">
        <v>75.900000000000006</v>
      </c>
      <c r="J148" s="85">
        <v>43.3</v>
      </c>
      <c r="K148" s="94"/>
      <c r="L148" s="94"/>
      <c r="M148" s="94"/>
      <c r="N148" s="94"/>
      <c r="O148" s="94"/>
      <c r="P148" s="94"/>
      <c r="Q148" s="85">
        <f>SUM(E148:P148)</f>
        <v>284.2</v>
      </c>
      <c r="R148" s="85">
        <v>277.39999999999998</v>
      </c>
      <c r="S148" s="111">
        <f t="shared" si="38"/>
        <v>102.45133381398703</v>
      </c>
      <c r="T148" s="116">
        <f t="shared" si="3"/>
        <v>-106</v>
      </c>
      <c r="U148" s="117" t="s">
        <v>401</v>
      </c>
      <c r="V148" s="148"/>
      <c r="W148" s="21"/>
      <c r="X148" s="21">
        <v>383.4</v>
      </c>
      <c r="Y148">
        <v>383.4</v>
      </c>
      <c r="Z148" s="116">
        <f t="shared" si="4"/>
        <v>-106</v>
      </c>
    </row>
    <row r="149" spans="1:26">
      <c r="A149" s="57"/>
      <c r="B149" s="47"/>
      <c r="C149" s="71"/>
      <c r="D149" s="78" t="s">
        <v>72</v>
      </c>
      <c r="E149" s="86">
        <v>0</v>
      </c>
      <c r="F149" s="86">
        <v>0.1</v>
      </c>
      <c r="G149" s="86">
        <v>0</v>
      </c>
      <c r="H149" s="86">
        <v>0.3</v>
      </c>
      <c r="I149" s="86">
        <v>1.1000000000000001</v>
      </c>
      <c r="J149" s="86">
        <v>0.1</v>
      </c>
      <c r="K149" s="95"/>
      <c r="L149" s="95"/>
      <c r="M149" s="95"/>
      <c r="N149" s="95"/>
      <c r="O149" s="95"/>
      <c r="P149" s="95"/>
      <c r="Q149" s="86">
        <f>SUM(E149:P149)</f>
        <v>1.6</v>
      </c>
      <c r="R149" s="86">
        <v>1.6</v>
      </c>
      <c r="S149" s="112">
        <f t="shared" si="38"/>
        <v>100</v>
      </c>
      <c r="T149" s="116">
        <f t="shared" si="3"/>
        <v>-7.9</v>
      </c>
      <c r="U149" s="118"/>
      <c r="V149" s="118"/>
      <c r="W149" s="21"/>
      <c r="X149" s="21">
        <v>9.5</v>
      </c>
      <c r="Y149">
        <v>9.5</v>
      </c>
      <c r="Z149" s="116">
        <f t="shared" si="4"/>
        <v>-7.9</v>
      </c>
    </row>
    <row r="150" spans="1:26">
      <c r="A150" s="57"/>
      <c r="B150" s="47"/>
      <c r="C150" s="71"/>
      <c r="D150" s="78" t="s">
        <v>74</v>
      </c>
      <c r="E150" s="86">
        <f t="shared" ref="E150:Q150" si="49">+E148-E149</f>
        <v>30.3</v>
      </c>
      <c r="F150" s="86">
        <f t="shared" si="49"/>
        <v>29.4</v>
      </c>
      <c r="G150" s="86">
        <f t="shared" si="49"/>
        <v>28.6</v>
      </c>
      <c r="H150" s="86">
        <f t="shared" si="49"/>
        <v>76.3</v>
      </c>
      <c r="I150" s="86">
        <f t="shared" si="49"/>
        <v>74.800000000000011</v>
      </c>
      <c r="J150" s="86">
        <f t="shared" si="49"/>
        <v>43.2</v>
      </c>
      <c r="K150" s="95">
        <f t="shared" si="49"/>
        <v>0</v>
      </c>
      <c r="L150" s="95">
        <f t="shared" si="49"/>
        <v>0</v>
      </c>
      <c r="M150" s="95">
        <f t="shared" si="49"/>
        <v>0</v>
      </c>
      <c r="N150" s="95">
        <f t="shared" si="49"/>
        <v>0</v>
      </c>
      <c r="O150" s="95">
        <f t="shared" si="49"/>
        <v>0</v>
      </c>
      <c r="P150" s="95">
        <f t="shared" si="49"/>
        <v>0</v>
      </c>
      <c r="Q150" s="86">
        <f t="shared" si="49"/>
        <v>282.59999999999997</v>
      </c>
      <c r="R150" s="86">
        <v>275.8</v>
      </c>
      <c r="S150" s="112">
        <f t="shared" si="38"/>
        <v>102.46555474981869</v>
      </c>
      <c r="T150" s="116">
        <f t="shared" si="3"/>
        <v>-98.100000000000023</v>
      </c>
      <c r="U150" s="118"/>
      <c r="V150" s="118"/>
      <c r="W150" s="21"/>
      <c r="X150" s="21">
        <v>373.9</v>
      </c>
      <c r="Y150">
        <v>373.9</v>
      </c>
      <c r="Z150" s="116">
        <f t="shared" si="4"/>
        <v>-98.099999999999966</v>
      </c>
    </row>
    <row r="151" spans="1:26">
      <c r="A151" s="57"/>
      <c r="B151" s="47"/>
      <c r="C151" s="71"/>
      <c r="D151" s="78" t="s">
        <v>75</v>
      </c>
      <c r="E151" s="86">
        <f t="shared" ref="E151:Q151" si="50">+E148-E152</f>
        <v>29.9</v>
      </c>
      <c r="F151" s="86">
        <f t="shared" si="50"/>
        <v>29.2</v>
      </c>
      <c r="G151" s="86">
        <f t="shared" si="50"/>
        <v>28.5</v>
      </c>
      <c r="H151" s="86">
        <f t="shared" si="50"/>
        <v>75.8</v>
      </c>
      <c r="I151" s="86">
        <f t="shared" si="50"/>
        <v>75</v>
      </c>
      <c r="J151" s="86">
        <f t="shared" si="50"/>
        <v>43</v>
      </c>
      <c r="K151" s="95">
        <f t="shared" si="50"/>
        <v>0</v>
      </c>
      <c r="L151" s="95">
        <f t="shared" si="50"/>
        <v>0</v>
      </c>
      <c r="M151" s="95">
        <f t="shared" si="50"/>
        <v>0</v>
      </c>
      <c r="N151" s="95">
        <f t="shared" si="50"/>
        <v>0</v>
      </c>
      <c r="O151" s="95">
        <f t="shared" si="50"/>
        <v>0</v>
      </c>
      <c r="P151" s="95">
        <f t="shared" si="50"/>
        <v>0</v>
      </c>
      <c r="Q151" s="86">
        <f t="shared" si="50"/>
        <v>281.39999999999998</v>
      </c>
      <c r="R151" s="86">
        <v>274.39999999999998</v>
      </c>
      <c r="S151" s="112">
        <f t="shared" si="38"/>
        <v>102.55102040816327</v>
      </c>
      <c r="T151" s="116">
        <f t="shared" si="3"/>
        <v>-99.500000000000057</v>
      </c>
      <c r="U151" s="118"/>
      <c r="V151" s="118"/>
      <c r="W151" s="21"/>
      <c r="X151" s="21">
        <v>373.9</v>
      </c>
      <c r="Y151">
        <v>373.9</v>
      </c>
      <c r="Z151" s="116">
        <f t="shared" si="4"/>
        <v>-99.5</v>
      </c>
    </row>
    <row r="152" spans="1:26">
      <c r="A152" s="57"/>
      <c r="B152" s="47"/>
      <c r="C152" s="71"/>
      <c r="D152" s="78" t="s">
        <v>40</v>
      </c>
      <c r="E152" s="86">
        <v>0.4</v>
      </c>
      <c r="F152" s="86">
        <v>0.3</v>
      </c>
      <c r="G152" s="86">
        <v>0.1</v>
      </c>
      <c r="H152" s="86">
        <v>0.8</v>
      </c>
      <c r="I152" s="86">
        <v>0.9</v>
      </c>
      <c r="J152" s="86">
        <v>0.3</v>
      </c>
      <c r="K152" s="95"/>
      <c r="L152" s="95"/>
      <c r="M152" s="95"/>
      <c r="N152" s="95"/>
      <c r="O152" s="95"/>
      <c r="P152" s="95"/>
      <c r="Q152" s="86">
        <f>SUM(E152:P152)</f>
        <v>2.8</v>
      </c>
      <c r="R152" s="86">
        <v>3</v>
      </c>
      <c r="S152" s="112">
        <f t="shared" si="38"/>
        <v>93.333333333333329</v>
      </c>
      <c r="T152" s="116">
        <f t="shared" si="3"/>
        <v>-6.5</v>
      </c>
      <c r="U152" s="118"/>
      <c r="V152" s="118"/>
      <c r="W152" s="21"/>
      <c r="X152" s="21">
        <v>9.5</v>
      </c>
      <c r="Y152">
        <v>9.5</v>
      </c>
      <c r="Z152" s="116">
        <f t="shared" si="4"/>
        <v>-6.5</v>
      </c>
    </row>
    <row r="153" spans="1:26" ht="14.25">
      <c r="A153" s="57"/>
      <c r="B153" s="47"/>
      <c r="C153" s="72"/>
      <c r="D153" s="79" t="s">
        <v>76</v>
      </c>
      <c r="E153" s="87">
        <v>0.4</v>
      </c>
      <c r="F153" s="87">
        <v>0.3</v>
      </c>
      <c r="G153" s="87">
        <v>0.1</v>
      </c>
      <c r="H153" s="87">
        <v>0.8</v>
      </c>
      <c r="I153" s="87">
        <v>0.9</v>
      </c>
      <c r="J153" s="87">
        <v>0.3</v>
      </c>
      <c r="K153" s="96"/>
      <c r="L153" s="96"/>
      <c r="M153" s="96"/>
      <c r="N153" s="96"/>
      <c r="O153" s="96"/>
      <c r="P153" s="96"/>
      <c r="Q153" s="87">
        <f>SUM(E153:P153)</f>
        <v>2.8</v>
      </c>
      <c r="R153" s="87">
        <v>3</v>
      </c>
      <c r="S153" s="113">
        <f t="shared" si="38"/>
        <v>93.333333333333329</v>
      </c>
      <c r="T153" s="116">
        <f t="shared" si="3"/>
        <v>-6.5</v>
      </c>
      <c r="U153" s="119"/>
      <c r="V153" s="119"/>
      <c r="W153" s="21"/>
      <c r="X153" s="21">
        <v>9.5</v>
      </c>
      <c r="Y153">
        <v>9.5</v>
      </c>
      <c r="Z153" s="116">
        <f t="shared" si="4"/>
        <v>-6.5</v>
      </c>
    </row>
    <row r="154" spans="1:26" ht="13.5" customHeight="1">
      <c r="A154" s="57"/>
      <c r="B154" s="47"/>
      <c r="C154" s="70" t="s">
        <v>171</v>
      </c>
      <c r="D154" s="77" t="s">
        <v>39</v>
      </c>
      <c r="E154" s="85">
        <v>14.2</v>
      </c>
      <c r="F154" s="85">
        <v>20.5</v>
      </c>
      <c r="G154" s="85">
        <v>20.6</v>
      </c>
      <c r="H154" s="85">
        <v>36.700000000000003</v>
      </c>
      <c r="I154" s="85">
        <v>37.200000000000003</v>
      </c>
      <c r="J154" s="85">
        <v>23.7</v>
      </c>
      <c r="K154" s="94"/>
      <c r="L154" s="94"/>
      <c r="M154" s="94"/>
      <c r="N154" s="94"/>
      <c r="O154" s="94"/>
      <c r="P154" s="94"/>
      <c r="Q154" s="85">
        <f>SUM(E154:P154)</f>
        <v>152.89999999999998</v>
      </c>
      <c r="R154" s="85">
        <v>147.30000000000001</v>
      </c>
      <c r="S154" s="111">
        <f t="shared" si="38"/>
        <v>103.8017651052274</v>
      </c>
      <c r="T154" s="116">
        <f t="shared" si="3"/>
        <v>-48.299999999999983</v>
      </c>
      <c r="U154" s="117" t="s">
        <v>70</v>
      </c>
      <c r="V154" s="148">
        <v>1</v>
      </c>
      <c r="W154" s="21"/>
      <c r="X154" s="21">
        <v>195.6</v>
      </c>
      <c r="Y154">
        <v>191.8</v>
      </c>
      <c r="Z154" s="116">
        <f t="shared" si="4"/>
        <v>-44.499999999999972</v>
      </c>
    </row>
    <row r="155" spans="1:26">
      <c r="A155" s="57"/>
      <c r="B155" s="47"/>
      <c r="C155" s="71"/>
      <c r="D155" s="78" t="s">
        <v>72</v>
      </c>
      <c r="E155" s="86">
        <v>0</v>
      </c>
      <c r="F155" s="86">
        <v>0</v>
      </c>
      <c r="G155" s="86">
        <v>0</v>
      </c>
      <c r="H155" s="86">
        <v>0.3</v>
      </c>
      <c r="I155" s="86">
        <v>0.1</v>
      </c>
      <c r="J155" s="86">
        <v>0.1</v>
      </c>
      <c r="K155" s="95"/>
      <c r="L155" s="95"/>
      <c r="M155" s="95"/>
      <c r="N155" s="95"/>
      <c r="O155" s="95"/>
      <c r="P155" s="95"/>
      <c r="Q155" s="86">
        <f>SUM(E155:P155)</f>
        <v>0.5</v>
      </c>
      <c r="R155" s="86">
        <v>0.6</v>
      </c>
      <c r="S155" s="112">
        <f t="shared" si="38"/>
        <v>83.333333333333343</v>
      </c>
      <c r="T155" s="116">
        <f t="shared" si="3"/>
        <v>-1.1000000000000001</v>
      </c>
      <c r="U155" s="118"/>
      <c r="V155" s="118"/>
      <c r="W155" s="21"/>
      <c r="X155" s="21">
        <v>1.7000000000000002</v>
      </c>
      <c r="Y155">
        <v>1.7000000000000002</v>
      </c>
      <c r="Z155" s="116">
        <f t="shared" si="4"/>
        <v>-1.1000000000000001</v>
      </c>
    </row>
    <row r="156" spans="1:26">
      <c r="A156" s="57"/>
      <c r="B156" s="47"/>
      <c r="C156" s="71"/>
      <c r="D156" s="78" t="s">
        <v>74</v>
      </c>
      <c r="E156" s="86">
        <f t="shared" ref="E156:Q156" si="51">+E154-E155</f>
        <v>14.2</v>
      </c>
      <c r="F156" s="86">
        <f t="shared" si="51"/>
        <v>20.5</v>
      </c>
      <c r="G156" s="86">
        <f t="shared" si="51"/>
        <v>20.6</v>
      </c>
      <c r="H156" s="86">
        <f t="shared" si="51"/>
        <v>36.400000000000006</v>
      </c>
      <c r="I156" s="86">
        <f t="shared" si="51"/>
        <v>37.1</v>
      </c>
      <c r="J156" s="86">
        <f t="shared" si="51"/>
        <v>23.6</v>
      </c>
      <c r="K156" s="95">
        <f t="shared" si="51"/>
        <v>0</v>
      </c>
      <c r="L156" s="95">
        <f t="shared" si="51"/>
        <v>0</v>
      </c>
      <c r="M156" s="95">
        <f t="shared" si="51"/>
        <v>0</v>
      </c>
      <c r="N156" s="95">
        <f t="shared" si="51"/>
        <v>0</v>
      </c>
      <c r="O156" s="95">
        <f t="shared" si="51"/>
        <v>0</v>
      </c>
      <c r="P156" s="95">
        <f t="shared" si="51"/>
        <v>0</v>
      </c>
      <c r="Q156" s="86">
        <f t="shared" si="51"/>
        <v>152.39999999999998</v>
      </c>
      <c r="R156" s="86">
        <v>146.70000000000002</v>
      </c>
      <c r="S156" s="112">
        <f t="shared" si="38"/>
        <v>103.8854805725971</v>
      </c>
      <c r="T156" s="116">
        <f t="shared" si="3"/>
        <v>-47.199999999999989</v>
      </c>
      <c r="U156" s="118"/>
      <c r="V156" s="118"/>
      <c r="W156" s="21"/>
      <c r="X156" s="21">
        <v>193.9</v>
      </c>
      <c r="Y156">
        <v>190.1</v>
      </c>
      <c r="Z156" s="116">
        <f t="shared" si="4"/>
        <v>-43.399999999999977</v>
      </c>
    </row>
    <row r="157" spans="1:26">
      <c r="A157" s="57"/>
      <c r="B157" s="47"/>
      <c r="C157" s="71"/>
      <c r="D157" s="78" t="s">
        <v>75</v>
      </c>
      <c r="E157" s="86">
        <f t="shared" ref="E157:Q157" si="52">+E154-E158</f>
        <v>14.2</v>
      </c>
      <c r="F157" s="86">
        <f t="shared" si="52"/>
        <v>20.5</v>
      </c>
      <c r="G157" s="86">
        <f t="shared" si="52"/>
        <v>20.6</v>
      </c>
      <c r="H157" s="86">
        <f t="shared" si="52"/>
        <v>36.6</v>
      </c>
      <c r="I157" s="86">
        <f t="shared" si="52"/>
        <v>37.200000000000003</v>
      </c>
      <c r="J157" s="86">
        <f t="shared" si="52"/>
        <v>23.7</v>
      </c>
      <c r="K157" s="95">
        <f t="shared" si="52"/>
        <v>0</v>
      </c>
      <c r="L157" s="95">
        <f t="shared" si="52"/>
        <v>0</v>
      </c>
      <c r="M157" s="95">
        <f t="shared" si="52"/>
        <v>0</v>
      </c>
      <c r="N157" s="95">
        <f t="shared" si="52"/>
        <v>0</v>
      </c>
      <c r="O157" s="95">
        <f t="shared" si="52"/>
        <v>0</v>
      </c>
      <c r="P157" s="95">
        <f t="shared" si="52"/>
        <v>0</v>
      </c>
      <c r="Q157" s="86">
        <f t="shared" si="52"/>
        <v>152.79999999999998</v>
      </c>
      <c r="R157" s="86">
        <v>147.1</v>
      </c>
      <c r="S157" s="112">
        <f t="shared" si="38"/>
        <v>103.87491502379333</v>
      </c>
      <c r="T157" s="116">
        <f t="shared" si="3"/>
        <v>-47.900000000000006</v>
      </c>
      <c r="U157" s="118"/>
      <c r="V157" s="118"/>
      <c r="W157" s="21"/>
      <c r="X157" s="21">
        <v>195</v>
      </c>
      <c r="Y157">
        <v>191.1</v>
      </c>
      <c r="Z157" s="116">
        <f t="shared" si="4"/>
        <v>-44</v>
      </c>
    </row>
    <row r="158" spans="1:26">
      <c r="A158" s="57"/>
      <c r="B158" s="47"/>
      <c r="C158" s="71"/>
      <c r="D158" s="78" t="s">
        <v>40</v>
      </c>
      <c r="E158" s="86">
        <v>0</v>
      </c>
      <c r="F158" s="86">
        <v>0</v>
      </c>
      <c r="G158" s="86">
        <v>0</v>
      </c>
      <c r="H158" s="86">
        <v>0.1</v>
      </c>
      <c r="I158" s="86">
        <v>0</v>
      </c>
      <c r="J158" s="86">
        <v>0</v>
      </c>
      <c r="K158" s="95"/>
      <c r="L158" s="95"/>
      <c r="M158" s="95"/>
      <c r="N158" s="95"/>
      <c r="O158" s="95"/>
      <c r="P158" s="95"/>
      <c r="Q158" s="86">
        <f>SUM(E158:P158)</f>
        <v>0.1</v>
      </c>
      <c r="R158" s="86">
        <v>0.2</v>
      </c>
      <c r="S158" s="112">
        <f t="shared" si="38"/>
        <v>50</v>
      </c>
      <c r="T158" s="116">
        <f t="shared" si="3"/>
        <v>-0.4</v>
      </c>
      <c r="U158" s="118"/>
      <c r="V158" s="118"/>
      <c r="W158" s="21"/>
      <c r="X158" s="21">
        <v>0.6</v>
      </c>
      <c r="Y158">
        <v>0.7</v>
      </c>
      <c r="Z158" s="116">
        <f t="shared" si="4"/>
        <v>-0.49999999999999994</v>
      </c>
    </row>
    <row r="159" spans="1:26" ht="14.25">
      <c r="A159" s="57"/>
      <c r="B159" s="47"/>
      <c r="C159" s="72"/>
      <c r="D159" s="79" t="s">
        <v>76</v>
      </c>
      <c r="E159" s="87">
        <v>0</v>
      </c>
      <c r="F159" s="87">
        <v>0</v>
      </c>
      <c r="G159" s="87">
        <v>0</v>
      </c>
      <c r="H159" s="87">
        <v>0.1</v>
      </c>
      <c r="I159" s="87">
        <v>0</v>
      </c>
      <c r="J159" s="87">
        <v>0</v>
      </c>
      <c r="K159" s="96"/>
      <c r="L159" s="96"/>
      <c r="M159" s="96"/>
      <c r="N159" s="96"/>
      <c r="O159" s="96"/>
      <c r="P159" s="96"/>
      <c r="Q159" s="87">
        <f>SUM(E159:P159)</f>
        <v>0.1</v>
      </c>
      <c r="R159" s="87">
        <v>0.2</v>
      </c>
      <c r="S159" s="113">
        <f t="shared" si="38"/>
        <v>50</v>
      </c>
      <c r="T159" s="116">
        <f t="shared" si="3"/>
        <v>-0.4</v>
      </c>
      <c r="U159" s="119"/>
      <c r="V159" s="119"/>
      <c r="W159" s="21"/>
      <c r="X159" s="21">
        <v>0.6</v>
      </c>
      <c r="Y159">
        <v>0.7</v>
      </c>
      <c r="Z159" s="116">
        <f t="shared" si="4"/>
        <v>-0.49999999999999994</v>
      </c>
    </row>
    <row r="160" spans="1:26" ht="13.5" customHeight="1">
      <c r="A160" s="57"/>
      <c r="B160" s="47"/>
      <c r="C160" s="70" t="s">
        <v>174</v>
      </c>
      <c r="D160" s="77" t="s">
        <v>39</v>
      </c>
      <c r="E160" s="85">
        <v>13.5</v>
      </c>
      <c r="F160" s="85">
        <v>15.6</v>
      </c>
      <c r="G160" s="85">
        <v>14.6</v>
      </c>
      <c r="H160" s="85">
        <v>58.7</v>
      </c>
      <c r="I160" s="85">
        <v>104.2</v>
      </c>
      <c r="J160" s="85">
        <v>16.399999999999999</v>
      </c>
      <c r="K160" s="94"/>
      <c r="L160" s="94"/>
      <c r="M160" s="94"/>
      <c r="N160" s="94"/>
      <c r="O160" s="94"/>
      <c r="P160" s="94"/>
      <c r="Q160" s="85">
        <f>SUM(E160:P160)</f>
        <v>223.00000000000003</v>
      </c>
      <c r="R160" s="85">
        <v>105.9</v>
      </c>
      <c r="S160" s="111">
        <f t="shared" si="38"/>
        <v>210.576015108593</v>
      </c>
      <c r="T160" s="116">
        <f t="shared" si="3"/>
        <v>-398</v>
      </c>
      <c r="U160" s="117" t="s">
        <v>435</v>
      </c>
      <c r="V160" s="148">
        <v>1</v>
      </c>
      <c r="W160" s="21"/>
      <c r="X160" s="21">
        <v>503.9</v>
      </c>
      <c r="Y160">
        <v>503.9</v>
      </c>
      <c r="Z160" s="116">
        <f t="shared" si="4"/>
        <v>-398</v>
      </c>
    </row>
    <row r="161" spans="1:26">
      <c r="A161" s="57"/>
      <c r="B161" s="47"/>
      <c r="C161" s="71"/>
      <c r="D161" s="78" t="s">
        <v>72</v>
      </c>
      <c r="E161" s="86">
        <v>1.1000000000000001</v>
      </c>
      <c r="F161" s="86">
        <v>1.3</v>
      </c>
      <c r="G161" s="86">
        <v>1.2</v>
      </c>
      <c r="H161" s="86">
        <v>4.7</v>
      </c>
      <c r="I161" s="86">
        <v>8.3000000000000007</v>
      </c>
      <c r="J161" s="86">
        <v>1.3</v>
      </c>
      <c r="K161" s="95"/>
      <c r="L161" s="95"/>
      <c r="M161" s="95"/>
      <c r="N161" s="95"/>
      <c r="O161" s="95"/>
      <c r="P161" s="95"/>
      <c r="Q161" s="86">
        <f>SUM(E161:P161)</f>
        <v>17.900000000000002</v>
      </c>
      <c r="R161" s="86">
        <v>8.3999999999999986</v>
      </c>
      <c r="S161" s="112">
        <f t="shared" si="38"/>
        <v>213.09523809523813</v>
      </c>
      <c r="T161" s="116">
        <f t="shared" si="3"/>
        <v>-170</v>
      </c>
      <c r="U161" s="118"/>
      <c r="V161" s="118"/>
      <c r="W161" s="21"/>
      <c r="X161" s="21">
        <v>178.4</v>
      </c>
      <c r="Y161">
        <v>178.4</v>
      </c>
      <c r="Z161" s="116">
        <f t="shared" si="4"/>
        <v>-170</v>
      </c>
    </row>
    <row r="162" spans="1:26">
      <c r="A162" s="57"/>
      <c r="B162" s="47"/>
      <c r="C162" s="71"/>
      <c r="D162" s="78" t="s">
        <v>74</v>
      </c>
      <c r="E162" s="86">
        <f t="shared" ref="E162:Q162" si="53">+E160-E161</f>
        <v>12.4</v>
      </c>
      <c r="F162" s="86">
        <f t="shared" si="53"/>
        <v>14.3</v>
      </c>
      <c r="G162" s="86">
        <f t="shared" si="53"/>
        <v>13.4</v>
      </c>
      <c r="H162" s="86">
        <f t="shared" si="53"/>
        <v>54</v>
      </c>
      <c r="I162" s="86">
        <f t="shared" si="53"/>
        <v>95.9</v>
      </c>
      <c r="J162" s="86">
        <f t="shared" si="53"/>
        <v>15.099999999999998</v>
      </c>
      <c r="K162" s="95">
        <f t="shared" si="53"/>
        <v>0</v>
      </c>
      <c r="L162" s="95">
        <f t="shared" si="53"/>
        <v>0</v>
      </c>
      <c r="M162" s="95">
        <f t="shared" si="53"/>
        <v>0</v>
      </c>
      <c r="N162" s="95">
        <f t="shared" si="53"/>
        <v>0</v>
      </c>
      <c r="O162" s="95">
        <f t="shared" si="53"/>
        <v>0</v>
      </c>
      <c r="P162" s="95">
        <f t="shared" si="53"/>
        <v>0</v>
      </c>
      <c r="Q162" s="86">
        <f t="shared" si="53"/>
        <v>205.10000000000002</v>
      </c>
      <c r="R162" s="86">
        <v>97.5</v>
      </c>
      <c r="S162" s="112">
        <f t="shared" si="38"/>
        <v>210.35897435897439</v>
      </c>
      <c r="T162" s="116">
        <f t="shared" si="3"/>
        <v>-228</v>
      </c>
      <c r="U162" s="118"/>
      <c r="V162" s="118"/>
      <c r="W162" s="21"/>
      <c r="X162" s="21">
        <v>325.5</v>
      </c>
      <c r="Y162">
        <v>325.5</v>
      </c>
      <c r="Z162" s="116">
        <f t="shared" si="4"/>
        <v>-228</v>
      </c>
    </row>
    <row r="163" spans="1:26">
      <c r="A163" s="57"/>
      <c r="B163" s="47"/>
      <c r="C163" s="71"/>
      <c r="D163" s="78" t="s">
        <v>75</v>
      </c>
      <c r="E163" s="86">
        <f t="shared" ref="E163:Q163" si="54">+E160-E164</f>
        <v>13.2</v>
      </c>
      <c r="F163" s="86">
        <f t="shared" si="54"/>
        <v>15.4</v>
      </c>
      <c r="G163" s="86">
        <f t="shared" si="54"/>
        <v>14.4</v>
      </c>
      <c r="H163" s="86">
        <f t="shared" si="54"/>
        <v>58.2</v>
      </c>
      <c r="I163" s="86">
        <f t="shared" si="54"/>
        <v>103.8</v>
      </c>
      <c r="J163" s="86">
        <f t="shared" si="54"/>
        <v>16.2</v>
      </c>
      <c r="K163" s="95">
        <f t="shared" si="54"/>
        <v>0</v>
      </c>
      <c r="L163" s="95">
        <f t="shared" si="54"/>
        <v>0</v>
      </c>
      <c r="M163" s="95">
        <f t="shared" si="54"/>
        <v>0</v>
      </c>
      <c r="N163" s="95">
        <f t="shared" si="54"/>
        <v>0</v>
      </c>
      <c r="O163" s="95">
        <f t="shared" si="54"/>
        <v>0</v>
      </c>
      <c r="P163" s="95">
        <f t="shared" si="54"/>
        <v>0</v>
      </c>
      <c r="Q163" s="86">
        <f t="shared" si="54"/>
        <v>221.2</v>
      </c>
      <c r="R163" s="86">
        <v>104.2</v>
      </c>
      <c r="S163" s="112">
        <f t="shared" si="38"/>
        <v>212.2840690978887</v>
      </c>
      <c r="T163" s="116">
        <f t="shared" si="3"/>
        <v>-396.2</v>
      </c>
      <c r="U163" s="118"/>
      <c r="V163" s="118"/>
      <c r="W163" s="21"/>
      <c r="X163" s="21">
        <v>500.4</v>
      </c>
      <c r="Y163">
        <v>500.4</v>
      </c>
      <c r="Z163" s="116">
        <f t="shared" si="4"/>
        <v>-396.2</v>
      </c>
    </row>
    <row r="164" spans="1:26">
      <c r="A164" s="57"/>
      <c r="B164" s="47"/>
      <c r="C164" s="71"/>
      <c r="D164" s="78" t="s">
        <v>40</v>
      </c>
      <c r="E164" s="86">
        <v>0.3</v>
      </c>
      <c r="F164" s="86">
        <v>0.2</v>
      </c>
      <c r="G164" s="86">
        <v>0.2</v>
      </c>
      <c r="H164" s="86">
        <v>0.5</v>
      </c>
      <c r="I164" s="86">
        <v>0.4</v>
      </c>
      <c r="J164" s="86">
        <v>0.2</v>
      </c>
      <c r="K164" s="95"/>
      <c r="L164" s="95"/>
      <c r="M164" s="95"/>
      <c r="N164" s="95"/>
      <c r="O164" s="95"/>
      <c r="P164" s="95"/>
      <c r="Q164" s="86">
        <f>SUM(E164:P164)</f>
        <v>1.8</v>
      </c>
      <c r="R164" s="86">
        <v>1.7000000000000002</v>
      </c>
      <c r="S164" s="112">
        <f t="shared" si="38"/>
        <v>105.88235294117648</v>
      </c>
      <c r="T164" s="116">
        <f t="shared" si="3"/>
        <v>-1.7999999999999998</v>
      </c>
      <c r="U164" s="118"/>
      <c r="V164" s="118"/>
      <c r="W164" s="21"/>
      <c r="X164" s="21">
        <v>3.5</v>
      </c>
      <c r="Y164">
        <v>3.5</v>
      </c>
      <c r="Z164" s="116">
        <f t="shared" si="4"/>
        <v>-1.7999999999999998</v>
      </c>
    </row>
    <row r="165" spans="1:26" ht="14.25">
      <c r="A165" s="57"/>
      <c r="B165" s="47"/>
      <c r="C165" s="72"/>
      <c r="D165" s="79" t="s">
        <v>76</v>
      </c>
      <c r="E165" s="87">
        <v>0.3</v>
      </c>
      <c r="F165" s="87">
        <v>0.2</v>
      </c>
      <c r="G165" s="87">
        <v>0.2</v>
      </c>
      <c r="H165" s="87">
        <v>0.5</v>
      </c>
      <c r="I165" s="87">
        <v>0.4</v>
      </c>
      <c r="J165" s="87">
        <v>0.2</v>
      </c>
      <c r="K165" s="96"/>
      <c r="L165" s="96"/>
      <c r="M165" s="96"/>
      <c r="N165" s="96"/>
      <c r="O165" s="96"/>
      <c r="P165" s="96"/>
      <c r="Q165" s="87">
        <f>SUM(E165:P165)</f>
        <v>1.8</v>
      </c>
      <c r="R165" s="87">
        <v>1.7000000000000002</v>
      </c>
      <c r="S165" s="113">
        <f t="shared" si="38"/>
        <v>105.88235294117648</v>
      </c>
      <c r="T165" s="116">
        <f t="shared" si="3"/>
        <v>-8.6999999999999993</v>
      </c>
      <c r="U165" s="119"/>
      <c r="V165" s="119"/>
      <c r="W165" s="21"/>
      <c r="X165" s="21">
        <v>10.4</v>
      </c>
      <c r="Y165">
        <v>10.4</v>
      </c>
      <c r="Z165" s="116">
        <f t="shared" si="4"/>
        <v>-8.6999999999999993</v>
      </c>
    </row>
    <row r="166" spans="1:26" ht="13.5" customHeight="1">
      <c r="A166" s="57"/>
      <c r="B166" s="47"/>
      <c r="C166" s="70" t="s">
        <v>175</v>
      </c>
      <c r="D166" s="77" t="s">
        <v>39</v>
      </c>
      <c r="E166" s="85">
        <v>4.5</v>
      </c>
      <c r="F166" s="85">
        <v>7.6</v>
      </c>
      <c r="G166" s="85">
        <v>6.9</v>
      </c>
      <c r="H166" s="85">
        <v>15.4</v>
      </c>
      <c r="I166" s="85">
        <v>14.4</v>
      </c>
      <c r="J166" s="85">
        <v>7.3</v>
      </c>
      <c r="K166" s="94"/>
      <c r="L166" s="94"/>
      <c r="M166" s="94"/>
      <c r="N166" s="94"/>
      <c r="O166" s="94"/>
      <c r="P166" s="94"/>
      <c r="Q166" s="85">
        <f>SUM(E166:P166)</f>
        <v>56.099999999999994</v>
      </c>
      <c r="R166" s="85">
        <v>39.599999999999994</v>
      </c>
      <c r="S166" s="111">
        <f t="shared" si="38"/>
        <v>141.66666666666669</v>
      </c>
      <c r="T166" s="116">
        <f t="shared" si="3"/>
        <v>-82.6</v>
      </c>
      <c r="U166" s="117" t="s">
        <v>295</v>
      </c>
      <c r="V166" s="148"/>
      <c r="W166" s="21"/>
      <c r="X166" s="21">
        <v>122.2</v>
      </c>
      <c r="Y166">
        <v>122.2</v>
      </c>
      <c r="Z166" s="116">
        <f t="shared" si="4"/>
        <v>-82.6</v>
      </c>
    </row>
    <row r="167" spans="1:26">
      <c r="A167" s="57"/>
      <c r="B167" s="47"/>
      <c r="C167" s="71"/>
      <c r="D167" s="78" t="s">
        <v>72</v>
      </c>
      <c r="E167" s="86">
        <v>0.7</v>
      </c>
      <c r="F167" s="86">
        <v>1.1000000000000001</v>
      </c>
      <c r="G167" s="86">
        <v>1</v>
      </c>
      <c r="H167" s="86">
        <v>2.2999999999999998</v>
      </c>
      <c r="I167" s="86">
        <v>2.2000000000000002</v>
      </c>
      <c r="J167" s="86">
        <v>1.1000000000000001</v>
      </c>
      <c r="K167" s="95"/>
      <c r="L167" s="95"/>
      <c r="M167" s="95"/>
      <c r="N167" s="95"/>
      <c r="O167" s="95"/>
      <c r="P167" s="95"/>
      <c r="Q167" s="86">
        <f>SUM(E167:P167)</f>
        <v>8.4</v>
      </c>
      <c r="R167" s="86">
        <v>7.9</v>
      </c>
      <c r="S167" s="112">
        <f t="shared" si="38"/>
        <v>106.32911392405062</v>
      </c>
      <c r="T167" s="116">
        <f t="shared" si="3"/>
        <v>-10.399999999999997</v>
      </c>
      <c r="U167" s="118"/>
      <c r="V167" s="118"/>
      <c r="W167" s="21"/>
      <c r="X167" s="21">
        <v>18.299999999999997</v>
      </c>
      <c r="Y167">
        <v>18.299999999999997</v>
      </c>
      <c r="Z167" s="116">
        <f t="shared" si="4"/>
        <v>-10.399999999999997</v>
      </c>
    </row>
    <row r="168" spans="1:26">
      <c r="A168" s="57"/>
      <c r="B168" s="47"/>
      <c r="C168" s="71"/>
      <c r="D168" s="78" t="s">
        <v>74</v>
      </c>
      <c r="E168" s="86">
        <f t="shared" ref="E168:Q168" si="55">+E166-E167</f>
        <v>3.8</v>
      </c>
      <c r="F168" s="86">
        <f t="shared" si="55"/>
        <v>6.5</v>
      </c>
      <c r="G168" s="86">
        <f t="shared" si="55"/>
        <v>5.9</v>
      </c>
      <c r="H168" s="86">
        <f t="shared" si="55"/>
        <v>13.100000000000001</v>
      </c>
      <c r="I168" s="86">
        <f t="shared" si="55"/>
        <v>12.2</v>
      </c>
      <c r="J168" s="86">
        <f t="shared" si="55"/>
        <v>6.1999999999999993</v>
      </c>
      <c r="K168" s="95">
        <f t="shared" si="55"/>
        <v>0</v>
      </c>
      <c r="L168" s="95">
        <f t="shared" si="55"/>
        <v>0</v>
      </c>
      <c r="M168" s="95">
        <f t="shared" si="55"/>
        <v>0</v>
      </c>
      <c r="N168" s="95">
        <f t="shared" si="55"/>
        <v>0</v>
      </c>
      <c r="O168" s="95">
        <f t="shared" si="55"/>
        <v>0</v>
      </c>
      <c r="P168" s="95">
        <f t="shared" si="55"/>
        <v>0</v>
      </c>
      <c r="Q168" s="86">
        <f t="shared" si="55"/>
        <v>47.7</v>
      </c>
      <c r="R168" s="86">
        <v>31.699999999999996</v>
      </c>
      <c r="S168" s="112">
        <f t="shared" si="38"/>
        <v>150.47318611987382</v>
      </c>
      <c r="T168" s="116">
        <f t="shared" si="3"/>
        <v>-72.200000000000017</v>
      </c>
      <c r="U168" s="118"/>
      <c r="V168" s="118"/>
      <c r="W168" s="21"/>
      <c r="X168" s="21">
        <v>103.9</v>
      </c>
      <c r="Y168">
        <v>103.9</v>
      </c>
      <c r="Z168" s="116">
        <f t="shared" si="4"/>
        <v>-72.200000000000017</v>
      </c>
    </row>
    <row r="169" spans="1:26">
      <c r="A169" s="57"/>
      <c r="B169" s="47"/>
      <c r="C169" s="71"/>
      <c r="D169" s="78" t="s">
        <v>75</v>
      </c>
      <c r="E169" s="86">
        <f t="shared" ref="E169:Q169" si="56">+E166-E170</f>
        <v>3.9</v>
      </c>
      <c r="F169" s="86">
        <f t="shared" si="56"/>
        <v>7</v>
      </c>
      <c r="G169" s="86">
        <f t="shared" si="56"/>
        <v>6.3000000000000007</v>
      </c>
      <c r="H169" s="86">
        <f t="shared" si="56"/>
        <v>12.600000000000001</v>
      </c>
      <c r="I169" s="86">
        <f t="shared" si="56"/>
        <v>11.7</v>
      </c>
      <c r="J169" s="86">
        <f t="shared" si="56"/>
        <v>6.7</v>
      </c>
      <c r="K169" s="95">
        <f t="shared" si="56"/>
        <v>0</v>
      </c>
      <c r="L169" s="95">
        <f t="shared" si="56"/>
        <v>0</v>
      </c>
      <c r="M169" s="95">
        <f t="shared" si="56"/>
        <v>0</v>
      </c>
      <c r="N169" s="95">
        <f t="shared" si="56"/>
        <v>0</v>
      </c>
      <c r="O169" s="95">
        <f t="shared" si="56"/>
        <v>0</v>
      </c>
      <c r="P169" s="95">
        <f t="shared" si="56"/>
        <v>0</v>
      </c>
      <c r="Q169" s="86">
        <f t="shared" si="56"/>
        <v>48.2</v>
      </c>
      <c r="R169" s="86">
        <v>30.700000000000003</v>
      </c>
      <c r="S169" s="112">
        <f t="shared" si="38"/>
        <v>157.0032573289902</v>
      </c>
      <c r="T169" s="116">
        <f t="shared" si="3"/>
        <v>-80.5</v>
      </c>
      <c r="U169" s="118"/>
      <c r="V169" s="118"/>
      <c r="W169" s="21"/>
      <c r="X169" s="21">
        <v>111.2</v>
      </c>
      <c r="Y169">
        <v>111.2</v>
      </c>
      <c r="Z169" s="116">
        <f t="shared" si="4"/>
        <v>-80.5</v>
      </c>
    </row>
    <row r="170" spans="1:26">
      <c r="A170" s="57"/>
      <c r="B170" s="47"/>
      <c r="C170" s="71"/>
      <c r="D170" s="78" t="s">
        <v>40</v>
      </c>
      <c r="E170" s="86">
        <v>0.6</v>
      </c>
      <c r="F170" s="86">
        <v>0.6</v>
      </c>
      <c r="G170" s="86">
        <v>0.6</v>
      </c>
      <c r="H170" s="86">
        <v>2.8</v>
      </c>
      <c r="I170" s="86">
        <v>2.7</v>
      </c>
      <c r="J170" s="86">
        <v>0.6</v>
      </c>
      <c r="K170" s="95"/>
      <c r="L170" s="95"/>
      <c r="M170" s="95"/>
      <c r="N170" s="95"/>
      <c r="O170" s="95"/>
      <c r="P170" s="95"/>
      <c r="Q170" s="86">
        <f>SUM(E170:P170)</f>
        <v>7.9</v>
      </c>
      <c r="R170" s="86">
        <v>8.9</v>
      </c>
      <c r="S170" s="112">
        <f t="shared" si="38"/>
        <v>88.764044943820224</v>
      </c>
      <c r="T170" s="116">
        <f t="shared" si="3"/>
        <v>-2.0999999999999996</v>
      </c>
      <c r="U170" s="118"/>
      <c r="V170" s="118"/>
      <c r="W170" s="21"/>
      <c r="X170" s="21">
        <v>11</v>
      </c>
      <c r="Y170">
        <v>11</v>
      </c>
      <c r="Z170" s="116">
        <f t="shared" si="4"/>
        <v>-2.0999999999999996</v>
      </c>
    </row>
    <row r="171" spans="1:26" ht="14.25">
      <c r="A171" s="57"/>
      <c r="B171" s="64"/>
      <c r="C171" s="72"/>
      <c r="D171" s="79" t="s">
        <v>76</v>
      </c>
      <c r="E171" s="87">
        <v>0.6</v>
      </c>
      <c r="F171" s="87">
        <v>0.6</v>
      </c>
      <c r="G171" s="87">
        <v>0.6</v>
      </c>
      <c r="H171" s="87">
        <v>2.8</v>
      </c>
      <c r="I171" s="87">
        <v>2.7</v>
      </c>
      <c r="J171" s="87">
        <v>0.6</v>
      </c>
      <c r="K171" s="96"/>
      <c r="L171" s="96"/>
      <c r="M171" s="96"/>
      <c r="N171" s="96"/>
      <c r="O171" s="96"/>
      <c r="P171" s="96"/>
      <c r="Q171" s="87">
        <f>SUM(E171:P171)</f>
        <v>7.9</v>
      </c>
      <c r="R171" s="87">
        <v>8.9</v>
      </c>
      <c r="S171" s="113">
        <f t="shared" si="38"/>
        <v>88.764044943820224</v>
      </c>
      <c r="T171" s="116">
        <f t="shared" si="3"/>
        <v>-2.0999999999999996</v>
      </c>
      <c r="U171" s="119"/>
      <c r="V171" s="119"/>
      <c r="W171" s="21"/>
      <c r="X171" s="21">
        <v>11</v>
      </c>
      <c r="Y171">
        <v>11</v>
      </c>
      <c r="Z171" s="116">
        <f t="shared" si="4"/>
        <v>-2.0999999999999996</v>
      </c>
    </row>
    <row r="172" spans="1:26" ht="18.75" customHeight="1">
      <c r="A172" s="52" t="str">
        <f>A1</f>
        <v>１　令和３年度（２０２１年度）上期　市町村別・月別観光入込客数</v>
      </c>
      <c r="K172" s="98"/>
      <c r="L172" s="98"/>
      <c r="M172" s="98"/>
      <c r="N172" s="98"/>
      <c r="O172" s="98"/>
      <c r="P172" s="98"/>
      <c r="Q172" s="102"/>
      <c r="T172" s="116">
        <f t="shared" si="3"/>
        <v>0</v>
      </c>
      <c r="W172" s="21"/>
      <c r="X172" s="21"/>
      <c r="Z172" s="116">
        <f t="shared" si="4"/>
        <v>0</v>
      </c>
    </row>
    <row r="173" spans="1:26" ht="13.5" customHeight="1">
      <c r="K173" s="98"/>
      <c r="L173" s="98"/>
      <c r="M173" s="98"/>
      <c r="N173" s="98"/>
      <c r="O173" s="98"/>
      <c r="P173" s="98"/>
      <c r="Q173" s="102"/>
      <c r="S173" s="109" t="s">
        <v>333</v>
      </c>
      <c r="T173" s="116">
        <f t="shared" si="3"/>
        <v>0</v>
      </c>
      <c r="W173" s="21"/>
      <c r="X173" s="21"/>
      <c r="Z173" s="116">
        <f t="shared" si="4"/>
        <v>0</v>
      </c>
    </row>
    <row r="174" spans="1:26" ht="14.25">
      <c r="A174" s="53" t="s">
        <v>50</v>
      </c>
      <c r="B174" s="53" t="s">
        <v>359</v>
      </c>
      <c r="C174" s="53" t="s">
        <v>60</v>
      </c>
      <c r="D174" s="76" t="s">
        <v>24</v>
      </c>
      <c r="E174" s="81" t="s">
        <v>14</v>
      </c>
      <c r="F174" s="81" t="s">
        <v>61</v>
      </c>
      <c r="G174" s="81" t="s">
        <v>55</v>
      </c>
      <c r="H174" s="81" t="s">
        <v>63</v>
      </c>
      <c r="I174" s="81" t="s">
        <v>65</v>
      </c>
      <c r="J174" s="81" t="s">
        <v>26</v>
      </c>
      <c r="K174" s="97" t="s">
        <v>9</v>
      </c>
      <c r="L174" s="97" t="s">
        <v>67</v>
      </c>
      <c r="M174" s="97" t="s">
        <v>68</v>
      </c>
      <c r="N174" s="97" t="s">
        <v>20</v>
      </c>
      <c r="O174" s="97" t="s">
        <v>31</v>
      </c>
      <c r="P174" s="97" t="s">
        <v>29</v>
      </c>
      <c r="Q174" s="103" t="s">
        <v>360</v>
      </c>
      <c r="R174" s="99" t="s">
        <v>94</v>
      </c>
      <c r="S174" s="110" t="s">
        <v>69</v>
      </c>
      <c r="T174" s="116" t="e">
        <f t="shared" si="3"/>
        <v>#VALUE!</v>
      </c>
      <c r="W174" s="21"/>
      <c r="X174" s="21" t="s">
        <v>407</v>
      </c>
      <c r="Y174" t="s">
        <v>360</v>
      </c>
      <c r="Z174" s="116" t="e">
        <f t="shared" si="4"/>
        <v>#VALUE!</v>
      </c>
    </row>
    <row r="175" spans="1:26">
      <c r="A175" s="57"/>
      <c r="B175" s="54" t="s">
        <v>56</v>
      </c>
      <c r="C175" s="67"/>
      <c r="D175" s="77" t="s">
        <v>39</v>
      </c>
      <c r="E175" s="85">
        <f t="shared" ref="E175:Q180" si="57">+E181+E187+E193+E199+E205+E211+E217+E223</f>
        <v>1138.7999999999997</v>
      </c>
      <c r="F175" s="85">
        <f t="shared" si="57"/>
        <v>1190.4000000000001</v>
      </c>
      <c r="G175" s="85">
        <f t="shared" si="57"/>
        <v>1049.9000000000001</v>
      </c>
      <c r="H175" s="85">
        <f t="shared" si="57"/>
        <v>1837</v>
      </c>
      <c r="I175" s="85">
        <f t="shared" si="57"/>
        <v>1965.4000000000003</v>
      </c>
      <c r="J175" s="85">
        <f t="shared" si="57"/>
        <v>1402.3</v>
      </c>
      <c r="K175" s="94">
        <f t="shared" si="57"/>
        <v>0</v>
      </c>
      <c r="L175" s="94">
        <f t="shared" si="57"/>
        <v>0</v>
      </c>
      <c r="M175" s="94">
        <f t="shared" si="57"/>
        <v>0</v>
      </c>
      <c r="N175" s="94">
        <f t="shared" si="57"/>
        <v>0</v>
      </c>
      <c r="O175" s="94">
        <f t="shared" si="57"/>
        <v>0</v>
      </c>
      <c r="P175" s="94">
        <f t="shared" si="57"/>
        <v>0</v>
      </c>
      <c r="Q175" s="85">
        <f t="shared" si="57"/>
        <v>8583.8000000000011</v>
      </c>
      <c r="R175" s="85">
        <v>7995.2999999999993</v>
      </c>
      <c r="S175" s="111">
        <f t="shared" ref="S175:S228" si="58">IF(Q175=0,"－",Q175/R175*100)</f>
        <v>107.36057433742326</v>
      </c>
      <c r="T175" s="116">
        <f t="shared" si="3"/>
        <v>-8852.1000000000022</v>
      </c>
      <c r="W175" s="21"/>
      <c r="X175" s="21">
        <v>16847.400000000001</v>
      </c>
      <c r="Y175">
        <v>17649.7</v>
      </c>
      <c r="Z175" s="116">
        <f t="shared" si="4"/>
        <v>-9654.4000000000015</v>
      </c>
    </row>
    <row r="176" spans="1:26">
      <c r="A176" s="57"/>
      <c r="B176" s="55"/>
      <c r="C176" s="68"/>
      <c r="D176" s="78" t="s">
        <v>72</v>
      </c>
      <c r="E176" s="86">
        <f t="shared" si="57"/>
        <v>184.59999999999997</v>
      </c>
      <c r="F176" s="86">
        <f t="shared" si="57"/>
        <v>149.70000000000002</v>
      </c>
      <c r="G176" s="86">
        <f t="shared" si="57"/>
        <v>141.10000000000002</v>
      </c>
      <c r="H176" s="86">
        <f t="shared" si="57"/>
        <v>266.60000000000002</v>
      </c>
      <c r="I176" s="86">
        <f t="shared" si="57"/>
        <v>268.60000000000002</v>
      </c>
      <c r="J176" s="86">
        <f t="shared" si="57"/>
        <v>187.2</v>
      </c>
      <c r="K176" s="95">
        <f t="shared" si="57"/>
        <v>0</v>
      </c>
      <c r="L176" s="95">
        <f t="shared" si="57"/>
        <v>0</v>
      </c>
      <c r="M176" s="95">
        <f t="shared" si="57"/>
        <v>0</v>
      </c>
      <c r="N176" s="95">
        <f t="shared" si="57"/>
        <v>0</v>
      </c>
      <c r="O176" s="95">
        <f t="shared" si="57"/>
        <v>0</v>
      </c>
      <c r="P176" s="95">
        <f t="shared" si="57"/>
        <v>0</v>
      </c>
      <c r="Q176" s="86">
        <f t="shared" si="57"/>
        <v>1197.8000000000002</v>
      </c>
      <c r="R176" s="86">
        <v>964</v>
      </c>
      <c r="S176" s="112">
        <f t="shared" si="58"/>
        <v>124.25311203319505</v>
      </c>
      <c r="T176" s="116">
        <f t="shared" si="3"/>
        <v>-3318.7999999999984</v>
      </c>
      <c r="W176" s="21"/>
      <c r="X176" s="21">
        <v>4282.7999999999984</v>
      </c>
      <c r="Y176">
        <v>3871.1000000000004</v>
      </c>
      <c r="Z176" s="116">
        <f t="shared" si="4"/>
        <v>-2907.1000000000004</v>
      </c>
    </row>
    <row r="177" spans="1:26">
      <c r="A177" s="57" t="s">
        <v>363</v>
      </c>
      <c r="B177" s="55"/>
      <c r="C177" s="68"/>
      <c r="D177" s="78" t="s">
        <v>74</v>
      </c>
      <c r="E177" s="86">
        <f t="shared" si="57"/>
        <v>954.2</v>
      </c>
      <c r="F177" s="86">
        <f t="shared" si="57"/>
        <v>1040.7</v>
      </c>
      <c r="G177" s="86">
        <f t="shared" si="57"/>
        <v>908.8</v>
      </c>
      <c r="H177" s="86">
        <f t="shared" si="57"/>
        <v>1570.4</v>
      </c>
      <c r="I177" s="86">
        <f t="shared" si="57"/>
        <v>1696.8</v>
      </c>
      <c r="J177" s="86">
        <f t="shared" si="57"/>
        <v>1215.1000000000001</v>
      </c>
      <c r="K177" s="95">
        <f t="shared" si="57"/>
        <v>0</v>
      </c>
      <c r="L177" s="95">
        <f t="shared" si="57"/>
        <v>0</v>
      </c>
      <c r="M177" s="95">
        <f t="shared" si="57"/>
        <v>0</v>
      </c>
      <c r="N177" s="95">
        <f t="shared" si="57"/>
        <v>0</v>
      </c>
      <c r="O177" s="95">
        <f t="shared" si="57"/>
        <v>0</v>
      </c>
      <c r="P177" s="95">
        <f t="shared" si="57"/>
        <v>0</v>
      </c>
      <c r="Q177" s="86">
        <f t="shared" si="57"/>
        <v>7386</v>
      </c>
      <c r="R177" s="86">
        <v>7031.3</v>
      </c>
      <c r="S177" s="112">
        <f t="shared" si="58"/>
        <v>105.04458634960818</v>
      </c>
      <c r="T177" s="116">
        <f t="shared" si="3"/>
        <v>-5533.3</v>
      </c>
      <c r="W177" s="21"/>
      <c r="X177" s="21">
        <v>12564.6</v>
      </c>
      <c r="Y177">
        <v>13778.6</v>
      </c>
      <c r="Z177" s="116">
        <f t="shared" si="4"/>
        <v>-6747.3</v>
      </c>
    </row>
    <row r="178" spans="1:26">
      <c r="A178" s="57"/>
      <c r="B178" s="55"/>
      <c r="C178" s="68"/>
      <c r="D178" s="78" t="s">
        <v>75</v>
      </c>
      <c r="E178" s="86">
        <f t="shared" si="57"/>
        <v>872.89999999999986</v>
      </c>
      <c r="F178" s="86">
        <f t="shared" si="57"/>
        <v>982.1</v>
      </c>
      <c r="G178" s="86">
        <f t="shared" si="57"/>
        <v>852.5</v>
      </c>
      <c r="H178" s="86">
        <f t="shared" si="57"/>
        <v>1446</v>
      </c>
      <c r="I178" s="86">
        <f t="shared" si="57"/>
        <v>1614.4</v>
      </c>
      <c r="J178" s="86">
        <f t="shared" si="57"/>
        <v>1128.0999999999999</v>
      </c>
      <c r="K178" s="95">
        <f t="shared" si="57"/>
        <v>0</v>
      </c>
      <c r="L178" s="95">
        <f t="shared" si="57"/>
        <v>0</v>
      </c>
      <c r="M178" s="95">
        <f t="shared" si="57"/>
        <v>0</v>
      </c>
      <c r="N178" s="95">
        <f t="shared" si="57"/>
        <v>0</v>
      </c>
      <c r="O178" s="95">
        <f t="shared" si="57"/>
        <v>0</v>
      </c>
      <c r="P178" s="95">
        <f t="shared" si="57"/>
        <v>0</v>
      </c>
      <c r="Q178" s="86">
        <f t="shared" si="57"/>
        <v>6895.9999999999991</v>
      </c>
      <c r="R178" s="86">
        <v>6621.4</v>
      </c>
      <c r="S178" s="112">
        <f t="shared" si="58"/>
        <v>104.14715921104299</v>
      </c>
      <c r="T178" s="116">
        <f t="shared" si="3"/>
        <v>-5762.1000000000022</v>
      </c>
      <c r="W178" s="21"/>
      <c r="X178" s="21">
        <v>12383.500000000002</v>
      </c>
      <c r="Y178">
        <v>14089.000000000002</v>
      </c>
      <c r="Z178" s="116">
        <f t="shared" si="4"/>
        <v>-7467.6000000000022</v>
      </c>
    </row>
    <row r="179" spans="1:26">
      <c r="A179" s="57"/>
      <c r="B179" s="55"/>
      <c r="C179" s="68"/>
      <c r="D179" s="78" t="s">
        <v>40</v>
      </c>
      <c r="E179" s="86">
        <f t="shared" si="57"/>
        <v>265.90000000000003</v>
      </c>
      <c r="F179" s="86">
        <f t="shared" si="57"/>
        <v>208.29999999999995</v>
      </c>
      <c r="G179" s="86">
        <f t="shared" si="57"/>
        <v>197.4</v>
      </c>
      <c r="H179" s="86">
        <f t="shared" si="57"/>
        <v>391</v>
      </c>
      <c r="I179" s="86">
        <f t="shared" si="57"/>
        <v>351.00000000000006</v>
      </c>
      <c r="J179" s="86">
        <f t="shared" si="57"/>
        <v>274.2</v>
      </c>
      <c r="K179" s="95">
        <f t="shared" si="57"/>
        <v>0</v>
      </c>
      <c r="L179" s="95">
        <f t="shared" si="57"/>
        <v>0</v>
      </c>
      <c r="M179" s="95">
        <f t="shared" si="57"/>
        <v>0</v>
      </c>
      <c r="N179" s="95">
        <f t="shared" si="57"/>
        <v>0</v>
      </c>
      <c r="O179" s="95">
        <f t="shared" si="57"/>
        <v>0</v>
      </c>
      <c r="P179" s="95">
        <f t="shared" si="57"/>
        <v>0</v>
      </c>
      <c r="Q179" s="86">
        <f t="shared" si="57"/>
        <v>1687.8000000000002</v>
      </c>
      <c r="R179" s="86">
        <v>1373.9</v>
      </c>
      <c r="S179" s="112">
        <f t="shared" si="58"/>
        <v>122.84736880413422</v>
      </c>
      <c r="T179" s="116">
        <f t="shared" si="3"/>
        <v>-3089.9999999999995</v>
      </c>
      <c r="W179" s="21"/>
      <c r="X179" s="21">
        <v>4463.8999999999996</v>
      </c>
      <c r="Y179">
        <v>3560.7000000000007</v>
      </c>
      <c r="Z179" s="116">
        <f t="shared" si="4"/>
        <v>-2186.8000000000006</v>
      </c>
    </row>
    <row r="180" spans="1:26" ht="14.25">
      <c r="A180" s="57"/>
      <c r="B180" s="55"/>
      <c r="C180" s="69"/>
      <c r="D180" s="79" t="s">
        <v>76</v>
      </c>
      <c r="E180" s="87">
        <f t="shared" si="57"/>
        <v>391.5</v>
      </c>
      <c r="F180" s="87">
        <f t="shared" si="57"/>
        <v>345.29999999999995</v>
      </c>
      <c r="G180" s="87">
        <f t="shared" si="57"/>
        <v>326.10000000000002</v>
      </c>
      <c r="H180" s="87">
        <f t="shared" si="57"/>
        <v>509</v>
      </c>
      <c r="I180" s="87">
        <f t="shared" si="57"/>
        <v>533.4</v>
      </c>
      <c r="J180" s="87">
        <f t="shared" si="57"/>
        <v>431.99999999999994</v>
      </c>
      <c r="K180" s="96">
        <f t="shared" si="57"/>
        <v>0</v>
      </c>
      <c r="L180" s="96">
        <f t="shared" si="57"/>
        <v>0</v>
      </c>
      <c r="M180" s="96">
        <f t="shared" si="57"/>
        <v>0</v>
      </c>
      <c r="N180" s="96">
        <f t="shared" si="57"/>
        <v>0</v>
      </c>
      <c r="O180" s="96">
        <f t="shared" si="57"/>
        <v>0</v>
      </c>
      <c r="P180" s="96">
        <f t="shared" si="57"/>
        <v>0</v>
      </c>
      <c r="Q180" s="87">
        <f t="shared" si="57"/>
        <v>2537.2999999999997</v>
      </c>
      <c r="R180" s="87">
        <v>2215.5999999999995</v>
      </c>
      <c r="S180" s="113">
        <f t="shared" si="58"/>
        <v>114.51976891135584</v>
      </c>
      <c r="T180" s="116">
        <f t="shared" si="3"/>
        <v>-4666.3999999999996</v>
      </c>
      <c r="W180" s="21"/>
      <c r="X180" s="21">
        <v>6881.9999999999991</v>
      </c>
      <c r="Y180">
        <v>5938.7999999999993</v>
      </c>
      <c r="Z180" s="116">
        <f t="shared" si="4"/>
        <v>-3723.2</v>
      </c>
    </row>
    <row r="181" spans="1:26" ht="13.5" customHeight="1">
      <c r="A181" s="57"/>
      <c r="B181" s="57"/>
      <c r="C181" s="70" t="s">
        <v>99</v>
      </c>
      <c r="D181" s="77" t="s">
        <v>39</v>
      </c>
      <c r="E181" s="85">
        <v>570</v>
      </c>
      <c r="F181" s="85">
        <v>387</v>
      </c>
      <c r="G181" s="85">
        <v>361</v>
      </c>
      <c r="H181" s="85">
        <v>774</v>
      </c>
      <c r="I181" s="85">
        <v>803</v>
      </c>
      <c r="J181" s="85">
        <v>629</v>
      </c>
      <c r="K181" s="94"/>
      <c r="L181" s="94"/>
      <c r="M181" s="94"/>
      <c r="N181" s="94"/>
      <c r="O181" s="94"/>
      <c r="P181" s="94"/>
      <c r="Q181" s="85">
        <f>SUM(E181:P181)</f>
        <v>3524</v>
      </c>
      <c r="R181" s="85">
        <v>3000</v>
      </c>
      <c r="S181" s="111">
        <f t="shared" si="58"/>
        <v>117.46666666666667</v>
      </c>
      <c r="T181" s="116">
        <f t="shared" si="3"/>
        <v>-6467.1</v>
      </c>
      <c r="U181" s="117" t="s">
        <v>165</v>
      </c>
      <c r="V181" s="148"/>
      <c r="W181" s="21"/>
      <c r="X181" s="21">
        <v>9467.1</v>
      </c>
      <c r="Y181">
        <v>10319</v>
      </c>
      <c r="Z181" s="116">
        <f t="shared" si="4"/>
        <v>-7319</v>
      </c>
    </row>
    <row r="182" spans="1:26">
      <c r="A182" s="57"/>
      <c r="B182" s="47"/>
      <c r="C182" s="71"/>
      <c r="D182" s="78" t="s">
        <v>72</v>
      </c>
      <c r="E182" s="86">
        <v>145</v>
      </c>
      <c r="F182" s="86">
        <v>103</v>
      </c>
      <c r="G182" s="86">
        <v>101</v>
      </c>
      <c r="H182" s="86">
        <v>188</v>
      </c>
      <c r="I182" s="86">
        <v>185</v>
      </c>
      <c r="J182" s="86">
        <v>116</v>
      </c>
      <c r="K182" s="95"/>
      <c r="L182" s="95"/>
      <c r="M182" s="95"/>
      <c r="N182" s="95"/>
      <c r="O182" s="95"/>
      <c r="P182" s="95"/>
      <c r="Q182" s="86">
        <f>SUM(E182:P182)</f>
        <v>838</v>
      </c>
      <c r="R182" s="86">
        <v>557</v>
      </c>
      <c r="S182" s="112">
        <f t="shared" si="58"/>
        <v>150.44883303411132</v>
      </c>
      <c r="T182" s="116">
        <f t="shared" si="3"/>
        <v>-2592.8999999999996</v>
      </c>
      <c r="U182" s="118"/>
      <c r="V182" s="118"/>
      <c r="W182" s="21"/>
      <c r="X182" s="21">
        <v>3149.8999999999996</v>
      </c>
      <c r="Y182">
        <v>2738.2</v>
      </c>
      <c r="Z182" s="116">
        <f t="shared" si="4"/>
        <v>-2181.2000000000003</v>
      </c>
    </row>
    <row r="183" spans="1:26">
      <c r="A183" s="57"/>
      <c r="B183" s="47"/>
      <c r="C183" s="71"/>
      <c r="D183" s="78" t="s">
        <v>74</v>
      </c>
      <c r="E183" s="86">
        <f t="shared" ref="E183:Q183" si="59">+E181-E182</f>
        <v>425</v>
      </c>
      <c r="F183" s="86">
        <f t="shared" si="59"/>
        <v>284</v>
      </c>
      <c r="G183" s="86">
        <f t="shared" si="59"/>
        <v>260</v>
      </c>
      <c r="H183" s="86">
        <f t="shared" si="59"/>
        <v>586</v>
      </c>
      <c r="I183" s="86">
        <f t="shared" si="59"/>
        <v>618</v>
      </c>
      <c r="J183" s="86">
        <f t="shared" si="59"/>
        <v>513</v>
      </c>
      <c r="K183" s="95">
        <f t="shared" si="59"/>
        <v>0</v>
      </c>
      <c r="L183" s="95">
        <f t="shared" si="59"/>
        <v>0</v>
      </c>
      <c r="M183" s="95">
        <f t="shared" si="59"/>
        <v>0</v>
      </c>
      <c r="N183" s="95">
        <f t="shared" si="59"/>
        <v>0</v>
      </c>
      <c r="O183" s="95">
        <f t="shared" si="59"/>
        <v>0</v>
      </c>
      <c r="P183" s="95">
        <f t="shared" si="59"/>
        <v>0</v>
      </c>
      <c r="Q183" s="86">
        <f t="shared" si="59"/>
        <v>2686</v>
      </c>
      <c r="R183" s="86">
        <v>2443</v>
      </c>
      <c r="S183" s="112">
        <f t="shared" si="58"/>
        <v>109.94678673761769</v>
      </c>
      <c r="T183" s="116">
        <f t="shared" si="3"/>
        <v>-3874.2000000000007</v>
      </c>
      <c r="U183" s="118"/>
      <c r="V183" s="118"/>
      <c r="W183" s="21"/>
      <c r="X183" s="21">
        <v>6317.2000000000007</v>
      </c>
      <c r="Y183">
        <v>7580.7999999999993</v>
      </c>
      <c r="Z183" s="116">
        <f t="shared" si="4"/>
        <v>-5137.7999999999993</v>
      </c>
    </row>
    <row r="184" spans="1:26">
      <c r="A184" s="57"/>
      <c r="B184" s="47"/>
      <c r="C184" s="71"/>
      <c r="D184" s="78" t="s">
        <v>75</v>
      </c>
      <c r="E184" s="86">
        <f t="shared" ref="E184:Q184" si="60">+E181-E185</f>
        <v>320</v>
      </c>
      <c r="F184" s="86">
        <f t="shared" si="60"/>
        <v>196</v>
      </c>
      <c r="G184" s="86">
        <f t="shared" si="60"/>
        <v>179</v>
      </c>
      <c r="H184" s="86">
        <f t="shared" si="60"/>
        <v>422</v>
      </c>
      <c r="I184" s="86">
        <f t="shared" si="60"/>
        <v>490</v>
      </c>
      <c r="J184" s="86">
        <f t="shared" si="60"/>
        <v>374</v>
      </c>
      <c r="K184" s="95">
        <f t="shared" si="60"/>
        <v>0</v>
      </c>
      <c r="L184" s="95">
        <f t="shared" si="60"/>
        <v>0</v>
      </c>
      <c r="M184" s="95">
        <f t="shared" si="60"/>
        <v>0</v>
      </c>
      <c r="N184" s="95">
        <f t="shared" si="60"/>
        <v>0</v>
      </c>
      <c r="O184" s="95">
        <f t="shared" si="60"/>
        <v>0</v>
      </c>
      <c r="P184" s="95">
        <f t="shared" si="60"/>
        <v>0</v>
      </c>
      <c r="Q184" s="86">
        <f t="shared" si="60"/>
        <v>1981</v>
      </c>
      <c r="R184" s="86">
        <v>1780</v>
      </c>
      <c r="S184" s="112">
        <f t="shared" si="58"/>
        <v>111.29213483146067</v>
      </c>
      <c r="T184" s="116">
        <f t="shared" si="3"/>
        <v>-3510.5999999999995</v>
      </c>
      <c r="U184" s="118"/>
      <c r="V184" s="118"/>
      <c r="W184" s="21"/>
      <c r="X184" s="21">
        <v>5290.6</v>
      </c>
      <c r="Y184">
        <v>7045.7</v>
      </c>
      <c r="Z184" s="116">
        <f t="shared" si="4"/>
        <v>-5265.7</v>
      </c>
    </row>
    <row r="185" spans="1:26">
      <c r="A185" s="57"/>
      <c r="B185" s="47"/>
      <c r="C185" s="71"/>
      <c r="D185" s="78" t="s">
        <v>40</v>
      </c>
      <c r="E185" s="86">
        <v>250</v>
      </c>
      <c r="F185" s="86">
        <v>191</v>
      </c>
      <c r="G185" s="86">
        <v>182</v>
      </c>
      <c r="H185" s="86">
        <v>352</v>
      </c>
      <c r="I185" s="86">
        <v>313</v>
      </c>
      <c r="J185" s="86">
        <v>255</v>
      </c>
      <c r="K185" s="95"/>
      <c r="L185" s="95"/>
      <c r="M185" s="95"/>
      <c r="N185" s="95"/>
      <c r="O185" s="95"/>
      <c r="P185" s="95"/>
      <c r="Q185" s="86">
        <f>SUM(E185:P185)</f>
        <v>1543</v>
      </c>
      <c r="R185" s="86">
        <v>1220</v>
      </c>
      <c r="S185" s="112">
        <f t="shared" si="58"/>
        <v>126.47540983606558</v>
      </c>
      <c r="T185" s="116">
        <f t="shared" si="3"/>
        <v>-2956.5</v>
      </c>
      <c r="U185" s="118"/>
      <c r="V185" s="118"/>
      <c r="W185" s="21"/>
      <c r="X185" s="21">
        <v>4176.5</v>
      </c>
      <c r="Y185">
        <v>3273.3</v>
      </c>
      <c r="Z185" s="116">
        <f t="shared" si="4"/>
        <v>-2053.3000000000002</v>
      </c>
    </row>
    <row r="186" spans="1:26" ht="14.25">
      <c r="A186" s="57"/>
      <c r="B186" s="47"/>
      <c r="C186" s="72"/>
      <c r="D186" s="79" t="s">
        <v>76</v>
      </c>
      <c r="E186" s="87">
        <v>370.9</v>
      </c>
      <c r="F186" s="87">
        <v>323.2</v>
      </c>
      <c r="G186" s="87">
        <v>306.3</v>
      </c>
      <c r="H186" s="87">
        <v>455</v>
      </c>
      <c r="I186" s="87">
        <v>479.2</v>
      </c>
      <c r="J186" s="87">
        <v>404</v>
      </c>
      <c r="K186" s="96"/>
      <c r="L186" s="96"/>
      <c r="M186" s="96"/>
      <c r="N186" s="96"/>
      <c r="O186" s="96"/>
      <c r="P186" s="96"/>
      <c r="Q186" s="87">
        <f>SUM(E186:P186)</f>
        <v>2338.6</v>
      </c>
      <c r="R186" s="87">
        <v>2031.7</v>
      </c>
      <c r="S186" s="113">
        <f t="shared" si="58"/>
        <v>115.10557661072008</v>
      </c>
      <c r="T186" s="116">
        <f t="shared" si="3"/>
        <v>-4523.3</v>
      </c>
      <c r="U186" s="119"/>
      <c r="V186" s="119"/>
      <c r="W186" s="21"/>
      <c r="X186" s="21">
        <v>6555</v>
      </c>
      <c r="Y186">
        <v>5611.8</v>
      </c>
      <c r="Z186" s="116">
        <f t="shared" si="4"/>
        <v>-3580.1000000000004</v>
      </c>
    </row>
    <row r="187" spans="1:26" ht="13.5" customHeight="1">
      <c r="A187" s="57"/>
      <c r="B187" s="47"/>
      <c r="C187" s="70" t="s">
        <v>102</v>
      </c>
      <c r="D187" s="77" t="s">
        <v>39</v>
      </c>
      <c r="E187" s="85">
        <v>89.1</v>
      </c>
      <c r="F187" s="85">
        <v>128.19999999999999</v>
      </c>
      <c r="G187" s="85">
        <v>117</v>
      </c>
      <c r="H187" s="85">
        <v>141.4</v>
      </c>
      <c r="I187" s="85">
        <v>141.69999999999999</v>
      </c>
      <c r="J187" s="85">
        <v>117.9</v>
      </c>
      <c r="K187" s="94"/>
      <c r="L187" s="94"/>
      <c r="M187" s="94"/>
      <c r="N187" s="94"/>
      <c r="O187" s="94"/>
      <c r="P187" s="94"/>
      <c r="Q187" s="85">
        <f>SUM(E187:P187)</f>
        <v>735.29999999999984</v>
      </c>
      <c r="R187" s="85">
        <v>885.8</v>
      </c>
      <c r="S187" s="111">
        <f t="shared" si="58"/>
        <v>83.009708737864045</v>
      </c>
      <c r="T187" s="116">
        <f t="shared" si="3"/>
        <v>219.30000000000007</v>
      </c>
      <c r="U187" s="117" t="s">
        <v>271</v>
      </c>
      <c r="V187" s="148">
        <v>1</v>
      </c>
      <c r="W187" s="21"/>
      <c r="X187" s="21">
        <v>666.5</v>
      </c>
      <c r="Y187">
        <v>666.5</v>
      </c>
      <c r="Z187" s="116">
        <f t="shared" si="4"/>
        <v>219.30000000000007</v>
      </c>
    </row>
    <row r="188" spans="1:26">
      <c r="A188" s="57"/>
      <c r="B188" s="47"/>
      <c r="C188" s="71"/>
      <c r="D188" s="78" t="s">
        <v>72</v>
      </c>
      <c r="E188" s="86">
        <v>1.7</v>
      </c>
      <c r="F188" s="86">
        <v>2.4</v>
      </c>
      <c r="G188" s="86">
        <v>1.3</v>
      </c>
      <c r="H188" s="86">
        <v>3.6</v>
      </c>
      <c r="I188" s="86">
        <v>3.6</v>
      </c>
      <c r="J188" s="86">
        <v>2.2999999999999998</v>
      </c>
      <c r="K188" s="95"/>
      <c r="L188" s="95"/>
      <c r="M188" s="95"/>
      <c r="N188" s="95"/>
      <c r="O188" s="95"/>
      <c r="P188" s="95"/>
      <c r="Q188" s="86">
        <f>SUM(E188:P188)</f>
        <v>14.899999999999999</v>
      </c>
      <c r="R188" s="86">
        <v>35.9</v>
      </c>
      <c r="S188" s="112">
        <f t="shared" si="58"/>
        <v>41.504178272980496</v>
      </c>
      <c r="T188" s="116">
        <f t="shared" si="3"/>
        <v>8</v>
      </c>
      <c r="U188" s="118"/>
      <c r="V188" s="118"/>
      <c r="W188" s="21"/>
      <c r="X188" s="21">
        <v>27.9</v>
      </c>
      <c r="Y188">
        <v>27.9</v>
      </c>
      <c r="Z188" s="116">
        <f t="shared" si="4"/>
        <v>8</v>
      </c>
    </row>
    <row r="189" spans="1:26">
      <c r="A189" s="57"/>
      <c r="B189" s="47"/>
      <c r="C189" s="71"/>
      <c r="D189" s="78" t="s">
        <v>74</v>
      </c>
      <c r="E189" s="86">
        <f t="shared" ref="E189:Q189" si="61">+E187-E188</f>
        <v>87.4</v>
      </c>
      <c r="F189" s="86">
        <f t="shared" si="61"/>
        <v>125.79999999999998</v>
      </c>
      <c r="G189" s="86">
        <f t="shared" si="61"/>
        <v>115.7</v>
      </c>
      <c r="H189" s="86">
        <f t="shared" si="61"/>
        <v>137.80000000000001</v>
      </c>
      <c r="I189" s="86">
        <f t="shared" si="61"/>
        <v>138.1</v>
      </c>
      <c r="J189" s="86">
        <f t="shared" si="61"/>
        <v>115.6</v>
      </c>
      <c r="K189" s="95">
        <f t="shared" si="61"/>
        <v>0</v>
      </c>
      <c r="L189" s="95">
        <f t="shared" si="61"/>
        <v>0</v>
      </c>
      <c r="M189" s="95">
        <f t="shared" si="61"/>
        <v>0</v>
      </c>
      <c r="N189" s="95">
        <f t="shared" si="61"/>
        <v>0</v>
      </c>
      <c r="O189" s="95">
        <f t="shared" si="61"/>
        <v>0</v>
      </c>
      <c r="P189" s="95">
        <f t="shared" si="61"/>
        <v>0</v>
      </c>
      <c r="Q189" s="86">
        <f t="shared" si="61"/>
        <v>720.39999999999986</v>
      </c>
      <c r="R189" s="86">
        <v>849.90000000000009</v>
      </c>
      <c r="S189" s="112">
        <f t="shared" si="58"/>
        <v>84.762913283915736</v>
      </c>
      <c r="T189" s="116">
        <f t="shared" si="3"/>
        <v>211.30000000000007</v>
      </c>
      <c r="U189" s="118"/>
      <c r="V189" s="118"/>
      <c r="W189" s="21"/>
      <c r="X189" s="21">
        <v>638.6</v>
      </c>
      <c r="Y189">
        <v>638.6</v>
      </c>
      <c r="Z189" s="116">
        <f t="shared" si="4"/>
        <v>211.30000000000007</v>
      </c>
    </row>
    <row r="190" spans="1:26">
      <c r="A190" s="57"/>
      <c r="B190" s="47"/>
      <c r="C190" s="71"/>
      <c r="D190" s="78" t="s">
        <v>75</v>
      </c>
      <c r="E190" s="86">
        <f t="shared" ref="E190:Q190" si="62">+E187-E191</f>
        <v>87.8</v>
      </c>
      <c r="F190" s="86">
        <f t="shared" si="62"/>
        <v>127.19999999999999</v>
      </c>
      <c r="G190" s="86">
        <f t="shared" si="62"/>
        <v>115.9</v>
      </c>
      <c r="H190" s="86">
        <f t="shared" si="62"/>
        <v>139.5</v>
      </c>
      <c r="I190" s="86">
        <f t="shared" si="62"/>
        <v>140.39999999999998</v>
      </c>
      <c r="J190" s="86">
        <f t="shared" si="62"/>
        <v>116.80000000000001</v>
      </c>
      <c r="K190" s="95">
        <f t="shared" si="62"/>
        <v>0</v>
      </c>
      <c r="L190" s="95">
        <f t="shared" si="62"/>
        <v>0</v>
      </c>
      <c r="M190" s="95">
        <f t="shared" si="62"/>
        <v>0</v>
      </c>
      <c r="N190" s="95">
        <f t="shared" si="62"/>
        <v>0</v>
      </c>
      <c r="O190" s="95">
        <f t="shared" si="62"/>
        <v>0</v>
      </c>
      <c r="P190" s="95">
        <f t="shared" si="62"/>
        <v>0</v>
      </c>
      <c r="Q190" s="86">
        <f t="shared" si="62"/>
        <v>727.5999999999998</v>
      </c>
      <c r="R190" s="86">
        <v>878.8</v>
      </c>
      <c r="S190" s="112">
        <f t="shared" si="58"/>
        <v>82.79472007282655</v>
      </c>
      <c r="T190" s="116">
        <f t="shared" si="3"/>
        <v>214.30000000000007</v>
      </c>
      <c r="U190" s="118"/>
      <c r="V190" s="118"/>
      <c r="W190" s="21"/>
      <c r="X190" s="21">
        <v>664.5</v>
      </c>
      <c r="Y190">
        <v>664.5</v>
      </c>
      <c r="Z190" s="116">
        <f t="shared" si="4"/>
        <v>214.30000000000007</v>
      </c>
    </row>
    <row r="191" spans="1:26">
      <c r="A191" s="57"/>
      <c r="B191" s="47"/>
      <c r="C191" s="71"/>
      <c r="D191" s="78" t="s">
        <v>40</v>
      </c>
      <c r="E191" s="86">
        <v>1.3</v>
      </c>
      <c r="F191" s="86">
        <v>1</v>
      </c>
      <c r="G191" s="86">
        <v>1.1000000000000001</v>
      </c>
      <c r="H191" s="86">
        <v>1.9</v>
      </c>
      <c r="I191" s="86">
        <v>1.3</v>
      </c>
      <c r="J191" s="86">
        <v>1.1000000000000001</v>
      </c>
      <c r="K191" s="95"/>
      <c r="L191" s="95"/>
      <c r="M191" s="95"/>
      <c r="N191" s="95"/>
      <c r="O191" s="95"/>
      <c r="P191" s="95"/>
      <c r="Q191" s="86">
        <f>SUM(E191:P191)</f>
        <v>7.6999999999999993</v>
      </c>
      <c r="R191" s="86">
        <v>7</v>
      </c>
      <c r="S191" s="112">
        <f t="shared" si="58"/>
        <v>109.99999999999999</v>
      </c>
      <c r="T191" s="116">
        <f t="shared" si="3"/>
        <v>5</v>
      </c>
      <c r="U191" s="118"/>
      <c r="V191" s="118"/>
      <c r="W191" s="21"/>
      <c r="X191" s="21">
        <v>2</v>
      </c>
      <c r="Y191">
        <v>2</v>
      </c>
      <c r="Z191" s="116">
        <f t="shared" si="4"/>
        <v>5</v>
      </c>
    </row>
    <row r="192" spans="1:26" ht="14.25">
      <c r="A192" s="57"/>
      <c r="B192" s="47"/>
      <c r="C192" s="72"/>
      <c r="D192" s="79" t="s">
        <v>76</v>
      </c>
      <c r="E192" s="87">
        <v>1.3</v>
      </c>
      <c r="F192" s="87">
        <v>1</v>
      </c>
      <c r="G192" s="87">
        <v>1.2</v>
      </c>
      <c r="H192" s="87">
        <v>2.1</v>
      </c>
      <c r="I192" s="87">
        <v>1.3</v>
      </c>
      <c r="J192" s="87">
        <v>1.2</v>
      </c>
      <c r="K192" s="96"/>
      <c r="L192" s="96"/>
      <c r="M192" s="96"/>
      <c r="N192" s="96"/>
      <c r="O192" s="96"/>
      <c r="P192" s="96"/>
      <c r="Q192" s="87">
        <f>SUM(E192:P192)</f>
        <v>8.1</v>
      </c>
      <c r="R192" s="87">
        <v>7.1</v>
      </c>
      <c r="S192" s="113">
        <f t="shared" si="58"/>
        <v>114.08450704225352</v>
      </c>
      <c r="T192" s="116">
        <f t="shared" si="3"/>
        <v>4.0999999999999996</v>
      </c>
      <c r="U192" s="119"/>
      <c r="V192" s="119"/>
      <c r="W192" s="21"/>
      <c r="X192" s="21">
        <v>3</v>
      </c>
      <c r="Y192">
        <v>3</v>
      </c>
      <c r="Z192" s="116">
        <f t="shared" si="4"/>
        <v>4.0999999999999996</v>
      </c>
    </row>
    <row r="193" spans="1:32" ht="13.5" customHeight="1">
      <c r="A193" s="57"/>
      <c r="B193" s="47"/>
      <c r="C193" s="70" t="s">
        <v>80</v>
      </c>
      <c r="D193" s="77" t="s">
        <v>39</v>
      </c>
      <c r="E193" s="85">
        <v>96.8</v>
      </c>
      <c r="F193" s="85">
        <v>102.6</v>
      </c>
      <c r="G193" s="85">
        <v>91.6</v>
      </c>
      <c r="H193" s="85">
        <v>164.9</v>
      </c>
      <c r="I193" s="85">
        <v>174.2</v>
      </c>
      <c r="J193" s="85">
        <v>133.4</v>
      </c>
      <c r="K193" s="94"/>
      <c r="L193" s="94"/>
      <c r="M193" s="94"/>
      <c r="N193" s="94"/>
      <c r="O193" s="94"/>
      <c r="P193" s="94"/>
      <c r="Q193" s="85">
        <f>SUM(E193:P193)</f>
        <v>763.49999999999989</v>
      </c>
      <c r="R193" s="85">
        <v>913.00000000000011</v>
      </c>
      <c r="S193" s="111">
        <f t="shared" si="58"/>
        <v>83.625410733844447</v>
      </c>
      <c r="T193" s="116">
        <f t="shared" si="3"/>
        <v>-2101.3000000000002</v>
      </c>
      <c r="U193" s="117" t="s">
        <v>436</v>
      </c>
      <c r="V193" s="148">
        <v>1</v>
      </c>
      <c r="W193" s="21"/>
      <c r="X193" s="21">
        <v>3014.3</v>
      </c>
      <c r="Y193">
        <v>3014.2</v>
      </c>
      <c r="Z193" s="116">
        <f t="shared" si="4"/>
        <v>-2101.2000000000003</v>
      </c>
    </row>
    <row r="194" spans="1:32">
      <c r="A194" s="57"/>
      <c r="B194" s="47"/>
      <c r="C194" s="71"/>
      <c r="D194" s="78" t="s">
        <v>72</v>
      </c>
      <c r="E194" s="86">
        <v>26.8</v>
      </c>
      <c r="F194" s="86">
        <v>28</v>
      </c>
      <c r="G194" s="86">
        <v>24.5</v>
      </c>
      <c r="H194" s="86">
        <v>44.7</v>
      </c>
      <c r="I194" s="86">
        <v>48.6</v>
      </c>
      <c r="J194" s="86">
        <v>38.6</v>
      </c>
      <c r="K194" s="95"/>
      <c r="L194" s="95"/>
      <c r="M194" s="95"/>
      <c r="N194" s="95"/>
      <c r="O194" s="95"/>
      <c r="P194" s="95"/>
      <c r="Q194" s="86">
        <f>SUM(E194:P194)</f>
        <v>211.2</v>
      </c>
      <c r="R194" s="86">
        <v>241.6</v>
      </c>
      <c r="S194" s="112">
        <f t="shared" si="58"/>
        <v>87.41721854304636</v>
      </c>
      <c r="T194" s="116">
        <f t="shared" si="3"/>
        <v>-547.5</v>
      </c>
      <c r="U194" s="118"/>
      <c r="V194" s="118"/>
      <c r="W194" s="21"/>
      <c r="X194" s="21">
        <v>789.1</v>
      </c>
      <c r="Y194">
        <v>789.1</v>
      </c>
      <c r="Z194" s="116">
        <f t="shared" si="4"/>
        <v>-547.5</v>
      </c>
    </row>
    <row r="195" spans="1:32">
      <c r="A195" s="57"/>
      <c r="B195" s="47"/>
      <c r="C195" s="71"/>
      <c r="D195" s="78" t="s">
        <v>74</v>
      </c>
      <c r="E195" s="86">
        <f t="shared" ref="E195:Q195" si="63">+E193-E194</f>
        <v>70</v>
      </c>
      <c r="F195" s="86">
        <f t="shared" si="63"/>
        <v>74.599999999999994</v>
      </c>
      <c r="G195" s="86">
        <f t="shared" si="63"/>
        <v>67.099999999999994</v>
      </c>
      <c r="H195" s="86">
        <f t="shared" si="63"/>
        <v>120.2</v>
      </c>
      <c r="I195" s="86">
        <f t="shared" si="63"/>
        <v>125.6</v>
      </c>
      <c r="J195" s="86">
        <f t="shared" si="63"/>
        <v>94.800000000000011</v>
      </c>
      <c r="K195" s="95">
        <f t="shared" si="63"/>
        <v>0</v>
      </c>
      <c r="L195" s="95">
        <f t="shared" si="63"/>
        <v>0</v>
      </c>
      <c r="M195" s="95">
        <f t="shared" si="63"/>
        <v>0</v>
      </c>
      <c r="N195" s="95">
        <f t="shared" si="63"/>
        <v>0</v>
      </c>
      <c r="O195" s="95">
        <f t="shared" si="63"/>
        <v>0</v>
      </c>
      <c r="P195" s="95">
        <f t="shared" si="63"/>
        <v>0</v>
      </c>
      <c r="Q195" s="86">
        <f t="shared" si="63"/>
        <v>552.29999999999995</v>
      </c>
      <c r="R195" s="86">
        <v>671.4</v>
      </c>
      <c r="S195" s="112">
        <f t="shared" si="58"/>
        <v>82.260947274352091</v>
      </c>
      <c r="T195" s="116">
        <f t="shared" si="3"/>
        <v>-1553.7999999999997</v>
      </c>
      <c r="U195" s="118"/>
      <c r="V195" s="118"/>
      <c r="W195" s="21"/>
      <c r="X195" s="21">
        <v>2225.1999999999998</v>
      </c>
      <c r="Y195">
        <v>2225.1000000000004</v>
      </c>
      <c r="Z195" s="116">
        <f t="shared" si="4"/>
        <v>-1553.7000000000003</v>
      </c>
    </row>
    <row r="196" spans="1:32">
      <c r="A196" s="57"/>
      <c r="B196" s="47"/>
      <c r="C196" s="71"/>
      <c r="D196" s="78" t="s">
        <v>75</v>
      </c>
      <c r="E196" s="86">
        <f t="shared" ref="E196:Q196" si="64">+E193-E197</f>
        <v>87.6</v>
      </c>
      <c r="F196" s="86">
        <f t="shared" si="64"/>
        <v>92.4</v>
      </c>
      <c r="G196" s="86">
        <f t="shared" si="64"/>
        <v>83.1</v>
      </c>
      <c r="H196" s="86">
        <f t="shared" si="64"/>
        <v>143.80000000000001</v>
      </c>
      <c r="I196" s="86">
        <f t="shared" si="64"/>
        <v>151.79999999999998</v>
      </c>
      <c r="J196" s="86">
        <f t="shared" si="64"/>
        <v>119.80000000000001</v>
      </c>
      <c r="K196" s="95">
        <f t="shared" si="64"/>
        <v>0</v>
      </c>
      <c r="L196" s="95">
        <f t="shared" si="64"/>
        <v>0</v>
      </c>
      <c r="M196" s="95">
        <f t="shared" si="64"/>
        <v>0</v>
      </c>
      <c r="N196" s="95">
        <f t="shared" si="64"/>
        <v>0</v>
      </c>
      <c r="O196" s="95">
        <f t="shared" si="64"/>
        <v>0</v>
      </c>
      <c r="P196" s="95">
        <f t="shared" si="64"/>
        <v>0</v>
      </c>
      <c r="Q196" s="86">
        <f t="shared" si="64"/>
        <v>678.49999999999989</v>
      </c>
      <c r="R196" s="86">
        <v>824.7</v>
      </c>
      <c r="S196" s="112">
        <f t="shared" si="58"/>
        <v>82.272341457499678</v>
      </c>
      <c r="T196" s="116">
        <f t="shared" si="3"/>
        <v>-2030.7</v>
      </c>
      <c r="U196" s="118"/>
      <c r="V196" s="118"/>
      <c r="W196" s="21"/>
      <c r="X196" s="21">
        <v>2855.4</v>
      </c>
      <c r="Y196">
        <v>2855.3</v>
      </c>
      <c r="Z196" s="116">
        <f t="shared" si="4"/>
        <v>-2030.6</v>
      </c>
    </row>
    <row r="197" spans="1:32">
      <c r="A197" s="57"/>
      <c r="B197" s="47"/>
      <c r="C197" s="71"/>
      <c r="D197" s="78" t="s">
        <v>40</v>
      </c>
      <c r="E197" s="86">
        <v>9.1999999999999993</v>
      </c>
      <c r="F197" s="86">
        <v>10.199999999999999</v>
      </c>
      <c r="G197" s="86">
        <v>8.5</v>
      </c>
      <c r="H197" s="86">
        <v>21.1</v>
      </c>
      <c r="I197" s="86">
        <v>22.4</v>
      </c>
      <c r="J197" s="86">
        <v>13.6</v>
      </c>
      <c r="K197" s="95"/>
      <c r="L197" s="95"/>
      <c r="M197" s="95"/>
      <c r="N197" s="95"/>
      <c r="O197" s="95"/>
      <c r="P197" s="95"/>
      <c r="Q197" s="86">
        <f>SUM(E197:P197)</f>
        <v>85</v>
      </c>
      <c r="R197" s="86">
        <v>88.300000000000011</v>
      </c>
      <c r="S197" s="112">
        <f t="shared" si="58"/>
        <v>96.262740656851634</v>
      </c>
      <c r="T197" s="116">
        <f t="shared" si="3"/>
        <v>-70.599999999999994</v>
      </c>
      <c r="U197" s="118"/>
      <c r="V197" s="118"/>
      <c r="W197" s="21"/>
      <c r="X197" s="21">
        <v>158.9</v>
      </c>
      <c r="Y197">
        <v>158.9</v>
      </c>
      <c r="Z197" s="116">
        <f t="shared" si="4"/>
        <v>-70.599999999999994</v>
      </c>
      <c r="AF197" s="48">
        <f>AF132</f>
        <v>0</v>
      </c>
    </row>
    <row r="198" spans="1:32" ht="14.25">
      <c r="A198" s="57"/>
      <c r="B198" s="47"/>
      <c r="C198" s="72"/>
      <c r="D198" s="79" t="s">
        <v>76</v>
      </c>
      <c r="E198" s="87">
        <v>11.6</v>
      </c>
      <c r="F198" s="87">
        <v>12.5</v>
      </c>
      <c r="G198" s="87">
        <v>10.4</v>
      </c>
      <c r="H198" s="87">
        <v>29.9</v>
      </c>
      <c r="I198" s="87">
        <v>31.2</v>
      </c>
      <c r="J198" s="87">
        <v>14.8</v>
      </c>
      <c r="K198" s="96"/>
      <c r="L198" s="96"/>
      <c r="M198" s="96"/>
      <c r="N198" s="96"/>
      <c r="O198" s="96"/>
      <c r="P198" s="96"/>
      <c r="Q198" s="87">
        <f>SUM(E198:P198)</f>
        <v>110.4</v>
      </c>
      <c r="R198" s="87">
        <v>108.3</v>
      </c>
      <c r="S198" s="113">
        <f t="shared" si="58"/>
        <v>101.93905817174516</v>
      </c>
      <c r="T198" s="116">
        <f t="shared" si="3"/>
        <v>-81.7</v>
      </c>
      <c r="U198" s="119"/>
      <c r="V198" s="119"/>
      <c r="W198" s="21"/>
      <c r="X198" s="21">
        <v>190</v>
      </c>
      <c r="Y198">
        <v>190</v>
      </c>
      <c r="Z198" s="116">
        <f t="shared" si="4"/>
        <v>-81.7</v>
      </c>
    </row>
    <row r="199" spans="1:32" ht="13.5" customHeight="1">
      <c r="A199" s="57"/>
      <c r="B199" s="47"/>
      <c r="C199" s="70" t="s">
        <v>105</v>
      </c>
      <c r="D199" s="77" t="s">
        <v>39</v>
      </c>
      <c r="E199" s="85">
        <v>108</v>
      </c>
      <c r="F199" s="85">
        <v>147.1</v>
      </c>
      <c r="G199" s="85">
        <v>122.6</v>
      </c>
      <c r="H199" s="85">
        <v>154</v>
      </c>
      <c r="I199" s="85">
        <v>164.2</v>
      </c>
      <c r="J199" s="85">
        <v>150.6</v>
      </c>
      <c r="K199" s="94"/>
      <c r="L199" s="94"/>
      <c r="M199" s="94"/>
      <c r="N199" s="94"/>
      <c r="O199" s="94"/>
      <c r="P199" s="94"/>
      <c r="Q199" s="85">
        <f>SUM(E199:P199)</f>
        <v>846.50000000000011</v>
      </c>
      <c r="R199" s="85">
        <v>774.1</v>
      </c>
      <c r="S199" s="111">
        <f t="shared" si="58"/>
        <v>109.35279679627956</v>
      </c>
      <c r="T199" s="116">
        <f t="shared" si="3"/>
        <v>-137.89999999999998</v>
      </c>
      <c r="U199" s="117" t="s">
        <v>438</v>
      </c>
      <c r="V199" s="148">
        <v>1</v>
      </c>
      <c r="W199" s="21"/>
      <c r="X199" s="21">
        <v>912</v>
      </c>
      <c r="Y199">
        <v>912</v>
      </c>
      <c r="Z199" s="116">
        <f t="shared" si="4"/>
        <v>-137.89999999999998</v>
      </c>
    </row>
    <row r="200" spans="1:32">
      <c r="A200" s="57"/>
      <c r="B200" s="47"/>
      <c r="C200" s="71"/>
      <c r="D200" s="78" t="s">
        <v>72</v>
      </c>
      <c r="E200" s="86">
        <v>8.6999999999999993</v>
      </c>
      <c r="F200" s="86">
        <v>11.9</v>
      </c>
      <c r="G200" s="86">
        <v>10.1</v>
      </c>
      <c r="H200" s="86">
        <v>22.3</v>
      </c>
      <c r="I200" s="86">
        <v>22.3</v>
      </c>
      <c r="J200" s="86">
        <v>20.2</v>
      </c>
      <c r="K200" s="95"/>
      <c r="L200" s="95"/>
      <c r="M200" s="95"/>
      <c r="N200" s="95"/>
      <c r="O200" s="95"/>
      <c r="P200" s="95"/>
      <c r="Q200" s="86">
        <f>SUM(E200:P200)</f>
        <v>95.5</v>
      </c>
      <c r="R200" s="86">
        <v>95.699999999999989</v>
      </c>
      <c r="S200" s="112">
        <f t="shared" si="58"/>
        <v>99.791013584117039</v>
      </c>
      <c r="T200" s="116">
        <f t="shared" si="3"/>
        <v>-62.200000000000017</v>
      </c>
      <c r="U200" s="118"/>
      <c r="V200" s="118"/>
      <c r="W200" s="21"/>
      <c r="X200" s="21">
        <v>157.9</v>
      </c>
      <c r="Y200">
        <v>157.9</v>
      </c>
      <c r="Z200" s="116">
        <f t="shared" si="4"/>
        <v>-62.200000000000017</v>
      </c>
    </row>
    <row r="201" spans="1:32">
      <c r="A201" s="57"/>
      <c r="B201" s="47"/>
      <c r="C201" s="71"/>
      <c r="D201" s="78" t="s">
        <v>74</v>
      </c>
      <c r="E201" s="86">
        <f t="shared" ref="E201:Q201" si="65">+E199-E200</f>
        <v>99.3</v>
      </c>
      <c r="F201" s="86">
        <f t="shared" si="65"/>
        <v>135.19999999999999</v>
      </c>
      <c r="G201" s="86">
        <f t="shared" si="65"/>
        <v>112.5</v>
      </c>
      <c r="H201" s="86">
        <f t="shared" si="65"/>
        <v>131.69999999999999</v>
      </c>
      <c r="I201" s="86">
        <f t="shared" si="65"/>
        <v>141.89999999999998</v>
      </c>
      <c r="J201" s="86">
        <f t="shared" si="65"/>
        <v>130.4</v>
      </c>
      <c r="K201" s="95">
        <f t="shared" si="65"/>
        <v>0</v>
      </c>
      <c r="L201" s="95">
        <f t="shared" si="65"/>
        <v>0</v>
      </c>
      <c r="M201" s="95">
        <f t="shared" si="65"/>
        <v>0</v>
      </c>
      <c r="N201" s="95">
        <f t="shared" si="65"/>
        <v>0</v>
      </c>
      <c r="O201" s="95">
        <f t="shared" si="65"/>
        <v>0</v>
      </c>
      <c r="P201" s="95">
        <f t="shared" si="65"/>
        <v>0</v>
      </c>
      <c r="Q201" s="86">
        <f t="shared" si="65"/>
        <v>751.00000000000011</v>
      </c>
      <c r="R201" s="86">
        <v>678.40000000000009</v>
      </c>
      <c r="S201" s="112">
        <f t="shared" si="58"/>
        <v>110.70165094339623</v>
      </c>
      <c r="T201" s="116">
        <f t="shared" si="3"/>
        <v>-75.699999999999932</v>
      </c>
      <c r="U201" s="118"/>
      <c r="V201" s="118"/>
      <c r="W201" s="21"/>
      <c r="X201" s="21">
        <v>754.1</v>
      </c>
      <c r="Y201">
        <v>754.1</v>
      </c>
      <c r="Z201" s="116">
        <f t="shared" si="4"/>
        <v>-75.699999999999932</v>
      </c>
    </row>
    <row r="202" spans="1:32">
      <c r="A202" s="57"/>
      <c r="B202" s="47"/>
      <c r="C202" s="71"/>
      <c r="D202" s="78" t="s">
        <v>75</v>
      </c>
      <c r="E202" s="86">
        <f t="shared" ref="E202:Q202" si="66">+E199-E203</f>
        <v>107.9</v>
      </c>
      <c r="F202" s="86">
        <f t="shared" si="66"/>
        <v>146.9</v>
      </c>
      <c r="G202" s="86">
        <f t="shared" si="66"/>
        <v>122.5</v>
      </c>
      <c r="H202" s="86">
        <f t="shared" si="66"/>
        <v>153.6</v>
      </c>
      <c r="I202" s="86">
        <f t="shared" si="66"/>
        <v>164.1</v>
      </c>
      <c r="J202" s="86">
        <f t="shared" si="66"/>
        <v>150.4</v>
      </c>
      <c r="K202" s="95">
        <f t="shared" si="66"/>
        <v>0</v>
      </c>
      <c r="L202" s="95">
        <f t="shared" si="66"/>
        <v>0</v>
      </c>
      <c r="M202" s="95">
        <f t="shared" si="66"/>
        <v>0</v>
      </c>
      <c r="N202" s="95">
        <f t="shared" si="66"/>
        <v>0</v>
      </c>
      <c r="O202" s="95">
        <f t="shared" si="66"/>
        <v>0</v>
      </c>
      <c r="P202" s="95">
        <f t="shared" si="66"/>
        <v>0</v>
      </c>
      <c r="Q202" s="86">
        <f t="shared" si="66"/>
        <v>845.40000000000009</v>
      </c>
      <c r="R202" s="86">
        <v>773</v>
      </c>
      <c r="S202" s="112">
        <f t="shared" si="58"/>
        <v>109.366106080207</v>
      </c>
      <c r="T202" s="116">
        <f t="shared" si="3"/>
        <v>-135.69999999999993</v>
      </c>
      <c r="U202" s="118"/>
      <c r="V202" s="118"/>
      <c r="W202" s="21"/>
      <c r="X202" s="21">
        <v>908.7</v>
      </c>
      <c r="Y202">
        <v>908.7</v>
      </c>
      <c r="Z202" s="116">
        <f t="shared" si="4"/>
        <v>-135.70000000000005</v>
      </c>
    </row>
    <row r="203" spans="1:32">
      <c r="A203" s="57"/>
      <c r="B203" s="47"/>
      <c r="C203" s="71"/>
      <c r="D203" s="78" t="s">
        <v>40</v>
      </c>
      <c r="E203" s="86">
        <v>0.1</v>
      </c>
      <c r="F203" s="86">
        <v>0.2</v>
      </c>
      <c r="G203" s="86">
        <v>0.1</v>
      </c>
      <c r="H203" s="86">
        <v>0.4</v>
      </c>
      <c r="I203" s="86">
        <v>0.1</v>
      </c>
      <c r="J203" s="86">
        <v>0.2</v>
      </c>
      <c r="K203" s="95"/>
      <c r="L203" s="95"/>
      <c r="M203" s="95"/>
      <c r="N203" s="95"/>
      <c r="O203" s="95"/>
      <c r="P203" s="95"/>
      <c r="Q203" s="86">
        <f>SUM(E203:P203)</f>
        <v>1.1000000000000001</v>
      </c>
      <c r="R203" s="86">
        <v>1.0999999999999999</v>
      </c>
      <c r="S203" s="112">
        <f t="shared" si="58"/>
        <v>100.00000000000003</v>
      </c>
      <c r="T203" s="116">
        <f t="shared" si="3"/>
        <v>-2.2000000000000002</v>
      </c>
      <c r="U203" s="118"/>
      <c r="V203" s="118"/>
      <c r="W203" s="21"/>
      <c r="X203" s="21">
        <v>3.3</v>
      </c>
      <c r="Y203">
        <v>3.3</v>
      </c>
      <c r="Z203" s="116">
        <f t="shared" si="4"/>
        <v>-2.2000000000000002</v>
      </c>
    </row>
    <row r="204" spans="1:32" ht="14.25">
      <c r="A204" s="57"/>
      <c r="B204" s="47"/>
      <c r="C204" s="72"/>
      <c r="D204" s="79" t="s">
        <v>76</v>
      </c>
      <c r="E204" s="87">
        <v>0.2</v>
      </c>
      <c r="F204" s="87">
        <v>0.3</v>
      </c>
      <c r="G204" s="87">
        <v>0.1</v>
      </c>
      <c r="H204" s="87">
        <v>0.7</v>
      </c>
      <c r="I204" s="87">
        <v>0.3</v>
      </c>
      <c r="J204" s="87">
        <v>0.4</v>
      </c>
      <c r="K204" s="96"/>
      <c r="L204" s="96"/>
      <c r="M204" s="96"/>
      <c r="N204" s="96"/>
      <c r="O204" s="96"/>
      <c r="P204" s="96"/>
      <c r="Q204" s="87">
        <f>SUM(E204:P204)</f>
        <v>2</v>
      </c>
      <c r="R204" s="87">
        <v>2</v>
      </c>
      <c r="S204" s="113">
        <f t="shared" si="58"/>
        <v>100</v>
      </c>
      <c r="T204" s="116">
        <f t="shared" si="3"/>
        <v>-3.7</v>
      </c>
      <c r="U204" s="119"/>
      <c r="V204" s="119"/>
      <c r="W204" s="21"/>
      <c r="X204" s="21">
        <v>5.7</v>
      </c>
      <c r="Y204">
        <v>5.7</v>
      </c>
      <c r="Z204" s="116">
        <f t="shared" si="4"/>
        <v>-3.7</v>
      </c>
    </row>
    <row r="205" spans="1:32" ht="13.5" customHeight="1">
      <c r="A205" s="57"/>
      <c r="B205" s="47"/>
      <c r="C205" s="70" t="s">
        <v>106</v>
      </c>
      <c r="D205" s="77" t="s">
        <v>39</v>
      </c>
      <c r="E205" s="85">
        <v>67.400000000000006</v>
      </c>
      <c r="F205" s="85">
        <v>92.7</v>
      </c>
      <c r="G205" s="85">
        <v>98</v>
      </c>
      <c r="H205" s="85">
        <v>110.1</v>
      </c>
      <c r="I205" s="85">
        <v>108.4</v>
      </c>
      <c r="J205" s="85">
        <v>109.2</v>
      </c>
      <c r="K205" s="94"/>
      <c r="L205" s="94"/>
      <c r="M205" s="94"/>
      <c r="N205" s="94"/>
      <c r="O205" s="94"/>
      <c r="P205" s="94"/>
      <c r="Q205" s="85">
        <f>SUM(E205:P205)</f>
        <v>585.80000000000007</v>
      </c>
      <c r="R205" s="85">
        <v>542.4</v>
      </c>
      <c r="S205" s="111">
        <f t="shared" si="58"/>
        <v>108.00147492625372</v>
      </c>
      <c r="T205" s="116">
        <f t="shared" si="3"/>
        <v>-168.5</v>
      </c>
      <c r="U205" s="117" t="s">
        <v>439</v>
      </c>
      <c r="V205" s="148">
        <v>1</v>
      </c>
      <c r="W205" s="21"/>
      <c r="X205" s="21">
        <v>710.9</v>
      </c>
      <c r="Y205">
        <v>722.4</v>
      </c>
      <c r="Z205" s="116">
        <f t="shared" si="4"/>
        <v>-180</v>
      </c>
    </row>
    <row r="206" spans="1:32">
      <c r="A206" s="57"/>
      <c r="B206" s="47"/>
      <c r="C206" s="71"/>
      <c r="D206" s="78" t="s">
        <v>72</v>
      </c>
      <c r="E206" s="86">
        <v>1.1000000000000001</v>
      </c>
      <c r="F206" s="86">
        <v>2</v>
      </c>
      <c r="G206" s="86">
        <v>2.2999999999999998</v>
      </c>
      <c r="H206" s="86">
        <v>3.8</v>
      </c>
      <c r="I206" s="86">
        <v>4</v>
      </c>
      <c r="J206" s="86">
        <v>3</v>
      </c>
      <c r="K206" s="95"/>
      <c r="L206" s="95"/>
      <c r="M206" s="95"/>
      <c r="N206" s="95"/>
      <c r="O206" s="95"/>
      <c r="P206" s="95"/>
      <c r="Q206" s="86">
        <f>SUM(E206:P206)</f>
        <v>16.2</v>
      </c>
      <c r="R206" s="86">
        <v>19.700000000000003</v>
      </c>
      <c r="S206" s="112">
        <f t="shared" si="58"/>
        <v>82.23350253807105</v>
      </c>
      <c r="T206" s="116">
        <f t="shared" si="3"/>
        <v>-77.7</v>
      </c>
      <c r="U206" s="118"/>
      <c r="V206" s="118"/>
      <c r="W206" s="21"/>
      <c r="X206" s="21">
        <v>97.4</v>
      </c>
      <c r="Y206">
        <v>97.4</v>
      </c>
      <c r="Z206" s="116">
        <f t="shared" si="4"/>
        <v>-77.7</v>
      </c>
    </row>
    <row r="207" spans="1:32">
      <c r="A207" s="57"/>
      <c r="B207" s="47"/>
      <c r="C207" s="71"/>
      <c r="D207" s="78" t="s">
        <v>74</v>
      </c>
      <c r="E207" s="86">
        <f t="shared" ref="E207:Q207" si="67">+E205-E206</f>
        <v>66.300000000000011</v>
      </c>
      <c r="F207" s="86">
        <f t="shared" si="67"/>
        <v>90.7</v>
      </c>
      <c r="G207" s="86">
        <f t="shared" si="67"/>
        <v>95.7</v>
      </c>
      <c r="H207" s="86">
        <f t="shared" si="67"/>
        <v>106.3</v>
      </c>
      <c r="I207" s="86">
        <f t="shared" si="67"/>
        <v>104.4</v>
      </c>
      <c r="J207" s="86">
        <f t="shared" si="67"/>
        <v>106.2</v>
      </c>
      <c r="K207" s="95">
        <f t="shared" si="67"/>
        <v>0</v>
      </c>
      <c r="L207" s="95">
        <f t="shared" si="67"/>
        <v>0</v>
      </c>
      <c r="M207" s="95">
        <f t="shared" si="67"/>
        <v>0</v>
      </c>
      <c r="N207" s="95">
        <f t="shared" si="67"/>
        <v>0</v>
      </c>
      <c r="O207" s="95">
        <f t="shared" si="67"/>
        <v>0</v>
      </c>
      <c r="P207" s="95">
        <f t="shared" si="67"/>
        <v>0</v>
      </c>
      <c r="Q207" s="86">
        <f t="shared" si="67"/>
        <v>569.6</v>
      </c>
      <c r="R207" s="86">
        <v>522.70000000000005</v>
      </c>
      <c r="S207" s="112">
        <f t="shared" si="58"/>
        <v>108.97264205088962</v>
      </c>
      <c r="T207" s="116">
        <f t="shared" si="3"/>
        <v>-90.799999999999955</v>
      </c>
      <c r="U207" s="118"/>
      <c r="V207" s="118"/>
      <c r="W207" s="21"/>
      <c r="X207" s="21">
        <v>613.5</v>
      </c>
      <c r="Y207">
        <v>625</v>
      </c>
      <c r="Z207" s="116">
        <f t="shared" si="4"/>
        <v>-102.29999999999995</v>
      </c>
    </row>
    <row r="208" spans="1:32">
      <c r="A208" s="57"/>
      <c r="B208" s="47"/>
      <c r="C208" s="71"/>
      <c r="D208" s="78" t="s">
        <v>75</v>
      </c>
      <c r="E208" s="86">
        <f t="shared" ref="E208:Q208" si="68">+E205-E209</f>
        <v>66.400000000000006</v>
      </c>
      <c r="F208" s="86">
        <f t="shared" si="68"/>
        <v>91.7</v>
      </c>
      <c r="G208" s="86">
        <f t="shared" si="68"/>
        <v>97.2</v>
      </c>
      <c r="H208" s="86">
        <f t="shared" si="68"/>
        <v>108.4</v>
      </c>
      <c r="I208" s="86">
        <f t="shared" si="68"/>
        <v>106.80000000000001</v>
      </c>
      <c r="J208" s="86">
        <f t="shared" si="68"/>
        <v>108.4</v>
      </c>
      <c r="K208" s="95">
        <f t="shared" si="68"/>
        <v>0</v>
      </c>
      <c r="L208" s="95">
        <f t="shared" si="68"/>
        <v>0</v>
      </c>
      <c r="M208" s="95">
        <f t="shared" si="68"/>
        <v>0</v>
      </c>
      <c r="N208" s="95">
        <f t="shared" si="68"/>
        <v>0</v>
      </c>
      <c r="O208" s="95">
        <f t="shared" si="68"/>
        <v>0</v>
      </c>
      <c r="P208" s="95">
        <f t="shared" si="68"/>
        <v>0</v>
      </c>
      <c r="Q208" s="86">
        <f t="shared" si="68"/>
        <v>578.90000000000009</v>
      </c>
      <c r="R208" s="86">
        <v>531.69999999999993</v>
      </c>
      <c r="S208" s="112">
        <f t="shared" si="58"/>
        <v>108.87718638329889</v>
      </c>
      <c r="T208" s="116">
        <f t="shared" si="3"/>
        <v>-119</v>
      </c>
      <c r="U208" s="118"/>
      <c r="V208" s="118"/>
      <c r="W208" s="21"/>
      <c r="X208" s="21">
        <v>650.69999999999993</v>
      </c>
      <c r="Y208">
        <v>662.2</v>
      </c>
      <c r="Z208" s="116">
        <f t="shared" si="4"/>
        <v>-130.5</v>
      </c>
    </row>
    <row r="209" spans="1:26">
      <c r="A209" s="57"/>
      <c r="B209" s="47"/>
      <c r="C209" s="71"/>
      <c r="D209" s="78" t="s">
        <v>40</v>
      </c>
      <c r="E209" s="86">
        <v>1</v>
      </c>
      <c r="F209" s="86">
        <v>1</v>
      </c>
      <c r="G209" s="86">
        <v>0.8</v>
      </c>
      <c r="H209" s="86">
        <v>1.7</v>
      </c>
      <c r="I209" s="86">
        <v>1.6</v>
      </c>
      <c r="J209" s="86">
        <v>0.8</v>
      </c>
      <c r="K209" s="95"/>
      <c r="L209" s="95"/>
      <c r="M209" s="95"/>
      <c r="N209" s="95"/>
      <c r="O209" s="95"/>
      <c r="P209" s="95"/>
      <c r="Q209" s="86">
        <f>SUM(E209:P209)</f>
        <v>6.9</v>
      </c>
      <c r="R209" s="86">
        <v>10.7</v>
      </c>
      <c r="S209" s="112">
        <f t="shared" si="58"/>
        <v>64.485981308411212</v>
      </c>
      <c r="T209" s="116">
        <f t="shared" si="3"/>
        <v>-49.5</v>
      </c>
      <c r="U209" s="118"/>
      <c r="V209" s="118"/>
      <c r="W209" s="21"/>
      <c r="X209" s="21">
        <v>60.2</v>
      </c>
      <c r="Y209">
        <v>60.2</v>
      </c>
      <c r="Z209" s="116">
        <f t="shared" si="4"/>
        <v>-49.5</v>
      </c>
    </row>
    <row r="210" spans="1:26" ht="14.25">
      <c r="A210" s="57"/>
      <c r="B210" s="47"/>
      <c r="C210" s="72"/>
      <c r="D210" s="79" t="s">
        <v>76</v>
      </c>
      <c r="E210" s="87">
        <v>3.2</v>
      </c>
      <c r="F210" s="87">
        <v>3.4</v>
      </c>
      <c r="G210" s="87">
        <v>2.8</v>
      </c>
      <c r="H210" s="87">
        <v>6.9</v>
      </c>
      <c r="I210" s="87">
        <v>7.9</v>
      </c>
      <c r="J210" s="87">
        <v>6.8</v>
      </c>
      <c r="K210" s="96"/>
      <c r="L210" s="96"/>
      <c r="M210" s="96"/>
      <c r="N210" s="96"/>
      <c r="O210" s="96"/>
      <c r="P210" s="96"/>
      <c r="Q210" s="87">
        <f>SUM(E210:P210)</f>
        <v>30.999999999999996</v>
      </c>
      <c r="R210" s="87">
        <v>19.700000000000003</v>
      </c>
      <c r="S210" s="113">
        <f t="shared" si="58"/>
        <v>157.36040609137052</v>
      </c>
      <c r="T210" s="116">
        <f t="shared" si="3"/>
        <v>-45.2</v>
      </c>
      <c r="U210" s="119"/>
      <c r="V210" s="119"/>
      <c r="W210" s="21"/>
      <c r="X210" s="21">
        <v>64.900000000000006</v>
      </c>
      <c r="Y210">
        <v>64.900000000000006</v>
      </c>
      <c r="Z210" s="116">
        <f t="shared" si="4"/>
        <v>-45.2</v>
      </c>
    </row>
    <row r="211" spans="1:26" ht="13.5" customHeight="1">
      <c r="A211" s="57"/>
      <c r="B211" s="47"/>
      <c r="C211" s="70" t="s">
        <v>324</v>
      </c>
      <c r="D211" s="77" t="s">
        <v>39</v>
      </c>
      <c r="E211" s="85">
        <v>127.1</v>
      </c>
      <c r="F211" s="85">
        <v>216.3</v>
      </c>
      <c r="G211" s="85">
        <v>150.4</v>
      </c>
      <c r="H211" s="85">
        <v>339.1</v>
      </c>
      <c r="I211" s="85">
        <v>411.8</v>
      </c>
      <c r="J211" s="85">
        <v>148.4</v>
      </c>
      <c r="K211" s="94"/>
      <c r="L211" s="94"/>
      <c r="M211" s="94"/>
      <c r="N211" s="94"/>
      <c r="O211" s="94"/>
      <c r="P211" s="94"/>
      <c r="Q211" s="85">
        <f>SUM(E211:P211)</f>
        <v>1393.1</v>
      </c>
      <c r="R211" s="85">
        <v>1118.4000000000001</v>
      </c>
      <c r="S211" s="111">
        <f t="shared" si="58"/>
        <v>124.56187410586553</v>
      </c>
      <c r="T211" s="116">
        <f t="shared" si="3"/>
        <v>-509.39999999999986</v>
      </c>
      <c r="U211" s="117" t="s">
        <v>440</v>
      </c>
      <c r="V211" s="148"/>
      <c r="W211" s="21"/>
      <c r="X211" s="21">
        <v>1627.8</v>
      </c>
      <c r="Y211">
        <v>1627.8</v>
      </c>
      <c r="Z211" s="116">
        <f t="shared" si="4"/>
        <v>-509.39999999999986</v>
      </c>
    </row>
    <row r="212" spans="1:26">
      <c r="A212" s="57"/>
      <c r="B212" s="47"/>
      <c r="C212" s="71"/>
      <c r="D212" s="78" t="s">
        <v>72</v>
      </c>
      <c r="E212" s="86">
        <v>1.2</v>
      </c>
      <c r="F212" s="86">
        <v>2.1</v>
      </c>
      <c r="G212" s="86">
        <v>1.5</v>
      </c>
      <c r="H212" s="86">
        <v>3.4</v>
      </c>
      <c r="I212" s="86">
        <v>4.2</v>
      </c>
      <c r="J212" s="86">
        <v>1.5</v>
      </c>
      <c r="K212" s="95"/>
      <c r="L212" s="95"/>
      <c r="M212" s="95"/>
      <c r="N212" s="95"/>
      <c r="O212" s="95"/>
      <c r="P212" s="95"/>
      <c r="Q212" s="86">
        <f>SUM(E212:P212)</f>
        <v>13.899999999999999</v>
      </c>
      <c r="R212" s="86">
        <v>11.1</v>
      </c>
      <c r="S212" s="112">
        <f t="shared" si="58"/>
        <v>125.22522522522522</v>
      </c>
      <c r="T212" s="116">
        <f t="shared" si="3"/>
        <v>-41.8</v>
      </c>
      <c r="U212" s="118"/>
      <c r="V212" s="118"/>
      <c r="W212" s="21"/>
      <c r="X212" s="21">
        <v>52.9</v>
      </c>
      <c r="Y212">
        <v>52.9</v>
      </c>
      <c r="Z212" s="116">
        <f t="shared" si="4"/>
        <v>-41.8</v>
      </c>
    </row>
    <row r="213" spans="1:26">
      <c r="A213" s="57"/>
      <c r="B213" s="47"/>
      <c r="C213" s="71"/>
      <c r="D213" s="78" t="s">
        <v>74</v>
      </c>
      <c r="E213" s="86">
        <f t="shared" ref="E213:Q213" si="69">+E211-E212</f>
        <v>125.9</v>
      </c>
      <c r="F213" s="86">
        <f t="shared" si="69"/>
        <v>214.2</v>
      </c>
      <c r="G213" s="86">
        <f t="shared" si="69"/>
        <v>148.9</v>
      </c>
      <c r="H213" s="86">
        <f t="shared" si="69"/>
        <v>335.70000000000005</v>
      </c>
      <c r="I213" s="86">
        <f t="shared" si="69"/>
        <v>407.6</v>
      </c>
      <c r="J213" s="86">
        <f t="shared" si="69"/>
        <v>146.9</v>
      </c>
      <c r="K213" s="95">
        <f t="shared" si="69"/>
        <v>0</v>
      </c>
      <c r="L213" s="95">
        <f t="shared" si="69"/>
        <v>0</v>
      </c>
      <c r="M213" s="95">
        <f t="shared" si="69"/>
        <v>0</v>
      </c>
      <c r="N213" s="95">
        <f t="shared" si="69"/>
        <v>0</v>
      </c>
      <c r="O213" s="95">
        <f t="shared" si="69"/>
        <v>0</v>
      </c>
      <c r="P213" s="95">
        <f t="shared" si="69"/>
        <v>0</v>
      </c>
      <c r="Q213" s="86">
        <f t="shared" si="69"/>
        <v>1379.2</v>
      </c>
      <c r="R213" s="86">
        <v>1107.3</v>
      </c>
      <c r="S213" s="112">
        <f t="shared" si="58"/>
        <v>124.5552244197598</v>
      </c>
      <c r="T213" s="116">
        <f t="shared" si="3"/>
        <v>-467.60000000000014</v>
      </c>
      <c r="U213" s="118"/>
      <c r="V213" s="118"/>
      <c r="W213" s="21"/>
      <c r="X213" s="21">
        <v>1574.9</v>
      </c>
      <c r="Y213">
        <v>1574.9</v>
      </c>
      <c r="Z213" s="116">
        <f t="shared" si="4"/>
        <v>-467.59999999999991</v>
      </c>
    </row>
    <row r="214" spans="1:26">
      <c r="A214" s="57"/>
      <c r="B214" s="63"/>
      <c r="C214" s="71"/>
      <c r="D214" s="78" t="s">
        <v>75</v>
      </c>
      <c r="E214" s="86">
        <f t="shared" ref="E214:Q214" si="70">+E211-E215</f>
        <v>123.5</v>
      </c>
      <c r="F214" s="86">
        <f t="shared" si="70"/>
        <v>212.60000000000002</v>
      </c>
      <c r="G214" s="86">
        <f t="shared" si="70"/>
        <v>146.4</v>
      </c>
      <c r="H214" s="86">
        <f t="shared" si="70"/>
        <v>331.8</v>
      </c>
      <c r="I214" s="86">
        <f t="shared" si="70"/>
        <v>404.9</v>
      </c>
      <c r="J214" s="86">
        <f t="shared" si="70"/>
        <v>145.5</v>
      </c>
      <c r="K214" s="95">
        <f t="shared" si="70"/>
        <v>0</v>
      </c>
      <c r="L214" s="95">
        <f t="shared" si="70"/>
        <v>0</v>
      </c>
      <c r="M214" s="95">
        <f t="shared" si="70"/>
        <v>0</v>
      </c>
      <c r="N214" s="95">
        <f t="shared" si="70"/>
        <v>0</v>
      </c>
      <c r="O214" s="95">
        <f t="shared" si="70"/>
        <v>0</v>
      </c>
      <c r="P214" s="95">
        <f t="shared" si="70"/>
        <v>0</v>
      </c>
      <c r="Q214" s="86">
        <f t="shared" si="70"/>
        <v>1364.7</v>
      </c>
      <c r="R214" s="86">
        <v>1092.3999999999999</v>
      </c>
      <c r="S214" s="112">
        <f t="shared" si="58"/>
        <v>124.92676675210548</v>
      </c>
      <c r="T214" s="116">
        <f t="shared" si="3"/>
        <v>-503.60000000000014</v>
      </c>
      <c r="U214" s="118"/>
      <c r="V214" s="118"/>
      <c r="W214" s="21"/>
      <c r="X214" s="21">
        <v>1596</v>
      </c>
      <c r="Y214">
        <v>1596</v>
      </c>
      <c r="Z214" s="116">
        <f t="shared" si="4"/>
        <v>-503.60000000000014</v>
      </c>
    </row>
    <row r="215" spans="1:26">
      <c r="A215" s="57"/>
      <c r="B215" s="63"/>
      <c r="C215" s="71"/>
      <c r="D215" s="78" t="s">
        <v>40</v>
      </c>
      <c r="E215" s="86">
        <v>3.6</v>
      </c>
      <c r="F215" s="86">
        <v>3.7</v>
      </c>
      <c r="G215" s="86">
        <v>4</v>
      </c>
      <c r="H215" s="86">
        <v>7.3</v>
      </c>
      <c r="I215" s="86">
        <v>6.9</v>
      </c>
      <c r="J215" s="86">
        <v>2.9</v>
      </c>
      <c r="K215" s="95"/>
      <c r="L215" s="95"/>
      <c r="M215" s="95"/>
      <c r="N215" s="95"/>
      <c r="O215" s="95"/>
      <c r="P215" s="95"/>
      <c r="Q215" s="86">
        <f>SUM(E215:P215)</f>
        <v>28.4</v>
      </c>
      <c r="R215" s="86">
        <v>26</v>
      </c>
      <c r="S215" s="112">
        <f t="shared" si="58"/>
        <v>109.23076923076923</v>
      </c>
      <c r="T215" s="116">
        <f t="shared" si="3"/>
        <v>-5.8000000000000007</v>
      </c>
      <c r="U215" s="118"/>
      <c r="V215" s="118"/>
      <c r="W215" s="21"/>
      <c r="X215" s="21">
        <v>31.8</v>
      </c>
      <c r="Y215">
        <v>31.8</v>
      </c>
      <c r="Z215" s="116">
        <f t="shared" si="4"/>
        <v>-5.8000000000000007</v>
      </c>
    </row>
    <row r="216" spans="1:26" ht="14.25">
      <c r="A216" s="57"/>
      <c r="B216" s="63"/>
      <c r="C216" s="72"/>
      <c r="D216" s="79" t="s">
        <v>76</v>
      </c>
      <c r="E216" s="87">
        <v>3.6</v>
      </c>
      <c r="F216" s="87">
        <v>3.7</v>
      </c>
      <c r="G216" s="87">
        <v>4</v>
      </c>
      <c r="H216" s="87">
        <v>7.3</v>
      </c>
      <c r="I216" s="87">
        <v>6.9</v>
      </c>
      <c r="J216" s="87">
        <v>2.9</v>
      </c>
      <c r="K216" s="96"/>
      <c r="L216" s="96"/>
      <c r="M216" s="96"/>
      <c r="N216" s="96"/>
      <c r="O216" s="96"/>
      <c r="P216" s="96"/>
      <c r="Q216" s="87">
        <f>SUM(E216:P216)</f>
        <v>28.4</v>
      </c>
      <c r="R216" s="87">
        <v>26</v>
      </c>
      <c r="S216" s="113">
        <f t="shared" si="58"/>
        <v>109.23076923076923</v>
      </c>
      <c r="T216" s="116">
        <f t="shared" si="3"/>
        <v>-5.8000000000000007</v>
      </c>
      <c r="U216" s="119"/>
      <c r="V216" s="119"/>
      <c r="W216" s="21"/>
      <c r="X216" s="21">
        <v>31.8</v>
      </c>
      <c r="Y216">
        <v>31.8</v>
      </c>
      <c r="Z216" s="116">
        <f t="shared" si="4"/>
        <v>-5.8000000000000007</v>
      </c>
    </row>
    <row r="217" spans="1:26" ht="13.5" customHeight="1">
      <c r="A217" s="57"/>
      <c r="B217" s="63"/>
      <c r="C217" s="70" t="s">
        <v>79</v>
      </c>
      <c r="D217" s="77" t="s">
        <v>39</v>
      </c>
      <c r="E217" s="85">
        <v>72.099999999999994</v>
      </c>
      <c r="F217" s="85">
        <v>109.1</v>
      </c>
      <c r="G217" s="85">
        <v>103.6</v>
      </c>
      <c r="H217" s="85">
        <v>138.4</v>
      </c>
      <c r="I217" s="85">
        <v>147.19999999999999</v>
      </c>
      <c r="J217" s="85">
        <v>103.8</v>
      </c>
      <c r="K217" s="94"/>
      <c r="L217" s="94"/>
      <c r="M217" s="94"/>
      <c r="N217" s="94"/>
      <c r="O217" s="94"/>
      <c r="P217" s="94"/>
      <c r="Q217" s="85">
        <f>SUM(E217:P217)</f>
        <v>674.19999999999982</v>
      </c>
      <c r="R217" s="85">
        <v>674.90000000000009</v>
      </c>
      <c r="S217" s="111">
        <f t="shared" si="58"/>
        <v>99.896280930508183</v>
      </c>
      <c r="T217" s="116">
        <f t="shared" si="3"/>
        <v>332.80000000000007</v>
      </c>
      <c r="U217" s="117" t="s">
        <v>315</v>
      </c>
      <c r="V217" s="148">
        <v>1</v>
      </c>
      <c r="W217" s="21"/>
      <c r="X217" s="21">
        <v>342.1</v>
      </c>
      <c r="Y217">
        <v>281.09999999999997</v>
      </c>
      <c r="Z217" s="116">
        <f t="shared" si="4"/>
        <v>393.80000000000013</v>
      </c>
    </row>
    <row r="218" spans="1:26">
      <c r="A218" s="57"/>
      <c r="B218" s="63"/>
      <c r="C218" s="71"/>
      <c r="D218" s="78" t="s">
        <v>72</v>
      </c>
      <c r="E218" s="86">
        <v>0.1</v>
      </c>
      <c r="F218" s="86">
        <v>0.3</v>
      </c>
      <c r="G218" s="86">
        <v>0.4</v>
      </c>
      <c r="H218" s="86">
        <v>0.7</v>
      </c>
      <c r="I218" s="86">
        <v>0.8</v>
      </c>
      <c r="J218" s="86">
        <v>5.6</v>
      </c>
      <c r="K218" s="95"/>
      <c r="L218" s="95"/>
      <c r="M218" s="95"/>
      <c r="N218" s="95"/>
      <c r="O218" s="95"/>
      <c r="P218" s="95"/>
      <c r="Q218" s="86">
        <f>SUM(E218:P218)</f>
        <v>7.9</v>
      </c>
      <c r="R218" s="86">
        <v>2.8</v>
      </c>
      <c r="S218" s="112">
        <f t="shared" si="58"/>
        <v>282.14285714285717</v>
      </c>
      <c r="T218" s="116">
        <f t="shared" si="3"/>
        <v>-4.2</v>
      </c>
      <c r="U218" s="118"/>
      <c r="V218" s="118"/>
      <c r="W218" s="21"/>
      <c r="X218" s="21">
        <v>7</v>
      </c>
      <c r="Y218">
        <v>7</v>
      </c>
      <c r="Z218" s="116">
        <f t="shared" si="4"/>
        <v>-4.2</v>
      </c>
    </row>
    <row r="219" spans="1:26">
      <c r="A219" s="57"/>
      <c r="B219" s="63"/>
      <c r="C219" s="71"/>
      <c r="D219" s="78" t="s">
        <v>74</v>
      </c>
      <c r="E219" s="86">
        <f t="shared" ref="E219:Q219" si="71">+E217-E218</f>
        <v>72</v>
      </c>
      <c r="F219" s="86">
        <f t="shared" si="71"/>
        <v>108.8</v>
      </c>
      <c r="G219" s="86">
        <f t="shared" si="71"/>
        <v>103.19999999999999</v>
      </c>
      <c r="H219" s="86">
        <f t="shared" si="71"/>
        <v>137.70000000000002</v>
      </c>
      <c r="I219" s="86">
        <f t="shared" si="71"/>
        <v>146.39999999999998</v>
      </c>
      <c r="J219" s="86">
        <f t="shared" si="71"/>
        <v>98.2</v>
      </c>
      <c r="K219" s="95">
        <f t="shared" si="71"/>
        <v>0</v>
      </c>
      <c r="L219" s="95">
        <f t="shared" si="71"/>
        <v>0</v>
      </c>
      <c r="M219" s="95">
        <f t="shared" si="71"/>
        <v>0</v>
      </c>
      <c r="N219" s="95">
        <f t="shared" si="71"/>
        <v>0</v>
      </c>
      <c r="O219" s="95">
        <f t="shared" si="71"/>
        <v>0</v>
      </c>
      <c r="P219" s="95">
        <f t="shared" si="71"/>
        <v>0</v>
      </c>
      <c r="Q219" s="86">
        <f t="shared" si="71"/>
        <v>666.29999999999984</v>
      </c>
      <c r="R219" s="86">
        <v>672.10000000000014</v>
      </c>
      <c r="S219" s="112">
        <f t="shared" si="58"/>
        <v>99.137033179586325</v>
      </c>
      <c r="T219" s="116">
        <f t="shared" si="3"/>
        <v>337.00000000000011</v>
      </c>
      <c r="U219" s="118"/>
      <c r="V219" s="118"/>
      <c r="W219" s="21"/>
      <c r="X219" s="21">
        <v>335.1</v>
      </c>
      <c r="Y219">
        <v>274.09999999999997</v>
      </c>
      <c r="Z219" s="116">
        <f t="shared" si="4"/>
        <v>398.00000000000017</v>
      </c>
    </row>
    <row r="220" spans="1:26">
      <c r="A220" s="57"/>
      <c r="B220" s="63"/>
      <c r="C220" s="71"/>
      <c r="D220" s="78" t="s">
        <v>75</v>
      </c>
      <c r="E220" s="86">
        <f t="shared" ref="E220:Q220" si="72">+E217-E221</f>
        <v>71.899999999999991</v>
      </c>
      <c r="F220" s="86">
        <f t="shared" si="72"/>
        <v>108.4</v>
      </c>
      <c r="G220" s="86">
        <f t="shared" si="72"/>
        <v>102.8</v>
      </c>
      <c r="H220" s="86">
        <f t="shared" si="72"/>
        <v>132.9</v>
      </c>
      <c r="I220" s="86">
        <f t="shared" si="72"/>
        <v>142.6</v>
      </c>
      <c r="J220" s="86">
        <f t="shared" si="72"/>
        <v>103.6</v>
      </c>
      <c r="K220" s="95">
        <f t="shared" si="72"/>
        <v>0</v>
      </c>
      <c r="L220" s="95">
        <f t="shared" si="72"/>
        <v>0</v>
      </c>
      <c r="M220" s="95">
        <f t="shared" si="72"/>
        <v>0</v>
      </c>
      <c r="N220" s="95">
        <f t="shared" si="72"/>
        <v>0</v>
      </c>
      <c r="O220" s="95">
        <f t="shared" si="72"/>
        <v>0</v>
      </c>
      <c r="P220" s="95">
        <f t="shared" si="72"/>
        <v>0</v>
      </c>
      <c r="Q220" s="86">
        <f t="shared" si="72"/>
        <v>662.19999999999982</v>
      </c>
      <c r="R220" s="86">
        <v>658.5</v>
      </c>
      <c r="S220" s="112">
        <f t="shared" si="58"/>
        <v>100.56188306757781</v>
      </c>
      <c r="T220" s="116">
        <f t="shared" si="3"/>
        <v>337.8</v>
      </c>
      <c r="U220" s="118"/>
      <c r="V220" s="118"/>
      <c r="W220" s="21"/>
      <c r="X220" s="21">
        <v>320.7</v>
      </c>
      <c r="Y220">
        <v>259.7</v>
      </c>
      <c r="Z220" s="116">
        <f t="shared" si="4"/>
        <v>398.8</v>
      </c>
    </row>
    <row r="221" spans="1:26">
      <c r="A221" s="57"/>
      <c r="B221" s="63"/>
      <c r="C221" s="71"/>
      <c r="D221" s="78" t="s">
        <v>40</v>
      </c>
      <c r="E221" s="86">
        <v>0.2</v>
      </c>
      <c r="F221" s="86">
        <v>0.7</v>
      </c>
      <c r="G221" s="86">
        <v>0.8</v>
      </c>
      <c r="H221" s="86">
        <v>5.5</v>
      </c>
      <c r="I221" s="86">
        <v>4.5999999999999996</v>
      </c>
      <c r="J221" s="86">
        <v>0.2</v>
      </c>
      <c r="K221" s="95"/>
      <c r="L221" s="95"/>
      <c r="M221" s="95"/>
      <c r="N221" s="95"/>
      <c r="O221" s="95"/>
      <c r="P221" s="95"/>
      <c r="Q221" s="86">
        <f>SUM(E221:P221)</f>
        <v>12</v>
      </c>
      <c r="R221" s="86">
        <v>16.399999999999999</v>
      </c>
      <c r="S221" s="112">
        <f t="shared" si="58"/>
        <v>73.170731707317088</v>
      </c>
      <c r="T221" s="116">
        <f t="shared" si="3"/>
        <v>-5</v>
      </c>
      <c r="U221" s="118"/>
      <c r="V221" s="118"/>
      <c r="W221" s="21"/>
      <c r="X221" s="21">
        <v>21.4</v>
      </c>
      <c r="Y221">
        <v>21.4</v>
      </c>
      <c r="Z221" s="116">
        <f t="shared" si="4"/>
        <v>-5</v>
      </c>
    </row>
    <row r="222" spans="1:26" ht="14.25">
      <c r="A222" s="57"/>
      <c r="B222" s="47"/>
      <c r="C222" s="72"/>
      <c r="D222" s="79" t="s">
        <v>76</v>
      </c>
      <c r="E222" s="87">
        <v>0.2</v>
      </c>
      <c r="F222" s="87">
        <v>0.7</v>
      </c>
      <c r="G222" s="87">
        <v>1.2</v>
      </c>
      <c r="H222" s="87">
        <v>6</v>
      </c>
      <c r="I222" s="87">
        <v>5.5</v>
      </c>
      <c r="J222" s="87">
        <v>1.5</v>
      </c>
      <c r="K222" s="96"/>
      <c r="L222" s="96"/>
      <c r="M222" s="96"/>
      <c r="N222" s="96"/>
      <c r="O222" s="96"/>
      <c r="P222" s="96"/>
      <c r="Q222" s="87">
        <f>SUM(E222:P222)</f>
        <v>15.1</v>
      </c>
      <c r="R222" s="87">
        <v>16.399999999999999</v>
      </c>
      <c r="S222" s="113">
        <f t="shared" si="58"/>
        <v>92.073170731707322</v>
      </c>
      <c r="T222" s="116">
        <f t="shared" si="3"/>
        <v>-5.3000000000000007</v>
      </c>
      <c r="U222" s="119"/>
      <c r="V222" s="119"/>
      <c r="W222" s="21"/>
      <c r="X222" s="21">
        <v>21.7</v>
      </c>
      <c r="Y222">
        <v>21.7</v>
      </c>
      <c r="Z222" s="116">
        <f t="shared" si="4"/>
        <v>-5.3000000000000007</v>
      </c>
    </row>
    <row r="223" spans="1:26" ht="13.5" customHeight="1">
      <c r="A223" s="57"/>
      <c r="B223" s="47"/>
      <c r="C223" s="70" t="s">
        <v>35</v>
      </c>
      <c r="D223" s="77" t="s">
        <v>39</v>
      </c>
      <c r="E223" s="85">
        <v>8.3000000000000007</v>
      </c>
      <c r="F223" s="85">
        <v>7.4</v>
      </c>
      <c r="G223" s="85">
        <v>5.7</v>
      </c>
      <c r="H223" s="85">
        <v>15.1</v>
      </c>
      <c r="I223" s="85">
        <v>14.9</v>
      </c>
      <c r="J223" s="85">
        <v>10</v>
      </c>
      <c r="K223" s="94"/>
      <c r="L223" s="94"/>
      <c r="M223" s="94"/>
      <c r="N223" s="94"/>
      <c r="O223" s="94"/>
      <c r="P223" s="94"/>
      <c r="Q223" s="85">
        <f>SUM(E223:P223)</f>
        <v>61.4</v>
      </c>
      <c r="R223" s="85">
        <v>86.7</v>
      </c>
      <c r="S223" s="111">
        <f t="shared" si="58"/>
        <v>70.81891580161475</v>
      </c>
      <c r="T223" s="116">
        <f t="shared" si="3"/>
        <v>-20</v>
      </c>
      <c r="U223" s="120" t="s">
        <v>414</v>
      </c>
      <c r="V223" s="148">
        <v>1</v>
      </c>
      <c r="W223" s="21"/>
      <c r="X223" s="21">
        <v>106.7</v>
      </c>
      <c r="Y223">
        <v>106.7</v>
      </c>
      <c r="Z223" s="116">
        <f t="shared" si="4"/>
        <v>-20</v>
      </c>
    </row>
    <row r="224" spans="1:26">
      <c r="A224" s="57"/>
      <c r="B224" s="47"/>
      <c r="C224" s="71"/>
      <c r="D224" s="78" t="s">
        <v>72</v>
      </c>
      <c r="E224" s="86">
        <v>0</v>
      </c>
      <c r="F224" s="86">
        <v>0</v>
      </c>
      <c r="G224" s="86">
        <v>0</v>
      </c>
      <c r="H224" s="86">
        <v>0.1</v>
      </c>
      <c r="I224" s="86">
        <v>0.1</v>
      </c>
      <c r="J224" s="86">
        <v>0</v>
      </c>
      <c r="K224" s="95"/>
      <c r="L224" s="95"/>
      <c r="M224" s="95"/>
      <c r="N224" s="95"/>
      <c r="O224" s="95"/>
      <c r="P224" s="95"/>
      <c r="Q224" s="86">
        <f>SUM(E224:P224)</f>
        <v>0.2</v>
      </c>
      <c r="R224" s="86">
        <v>0.2</v>
      </c>
      <c r="S224" s="112">
        <f t="shared" si="58"/>
        <v>100</v>
      </c>
      <c r="T224" s="116">
        <f t="shared" si="3"/>
        <v>-0.5</v>
      </c>
      <c r="U224" s="121"/>
      <c r="V224" s="118"/>
      <c r="W224" s="21"/>
      <c r="X224" s="21">
        <v>0.7</v>
      </c>
      <c r="Y224">
        <v>0.7</v>
      </c>
      <c r="Z224" s="116">
        <f t="shared" si="4"/>
        <v>-0.5</v>
      </c>
    </row>
    <row r="225" spans="1:26">
      <c r="A225" s="57"/>
      <c r="B225" s="47"/>
      <c r="C225" s="71"/>
      <c r="D225" s="78" t="s">
        <v>74</v>
      </c>
      <c r="E225" s="86">
        <f t="shared" ref="E225:Q225" si="73">+E223-E224</f>
        <v>8.3000000000000007</v>
      </c>
      <c r="F225" s="86">
        <f t="shared" si="73"/>
        <v>7.4</v>
      </c>
      <c r="G225" s="86">
        <f t="shared" si="73"/>
        <v>5.7</v>
      </c>
      <c r="H225" s="86">
        <f t="shared" si="73"/>
        <v>15</v>
      </c>
      <c r="I225" s="86">
        <f t="shared" si="73"/>
        <v>14.8</v>
      </c>
      <c r="J225" s="86">
        <f t="shared" si="73"/>
        <v>10</v>
      </c>
      <c r="K225" s="95">
        <f t="shared" si="73"/>
        <v>0</v>
      </c>
      <c r="L225" s="95">
        <f t="shared" si="73"/>
        <v>0</v>
      </c>
      <c r="M225" s="95">
        <f t="shared" si="73"/>
        <v>0</v>
      </c>
      <c r="N225" s="95">
        <f t="shared" si="73"/>
        <v>0</v>
      </c>
      <c r="O225" s="95">
        <f t="shared" si="73"/>
        <v>0</v>
      </c>
      <c r="P225" s="95">
        <f t="shared" si="73"/>
        <v>0</v>
      </c>
      <c r="Q225" s="86">
        <f t="shared" si="73"/>
        <v>61.2</v>
      </c>
      <c r="R225" s="86">
        <v>86.5</v>
      </c>
      <c r="S225" s="112">
        <f t="shared" si="58"/>
        <v>70.751445086705203</v>
      </c>
      <c r="T225" s="116">
        <f t="shared" si="3"/>
        <v>-19.5</v>
      </c>
      <c r="U225" s="121"/>
      <c r="V225" s="118"/>
      <c r="W225" s="21"/>
      <c r="X225" s="21">
        <v>106</v>
      </c>
      <c r="Y225">
        <v>106</v>
      </c>
      <c r="Z225" s="116">
        <f t="shared" si="4"/>
        <v>-19.5</v>
      </c>
    </row>
    <row r="226" spans="1:26">
      <c r="A226" s="57"/>
      <c r="B226" s="47"/>
      <c r="C226" s="71"/>
      <c r="D226" s="78" t="s">
        <v>75</v>
      </c>
      <c r="E226" s="86">
        <f t="shared" ref="E226:Q226" si="74">+E223-E227</f>
        <v>7.8000000000000007</v>
      </c>
      <c r="F226" s="86">
        <f t="shared" si="74"/>
        <v>6.9</v>
      </c>
      <c r="G226" s="86">
        <f t="shared" si="74"/>
        <v>5.6</v>
      </c>
      <c r="H226" s="86">
        <f t="shared" si="74"/>
        <v>14</v>
      </c>
      <c r="I226" s="86">
        <f t="shared" si="74"/>
        <v>13.8</v>
      </c>
      <c r="J226" s="86">
        <f t="shared" si="74"/>
        <v>9.6</v>
      </c>
      <c r="K226" s="95">
        <f t="shared" si="74"/>
        <v>0</v>
      </c>
      <c r="L226" s="95">
        <f t="shared" si="74"/>
        <v>0</v>
      </c>
      <c r="M226" s="95">
        <f t="shared" si="74"/>
        <v>0</v>
      </c>
      <c r="N226" s="95">
        <f t="shared" si="74"/>
        <v>0</v>
      </c>
      <c r="O226" s="95">
        <f t="shared" si="74"/>
        <v>0</v>
      </c>
      <c r="P226" s="95">
        <f t="shared" si="74"/>
        <v>0</v>
      </c>
      <c r="Q226" s="86">
        <f t="shared" si="74"/>
        <v>57.7</v>
      </c>
      <c r="R226" s="86">
        <v>82.300000000000011</v>
      </c>
      <c r="S226" s="112">
        <f t="shared" si="58"/>
        <v>70.109356014580797</v>
      </c>
      <c r="T226" s="116">
        <f t="shared" si="3"/>
        <v>-14.59999999999998</v>
      </c>
      <c r="U226" s="121"/>
      <c r="V226" s="118"/>
      <c r="W226" s="21"/>
      <c r="X226" s="21">
        <v>96.9</v>
      </c>
      <c r="Y226">
        <v>96.9</v>
      </c>
      <c r="Z226" s="116">
        <f t="shared" si="4"/>
        <v>-14.599999999999994</v>
      </c>
    </row>
    <row r="227" spans="1:26">
      <c r="A227" s="57"/>
      <c r="B227" s="47"/>
      <c r="C227" s="71"/>
      <c r="D227" s="78" t="s">
        <v>40</v>
      </c>
      <c r="E227" s="86">
        <v>0.5</v>
      </c>
      <c r="F227" s="86">
        <v>0.5</v>
      </c>
      <c r="G227" s="86">
        <v>0.1</v>
      </c>
      <c r="H227" s="86">
        <v>1.1000000000000001</v>
      </c>
      <c r="I227" s="86">
        <v>1.1000000000000001</v>
      </c>
      <c r="J227" s="86">
        <v>0.4</v>
      </c>
      <c r="K227" s="95"/>
      <c r="L227" s="95"/>
      <c r="M227" s="95"/>
      <c r="N227" s="95"/>
      <c r="O227" s="95"/>
      <c r="P227" s="95"/>
      <c r="Q227" s="86">
        <f>SUM(E227:P227)</f>
        <v>3.7</v>
      </c>
      <c r="R227" s="86">
        <v>4.4000000000000004</v>
      </c>
      <c r="S227" s="112">
        <f t="shared" si="58"/>
        <v>84.090909090909079</v>
      </c>
      <c r="T227" s="116">
        <f t="shared" si="3"/>
        <v>-5.4</v>
      </c>
      <c r="U227" s="121"/>
      <c r="V227" s="118"/>
      <c r="W227" s="21"/>
      <c r="X227" s="21">
        <v>9.8000000000000007</v>
      </c>
      <c r="Y227">
        <v>9.8000000000000007</v>
      </c>
      <c r="Z227" s="116">
        <f t="shared" si="4"/>
        <v>-5.4</v>
      </c>
    </row>
    <row r="228" spans="1:26" ht="14.25">
      <c r="A228" s="57"/>
      <c r="B228" s="59"/>
      <c r="C228" s="72"/>
      <c r="D228" s="79" t="s">
        <v>76</v>
      </c>
      <c r="E228" s="87">
        <v>0.5</v>
      </c>
      <c r="F228" s="87">
        <v>0.5</v>
      </c>
      <c r="G228" s="87">
        <v>0.1</v>
      </c>
      <c r="H228" s="87">
        <v>1.1000000000000001</v>
      </c>
      <c r="I228" s="87">
        <v>1.1000000000000001</v>
      </c>
      <c r="J228" s="87">
        <v>0.4</v>
      </c>
      <c r="K228" s="96"/>
      <c r="L228" s="96"/>
      <c r="M228" s="96"/>
      <c r="N228" s="96"/>
      <c r="O228" s="96"/>
      <c r="P228" s="96"/>
      <c r="Q228" s="87">
        <f>SUM(E228:P228)</f>
        <v>3.7</v>
      </c>
      <c r="R228" s="87">
        <v>4.4000000000000004</v>
      </c>
      <c r="S228" s="113">
        <f t="shared" si="58"/>
        <v>84.090909090909079</v>
      </c>
      <c r="T228" s="116">
        <f t="shared" si="3"/>
        <v>-5.4999999999999982</v>
      </c>
      <c r="U228" s="122"/>
      <c r="V228" s="119"/>
      <c r="W228" s="21"/>
      <c r="X228" s="21">
        <v>9.8999999999999986</v>
      </c>
      <c r="Y228">
        <v>9.8999999999999986</v>
      </c>
      <c r="Z228" s="116">
        <f t="shared" si="4"/>
        <v>-5.4999999999999982</v>
      </c>
    </row>
    <row r="229" spans="1:26" ht="18.75" customHeight="1">
      <c r="A229" s="52" t="str">
        <f>A1</f>
        <v>１　令和３年度（２０２１年度）上期　市町村別・月別観光入込客数</v>
      </c>
      <c r="K229" s="98"/>
      <c r="L229" s="98"/>
      <c r="M229" s="98"/>
      <c r="N229" s="98"/>
      <c r="O229" s="98"/>
      <c r="P229" s="98"/>
      <c r="Q229" s="102"/>
      <c r="T229" s="116">
        <f t="shared" si="3"/>
        <v>0</v>
      </c>
      <c r="W229" s="21"/>
      <c r="X229" s="21"/>
      <c r="Z229" s="116">
        <f t="shared" si="4"/>
        <v>0</v>
      </c>
    </row>
    <row r="230" spans="1:26" ht="13.5" customHeight="1">
      <c r="K230" s="98"/>
      <c r="L230" s="98"/>
      <c r="M230" s="98"/>
      <c r="N230" s="98"/>
      <c r="O230" s="98"/>
      <c r="P230" s="98"/>
      <c r="Q230" s="102"/>
      <c r="S230" s="109" t="s">
        <v>333</v>
      </c>
      <c r="T230" s="116">
        <f t="shared" si="3"/>
        <v>0</v>
      </c>
      <c r="W230" s="21"/>
      <c r="X230" s="21"/>
      <c r="Z230" s="116">
        <f t="shared" si="4"/>
        <v>0</v>
      </c>
    </row>
    <row r="231" spans="1:26" ht="14.25">
      <c r="A231" s="53" t="s">
        <v>50</v>
      </c>
      <c r="B231" s="53" t="s">
        <v>359</v>
      </c>
      <c r="C231" s="53" t="s">
        <v>60</v>
      </c>
      <c r="D231" s="76" t="s">
        <v>24</v>
      </c>
      <c r="E231" s="81" t="s">
        <v>14</v>
      </c>
      <c r="F231" s="81" t="s">
        <v>61</v>
      </c>
      <c r="G231" s="81" t="s">
        <v>55</v>
      </c>
      <c r="H231" s="81" t="s">
        <v>63</v>
      </c>
      <c r="I231" s="81" t="s">
        <v>65</v>
      </c>
      <c r="J231" s="81" t="s">
        <v>26</v>
      </c>
      <c r="K231" s="97" t="s">
        <v>9</v>
      </c>
      <c r="L231" s="97" t="s">
        <v>67</v>
      </c>
      <c r="M231" s="97" t="s">
        <v>68</v>
      </c>
      <c r="N231" s="97" t="s">
        <v>20</v>
      </c>
      <c r="O231" s="97" t="s">
        <v>31</v>
      </c>
      <c r="P231" s="97" t="s">
        <v>29</v>
      </c>
      <c r="Q231" s="103" t="s">
        <v>360</v>
      </c>
      <c r="R231" s="99" t="s">
        <v>94</v>
      </c>
      <c r="S231" s="110" t="s">
        <v>69</v>
      </c>
      <c r="T231" s="116" t="e">
        <f t="shared" si="3"/>
        <v>#VALUE!</v>
      </c>
      <c r="W231" s="21"/>
      <c r="X231" s="21" t="s">
        <v>407</v>
      </c>
      <c r="Y231" t="s">
        <v>360</v>
      </c>
      <c r="Z231" s="116" t="e">
        <f t="shared" si="4"/>
        <v>#VALUE!</v>
      </c>
    </row>
    <row r="232" spans="1:26">
      <c r="A232" s="57"/>
      <c r="B232" s="54" t="s">
        <v>342</v>
      </c>
      <c r="C232" s="67"/>
      <c r="D232" s="77" t="s">
        <v>39</v>
      </c>
      <c r="E232" s="85">
        <f t="shared" ref="E232:Q237" si="75">+E238+E244+E250+E256+E262+E268+E274+E280+E289+E295+E301+E307+E313+E319+E325+E331+E337+E346+E352+E358</f>
        <v>684.20000000000016</v>
      </c>
      <c r="F232" s="85">
        <f t="shared" si="75"/>
        <v>792</v>
      </c>
      <c r="G232" s="85">
        <f t="shared" si="75"/>
        <v>750.3</v>
      </c>
      <c r="H232" s="85">
        <f t="shared" si="75"/>
        <v>1553.2</v>
      </c>
      <c r="I232" s="85">
        <f t="shared" si="75"/>
        <v>1363.4</v>
      </c>
      <c r="J232" s="85">
        <f t="shared" si="75"/>
        <v>871.3</v>
      </c>
      <c r="K232" s="94">
        <f t="shared" si="75"/>
        <v>0</v>
      </c>
      <c r="L232" s="94">
        <f t="shared" si="75"/>
        <v>0</v>
      </c>
      <c r="M232" s="94">
        <f t="shared" si="75"/>
        <v>0</v>
      </c>
      <c r="N232" s="94">
        <f t="shared" si="75"/>
        <v>0</v>
      </c>
      <c r="O232" s="94">
        <f t="shared" si="75"/>
        <v>0</v>
      </c>
      <c r="P232" s="94">
        <f t="shared" si="75"/>
        <v>0</v>
      </c>
      <c r="Q232" s="85">
        <f t="shared" si="75"/>
        <v>6014.3999999999969</v>
      </c>
      <c r="R232" s="85">
        <v>6278.6</v>
      </c>
      <c r="S232" s="111">
        <f t="shared" ref="S232:S285" si="76">IF(Q232=0,"－",Q232/R232*100)</f>
        <v>95.792055553785829</v>
      </c>
      <c r="T232" s="116">
        <f t="shared" si="3"/>
        <v>-6892.6000000000022</v>
      </c>
      <c r="W232" s="21"/>
      <c r="X232" s="21">
        <v>13171.200000000003</v>
      </c>
      <c r="Y232">
        <v>13030.400000000003</v>
      </c>
      <c r="Z232" s="116">
        <f t="shared" si="4"/>
        <v>-6751.8000000000029</v>
      </c>
    </row>
    <row r="233" spans="1:26">
      <c r="A233" s="57"/>
      <c r="B233" s="55"/>
      <c r="C233" s="68"/>
      <c r="D233" s="78" t="s">
        <v>72</v>
      </c>
      <c r="E233" s="86">
        <f t="shared" si="75"/>
        <v>157.99999999999994</v>
      </c>
      <c r="F233" s="86">
        <f t="shared" si="75"/>
        <v>122.1</v>
      </c>
      <c r="G233" s="86">
        <f t="shared" si="75"/>
        <v>148.69999999999999</v>
      </c>
      <c r="H233" s="86">
        <f t="shared" si="75"/>
        <v>267.90000000000003</v>
      </c>
      <c r="I233" s="86">
        <f t="shared" si="75"/>
        <v>282.2000000000001</v>
      </c>
      <c r="J233" s="86">
        <f t="shared" si="75"/>
        <v>201.90000000000003</v>
      </c>
      <c r="K233" s="95">
        <f t="shared" si="75"/>
        <v>0</v>
      </c>
      <c r="L233" s="95">
        <f t="shared" si="75"/>
        <v>0</v>
      </c>
      <c r="M233" s="95">
        <f t="shared" si="75"/>
        <v>0</v>
      </c>
      <c r="N233" s="95">
        <f t="shared" si="75"/>
        <v>0</v>
      </c>
      <c r="O233" s="95">
        <f t="shared" si="75"/>
        <v>0</v>
      </c>
      <c r="P233" s="95">
        <f t="shared" si="75"/>
        <v>0</v>
      </c>
      <c r="Q233" s="86">
        <f t="shared" si="75"/>
        <v>1180.8000000000002</v>
      </c>
      <c r="R233" s="86">
        <v>846.9</v>
      </c>
      <c r="S233" s="112">
        <f t="shared" si="76"/>
        <v>139.42614240170036</v>
      </c>
      <c r="T233" s="116">
        <f t="shared" si="3"/>
        <v>-2689.1000000000004</v>
      </c>
      <c r="W233" s="21"/>
      <c r="X233" s="21">
        <v>3536.0000000000005</v>
      </c>
      <c r="Y233">
        <v>3528.1000000000008</v>
      </c>
      <c r="Z233" s="116">
        <f t="shared" si="4"/>
        <v>-2681.2000000000007</v>
      </c>
    </row>
    <row r="234" spans="1:26">
      <c r="A234" s="57" t="s">
        <v>363</v>
      </c>
      <c r="B234" s="55"/>
      <c r="C234" s="68"/>
      <c r="D234" s="78" t="s">
        <v>74</v>
      </c>
      <c r="E234" s="86">
        <f t="shared" si="75"/>
        <v>526.20000000000005</v>
      </c>
      <c r="F234" s="86">
        <f t="shared" si="75"/>
        <v>669.9000000000002</v>
      </c>
      <c r="G234" s="86">
        <f t="shared" si="75"/>
        <v>601.59999999999991</v>
      </c>
      <c r="H234" s="86">
        <f t="shared" si="75"/>
        <v>1285.3</v>
      </c>
      <c r="I234" s="86">
        <f t="shared" si="75"/>
        <v>1081.2</v>
      </c>
      <c r="J234" s="86">
        <f t="shared" si="75"/>
        <v>669.4000000000002</v>
      </c>
      <c r="K234" s="95">
        <f t="shared" si="75"/>
        <v>0</v>
      </c>
      <c r="L234" s="95">
        <f t="shared" si="75"/>
        <v>0</v>
      </c>
      <c r="M234" s="95">
        <f t="shared" si="75"/>
        <v>0</v>
      </c>
      <c r="N234" s="95">
        <f t="shared" si="75"/>
        <v>0</v>
      </c>
      <c r="O234" s="95">
        <f t="shared" si="75"/>
        <v>0</v>
      </c>
      <c r="P234" s="95">
        <f t="shared" si="75"/>
        <v>0</v>
      </c>
      <c r="Q234" s="86">
        <f t="shared" si="75"/>
        <v>4833.5999999999985</v>
      </c>
      <c r="R234" s="86">
        <v>5431.7</v>
      </c>
      <c r="S234" s="112">
        <f t="shared" si="76"/>
        <v>88.988714398806977</v>
      </c>
      <c r="T234" s="116">
        <f t="shared" si="3"/>
        <v>-4203.5000000000009</v>
      </c>
      <c r="W234" s="21"/>
      <c r="X234" s="21">
        <v>9635.2000000000007</v>
      </c>
      <c r="Y234">
        <v>9502.3000000000011</v>
      </c>
      <c r="Z234" s="116">
        <f t="shared" si="4"/>
        <v>-4070.6000000000013</v>
      </c>
    </row>
    <row r="235" spans="1:26">
      <c r="A235" s="57"/>
      <c r="B235" s="55"/>
      <c r="C235" s="68"/>
      <c r="D235" s="78" t="s">
        <v>75</v>
      </c>
      <c r="E235" s="86">
        <f t="shared" si="75"/>
        <v>634.50000000000023</v>
      </c>
      <c r="F235" s="86">
        <f t="shared" si="75"/>
        <v>728.2</v>
      </c>
      <c r="G235" s="86">
        <f t="shared" si="75"/>
        <v>698.7</v>
      </c>
      <c r="H235" s="86">
        <f t="shared" si="75"/>
        <v>1426.9</v>
      </c>
      <c r="I235" s="86">
        <f t="shared" si="75"/>
        <v>1216.6000000000004</v>
      </c>
      <c r="J235" s="86">
        <f t="shared" si="75"/>
        <v>786.5</v>
      </c>
      <c r="K235" s="95">
        <f t="shared" si="75"/>
        <v>0</v>
      </c>
      <c r="L235" s="95">
        <f t="shared" si="75"/>
        <v>0</v>
      </c>
      <c r="M235" s="95">
        <f t="shared" si="75"/>
        <v>0</v>
      </c>
      <c r="N235" s="95">
        <f t="shared" si="75"/>
        <v>0</v>
      </c>
      <c r="O235" s="95">
        <f t="shared" si="75"/>
        <v>0</v>
      </c>
      <c r="P235" s="95">
        <f t="shared" si="75"/>
        <v>0</v>
      </c>
      <c r="Q235" s="86">
        <f t="shared" si="75"/>
        <v>5491.3999999999987</v>
      </c>
      <c r="R235" s="86">
        <v>5775.6</v>
      </c>
      <c r="S235" s="112">
        <f t="shared" si="76"/>
        <v>95.079299120437682</v>
      </c>
      <c r="T235" s="116">
        <f t="shared" si="3"/>
        <v>-6085.7000000000025</v>
      </c>
      <c r="W235" s="21"/>
      <c r="X235" s="21">
        <v>11861.300000000003</v>
      </c>
      <c r="Y235">
        <v>11720.600000000002</v>
      </c>
      <c r="Z235" s="116">
        <f t="shared" si="4"/>
        <v>-5945.0000000000018</v>
      </c>
    </row>
    <row r="236" spans="1:26">
      <c r="A236" s="57"/>
      <c r="B236" s="55"/>
      <c r="C236" s="68"/>
      <c r="D236" s="78" t="s">
        <v>40</v>
      </c>
      <c r="E236" s="86">
        <f t="shared" si="75"/>
        <v>49.700000000000017</v>
      </c>
      <c r="F236" s="86">
        <f t="shared" si="75"/>
        <v>63.8</v>
      </c>
      <c r="G236" s="86">
        <f t="shared" si="75"/>
        <v>51.6</v>
      </c>
      <c r="H236" s="86">
        <f t="shared" si="75"/>
        <v>126.29999999999998</v>
      </c>
      <c r="I236" s="86">
        <f t="shared" si="75"/>
        <v>146.79999999999995</v>
      </c>
      <c r="J236" s="86">
        <f t="shared" si="75"/>
        <v>84.799999999999983</v>
      </c>
      <c r="K236" s="95">
        <f t="shared" si="75"/>
        <v>0</v>
      </c>
      <c r="L236" s="95">
        <f t="shared" si="75"/>
        <v>0</v>
      </c>
      <c r="M236" s="95">
        <f t="shared" si="75"/>
        <v>0</v>
      </c>
      <c r="N236" s="95">
        <f t="shared" si="75"/>
        <v>0</v>
      </c>
      <c r="O236" s="95">
        <f t="shared" si="75"/>
        <v>0</v>
      </c>
      <c r="P236" s="95">
        <f t="shared" si="75"/>
        <v>0</v>
      </c>
      <c r="Q236" s="86">
        <f t="shared" si="75"/>
        <v>523.00000000000023</v>
      </c>
      <c r="R236" s="86">
        <v>503</v>
      </c>
      <c r="S236" s="112">
        <f t="shared" si="76"/>
        <v>103.97614314115313</v>
      </c>
      <c r="T236" s="116">
        <f t="shared" si="3"/>
        <v>-806.90000000000032</v>
      </c>
      <c r="W236" s="21"/>
      <c r="X236" s="21">
        <v>1309.9000000000003</v>
      </c>
      <c r="Y236">
        <v>1309.8000000000004</v>
      </c>
      <c r="Z236" s="116">
        <f t="shared" si="4"/>
        <v>-806.80000000000041</v>
      </c>
    </row>
    <row r="237" spans="1:26" ht="14.25">
      <c r="A237" s="57"/>
      <c r="B237" s="55"/>
      <c r="C237" s="69"/>
      <c r="D237" s="79" t="s">
        <v>76</v>
      </c>
      <c r="E237" s="87">
        <f t="shared" si="75"/>
        <v>63.700000000000017</v>
      </c>
      <c r="F237" s="87">
        <f t="shared" si="75"/>
        <v>78.5</v>
      </c>
      <c r="G237" s="87">
        <f t="shared" si="75"/>
        <v>68.5</v>
      </c>
      <c r="H237" s="87">
        <f t="shared" si="75"/>
        <v>159.89999999999995</v>
      </c>
      <c r="I237" s="87">
        <f t="shared" si="75"/>
        <v>198.99999999999997</v>
      </c>
      <c r="J237" s="87">
        <f t="shared" si="75"/>
        <v>109.19999999999999</v>
      </c>
      <c r="K237" s="96">
        <f t="shared" si="75"/>
        <v>0</v>
      </c>
      <c r="L237" s="96">
        <f t="shared" si="75"/>
        <v>0</v>
      </c>
      <c r="M237" s="96">
        <f t="shared" si="75"/>
        <v>0</v>
      </c>
      <c r="N237" s="96">
        <f t="shared" si="75"/>
        <v>0</v>
      </c>
      <c r="O237" s="96">
        <f t="shared" si="75"/>
        <v>0</v>
      </c>
      <c r="P237" s="96">
        <f t="shared" si="75"/>
        <v>0</v>
      </c>
      <c r="Q237" s="87">
        <f t="shared" si="75"/>
        <v>678.79999999999984</v>
      </c>
      <c r="R237" s="87">
        <v>606.79999999999995</v>
      </c>
      <c r="S237" s="113">
        <f t="shared" si="76"/>
        <v>111.86552406064601</v>
      </c>
      <c r="T237" s="116">
        <f t="shared" si="3"/>
        <v>-1142.3000000000004</v>
      </c>
      <c r="W237" s="21"/>
      <c r="X237" s="21">
        <v>1749.1000000000004</v>
      </c>
      <c r="Y237">
        <v>1749.0000000000005</v>
      </c>
      <c r="Z237" s="116">
        <f t="shared" si="4"/>
        <v>-1142.2000000000005</v>
      </c>
    </row>
    <row r="238" spans="1:26" ht="13.5" customHeight="1">
      <c r="A238" s="57"/>
      <c r="B238" s="57"/>
      <c r="C238" s="70" t="s">
        <v>104</v>
      </c>
      <c r="D238" s="77" t="s">
        <v>39</v>
      </c>
      <c r="E238" s="85">
        <v>162.80000000000001</v>
      </c>
      <c r="F238" s="85">
        <v>160.30000000000001</v>
      </c>
      <c r="G238" s="85">
        <v>145.80000000000001</v>
      </c>
      <c r="H238" s="85">
        <v>379.2</v>
      </c>
      <c r="I238" s="85">
        <v>336</v>
      </c>
      <c r="J238" s="85">
        <v>178</v>
      </c>
      <c r="K238" s="94"/>
      <c r="L238" s="94"/>
      <c r="M238" s="94"/>
      <c r="N238" s="94"/>
      <c r="O238" s="94"/>
      <c r="P238" s="94"/>
      <c r="Q238" s="85">
        <f>SUM(E238:P238)</f>
        <v>1362.1</v>
      </c>
      <c r="R238" s="85">
        <v>1312.1</v>
      </c>
      <c r="S238" s="111">
        <f t="shared" si="76"/>
        <v>103.81068516119197</v>
      </c>
      <c r="T238" s="116">
        <f t="shared" si="3"/>
        <v>-2775.1000000000004</v>
      </c>
      <c r="U238" s="126" t="s">
        <v>441</v>
      </c>
      <c r="V238" s="148">
        <v>1</v>
      </c>
      <c r="W238" s="21"/>
      <c r="X238" s="21">
        <v>4087.2000000000007</v>
      </c>
      <c r="Y238">
        <v>4087.2000000000007</v>
      </c>
      <c r="Z238" s="116">
        <f t="shared" si="4"/>
        <v>-2775.1000000000004</v>
      </c>
    </row>
    <row r="239" spans="1:26">
      <c r="A239" s="57"/>
      <c r="B239" s="47"/>
      <c r="C239" s="71"/>
      <c r="D239" s="78" t="s">
        <v>72</v>
      </c>
      <c r="E239" s="86">
        <v>52</v>
      </c>
      <c r="F239" s="86">
        <v>41.6</v>
      </c>
      <c r="G239" s="86">
        <v>62.6</v>
      </c>
      <c r="H239" s="86">
        <v>116.7</v>
      </c>
      <c r="I239" s="86">
        <v>125.7</v>
      </c>
      <c r="J239" s="86">
        <v>91.7</v>
      </c>
      <c r="K239" s="95"/>
      <c r="L239" s="95"/>
      <c r="M239" s="95"/>
      <c r="N239" s="95"/>
      <c r="O239" s="95"/>
      <c r="P239" s="95"/>
      <c r="Q239" s="86">
        <f>SUM(E239:P239)</f>
        <v>490.29999999999995</v>
      </c>
      <c r="R239" s="86">
        <v>407</v>
      </c>
      <c r="S239" s="112">
        <f t="shared" si="76"/>
        <v>120.46683046683046</v>
      </c>
      <c r="T239" s="116">
        <f t="shared" si="3"/>
        <v>-1335</v>
      </c>
      <c r="U239" s="118"/>
      <c r="V239" s="118"/>
      <c r="W239" s="21"/>
      <c r="X239" s="21">
        <v>1742</v>
      </c>
      <c r="Y239">
        <v>1742</v>
      </c>
      <c r="Z239" s="116">
        <f t="shared" si="4"/>
        <v>-1335</v>
      </c>
    </row>
    <row r="240" spans="1:26">
      <c r="A240" s="57"/>
      <c r="B240" s="47"/>
      <c r="C240" s="71"/>
      <c r="D240" s="78" t="s">
        <v>74</v>
      </c>
      <c r="E240" s="86">
        <f t="shared" ref="E240:Q240" si="77">+E238-E239</f>
        <v>110.80000000000001</v>
      </c>
      <c r="F240" s="86">
        <f t="shared" si="77"/>
        <v>118.70000000000002</v>
      </c>
      <c r="G240" s="86">
        <f t="shared" si="77"/>
        <v>83.200000000000017</v>
      </c>
      <c r="H240" s="86">
        <f t="shared" si="77"/>
        <v>262.5</v>
      </c>
      <c r="I240" s="86">
        <f t="shared" si="77"/>
        <v>210.3</v>
      </c>
      <c r="J240" s="86">
        <f t="shared" si="77"/>
        <v>86.3</v>
      </c>
      <c r="K240" s="95">
        <f t="shared" si="77"/>
        <v>0</v>
      </c>
      <c r="L240" s="95">
        <f t="shared" si="77"/>
        <v>0</v>
      </c>
      <c r="M240" s="95">
        <f t="shared" si="77"/>
        <v>0</v>
      </c>
      <c r="N240" s="95">
        <f t="shared" si="77"/>
        <v>0</v>
      </c>
      <c r="O240" s="95">
        <f t="shared" si="77"/>
        <v>0</v>
      </c>
      <c r="P240" s="95">
        <f t="shared" si="77"/>
        <v>0</v>
      </c>
      <c r="Q240" s="86">
        <f t="shared" si="77"/>
        <v>871.8</v>
      </c>
      <c r="R240" s="86">
        <v>905.1</v>
      </c>
      <c r="S240" s="112">
        <f t="shared" si="76"/>
        <v>96.320848525024843</v>
      </c>
      <c r="T240" s="116">
        <f t="shared" si="3"/>
        <v>-1440.1</v>
      </c>
      <c r="U240" s="118"/>
      <c r="V240" s="118"/>
      <c r="W240" s="21"/>
      <c r="X240" s="21">
        <v>2345.1999999999998</v>
      </c>
      <c r="Y240">
        <v>2345.2000000000007</v>
      </c>
      <c r="Z240" s="116">
        <f t="shared" si="4"/>
        <v>-1440.1000000000008</v>
      </c>
    </row>
    <row r="241" spans="1:26">
      <c r="A241" s="57"/>
      <c r="B241" s="47"/>
      <c r="C241" s="71"/>
      <c r="D241" s="78" t="s">
        <v>75</v>
      </c>
      <c r="E241" s="86">
        <f t="shared" ref="E241:Q241" si="78">+E238-E242</f>
        <v>142.20000000000002</v>
      </c>
      <c r="F241" s="86">
        <f t="shared" si="78"/>
        <v>139.4</v>
      </c>
      <c r="G241" s="86">
        <f t="shared" si="78"/>
        <v>127.1</v>
      </c>
      <c r="H241" s="86">
        <f t="shared" si="78"/>
        <v>337.9</v>
      </c>
      <c r="I241" s="86">
        <f t="shared" si="78"/>
        <v>289</v>
      </c>
      <c r="J241" s="86">
        <f t="shared" si="78"/>
        <v>148.19999999999999</v>
      </c>
      <c r="K241" s="95">
        <f t="shared" si="78"/>
        <v>0</v>
      </c>
      <c r="L241" s="95">
        <f t="shared" si="78"/>
        <v>0</v>
      </c>
      <c r="M241" s="95">
        <f t="shared" si="78"/>
        <v>0</v>
      </c>
      <c r="N241" s="95">
        <f t="shared" si="78"/>
        <v>0</v>
      </c>
      <c r="O241" s="95">
        <f t="shared" si="78"/>
        <v>0</v>
      </c>
      <c r="P241" s="95">
        <f t="shared" si="78"/>
        <v>0</v>
      </c>
      <c r="Q241" s="86">
        <f t="shared" si="78"/>
        <v>1183.8</v>
      </c>
      <c r="R241" s="86">
        <v>1160.9000000000001</v>
      </c>
      <c r="S241" s="112">
        <f t="shared" si="76"/>
        <v>101.97260745972952</v>
      </c>
      <c r="T241" s="116">
        <f t="shared" si="3"/>
        <v>-2520.5999999999995</v>
      </c>
      <c r="U241" s="118"/>
      <c r="V241" s="118"/>
      <c r="W241" s="21"/>
      <c r="X241" s="21">
        <v>3681.4999999999995</v>
      </c>
      <c r="Y241">
        <v>3681.5000000000009</v>
      </c>
      <c r="Z241" s="116">
        <f t="shared" si="4"/>
        <v>-2520.6000000000008</v>
      </c>
    </row>
    <row r="242" spans="1:26">
      <c r="A242" s="57"/>
      <c r="B242" s="47"/>
      <c r="C242" s="71"/>
      <c r="D242" s="78" t="s">
        <v>40</v>
      </c>
      <c r="E242" s="86">
        <v>20.6</v>
      </c>
      <c r="F242" s="86">
        <v>20.9</v>
      </c>
      <c r="G242" s="86">
        <v>18.7</v>
      </c>
      <c r="H242" s="86">
        <v>41.3</v>
      </c>
      <c r="I242" s="86">
        <v>47</v>
      </c>
      <c r="J242" s="86">
        <v>29.8</v>
      </c>
      <c r="K242" s="95"/>
      <c r="L242" s="95"/>
      <c r="M242" s="95"/>
      <c r="N242" s="95"/>
      <c r="O242" s="95"/>
      <c r="P242" s="95"/>
      <c r="Q242" s="86">
        <f>SUM(E242:P242)</f>
        <v>178.3</v>
      </c>
      <c r="R242" s="86">
        <v>151.19999999999999</v>
      </c>
      <c r="S242" s="112">
        <f t="shared" si="76"/>
        <v>117.92328042328045</v>
      </c>
      <c r="T242" s="116">
        <f t="shared" si="3"/>
        <v>-254.50000000000006</v>
      </c>
      <c r="U242" s="118"/>
      <c r="V242" s="118"/>
      <c r="W242" s="21"/>
      <c r="X242" s="21">
        <v>405.70000000000005</v>
      </c>
      <c r="Y242">
        <v>405.70000000000005</v>
      </c>
      <c r="Z242" s="116">
        <f t="shared" si="4"/>
        <v>-254.50000000000006</v>
      </c>
    </row>
    <row r="243" spans="1:26" ht="14.25">
      <c r="A243" s="57"/>
      <c r="B243" s="47"/>
      <c r="C243" s="72"/>
      <c r="D243" s="79" t="s">
        <v>76</v>
      </c>
      <c r="E243" s="87">
        <v>25.2</v>
      </c>
      <c r="F243" s="87">
        <v>25.1</v>
      </c>
      <c r="G243" s="87">
        <v>23.3</v>
      </c>
      <c r="H243" s="87">
        <v>47.2</v>
      </c>
      <c r="I243" s="87">
        <v>55.3</v>
      </c>
      <c r="J243" s="87">
        <v>35.5</v>
      </c>
      <c r="K243" s="96"/>
      <c r="L243" s="96"/>
      <c r="M243" s="96"/>
      <c r="N243" s="96"/>
      <c r="O243" s="96"/>
      <c r="P243" s="96"/>
      <c r="Q243" s="87">
        <f>SUM(E243:P243)</f>
        <v>211.6</v>
      </c>
      <c r="R243" s="87">
        <v>176.10000000000002</v>
      </c>
      <c r="S243" s="113">
        <f t="shared" si="76"/>
        <v>120.15900056785915</v>
      </c>
      <c r="T243" s="116">
        <f t="shared" si="3"/>
        <v>-289.59999999999991</v>
      </c>
      <c r="U243" s="119"/>
      <c r="V243" s="119"/>
      <c r="W243" s="21"/>
      <c r="X243" s="21">
        <v>465.69999999999993</v>
      </c>
      <c r="Y243">
        <v>465.69999999999993</v>
      </c>
      <c r="Z243" s="116">
        <f t="shared" si="4"/>
        <v>-289.59999999999991</v>
      </c>
    </row>
    <row r="244" spans="1:26" ht="13.5" customHeight="1">
      <c r="A244" s="57"/>
      <c r="B244" s="47"/>
      <c r="C244" s="70" t="s">
        <v>107</v>
      </c>
      <c r="D244" s="77" t="s">
        <v>39</v>
      </c>
      <c r="E244" s="85">
        <v>2</v>
      </c>
      <c r="F244" s="85">
        <v>5.2</v>
      </c>
      <c r="G244" s="85">
        <v>5.0999999999999996</v>
      </c>
      <c r="H244" s="85">
        <v>7.8</v>
      </c>
      <c r="I244" s="85">
        <v>9.4</v>
      </c>
      <c r="J244" s="85">
        <v>4.8</v>
      </c>
      <c r="K244" s="94"/>
      <c r="L244" s="94"/>
      <c r="M244" s="94"/>
      <c r="N244" s="94"/>
      <c r="O244" s="94"/>
      <c r="P244" s="94"/>
      <c r="Q244" s="85">
        <f>SUM(E244:P244)</f>
        <v>34.299999999999997</v>
      </c>
      <c r="R244" s="85">
        <v>40.799999999999997</v>
      </c>
      <c r="S244" s="111">
        <f t="shared" si="76"/>
        <v>84.068627450980387</v>
      </c>
      <c r="T244" s="116">
        <f t="shared" si="3"/>
        <v>-11.300000000000011</v>
      </c>
      <c r="U244" s="117" t="s">
        <v>443</v>
      </c>
      <c r="V244" s="148">
        <v>1</v>
      </c>
      <c r="W244" s="21"/>
      <c r="X244" s="21">
        <v>52.100000000000009</v>
      </c>
      <c r="Y244">
        <v>52.100000000000009</v>
      </c>
      <c r="Z244" s="116">
        <f t="shared" si="4"/>
        <v>-11.300000000000011</v>
      </c>
    </row>
    <row r="245" spans="1:26">
      <c r="A245" s="57"/>
      <c r="B245" s="47"/>
      <c r="C245" s="71"/>
      <c r="D245" s="78" t="s">
        <v>72</v>
      </c>
      <c r="E245" s="86">
        <v>0.4</v>
      </c>
      <c r="F245" s="86">
        <v>1</v>
      </c>
      <c r="G245" s="86">
        <v>1</v>
      </c>
      <c r="H245" s="86">
        <v>1.5</v>
      </c>
      <c r="I245" s="86">
        <v>1.9</v>
      </c>
      <c r="J245" s="86">
        <v>0.9</v>
      </c>
      <c r="K245" s="95"/>
      <c r="L245" s="95"/>
      <c r="M245" s="95"/>
      <c r="N245" s="95"/>
      <c r="O245" s="95"/>
      <c r="P245" s="95"/>
      <c r="Q245" s="86">
        <f>SUM(E245:P245)</f>
        <v>6.7</v>
      </c>
      <c r="R245" s="86">
        <v>8</v>
      </c>
      <c r="S245" s="112">
        <f t="shared" si="76"/>
        <v>83.75</v>
      </c>
      <c r="T245" s="116">
        <f t="shared" si="3"/>
        <v>-2.3000000000000007</v>
      </c>
      <c r="U245" s="118"/>
      <c r="V245" s="118"/>
      <c r="W245" s="21"/>
      <c r="X245" s="21">
        <v>10.3</v>
      </c>
      <c r="Y245">
        <v>10.3</v>
      </c>
      <c r="Z245" s="116">
        <f t="shared" si="4"/>
        <v>-2.3000000000000007</v>
      </c>
    </row>
    <row r="246" spans="1:26">
      <c r="A246" s="57"/>
      <c r="B246" s="47"/>
      <c r="C246" s="71"/>
      <c r="D246" s="78" t="s">
        <v>74</v>
      </c>
      <c r="E246" s="86">
        <f t="shared" ref="E246:Q246" si="79">+E244-E245</f>
        <v>1.6</v>
      </c>
      <c r="F246" s="86">
        <f t="shared" si="79"/>
        <v>4.2</v>
      </c>
      <c r="G246" s="86">
        <f t="shared" si="79"/>
        <v>4.0999999999999996</v>
      </c>
      <c r="H246" s="86">
        <f t="shared" si="79"/>
        <v>6.3</v>
      </c>
      <c r="I246" s="86">
        <f t="shared" si="79"/>
        <v>7.5</v>
      </c>
      <c r="J246" s="86">
        <f t="shared" si="79"/>
        <v>3.9</v>
      </c>
      <c r="K246" s="95">
        <f t="shared" si="79"/>
        <v>0</v>
      </c>
      <c r="L246" s="95">
        <f t="shared" si="79"/>
        <v>0</v>
      </c>
      <c r="M246" s="95">
        <f t="shared" si="79"/>
        <v>0</v>
      </c>
      <c r="N246" s="95">
        <f t="shared" si="79"/>
        <v>0</v>
      </c>
      <c r="O246" s="95">
        <f t="shared" si="79"/>
        <v>0</v>
      </c>
      <c r="P246" s="95">
        <f t="shared" si="79"/>
        <v>0</v>
      </c>
      <c r="Q246" s="86">
        <f t="shared" si="79"/>
        <v>27.6</v>
      </c>
      <c r="R246" s="86">
        <v>32.799999999999997</v>
      </c>
      <c r="S246" s="112">
        <f t="shared" si="76"/>
        <v>84.146341463414629</v>
      </c>
      <c r="T246" s="116">
        <f t="shared" si="3"/>
        <v>-9</v>
      </c>
      <c r="U246" s="118"/>
      <c r="V246" s="118"/>
      <c r="W246" s="21"/>
      <c r="X246" s="21">
        <v>41.8</v>
      </c>
      <c r="Y246">
        <v>41.800000000000011</v>
      </c>
      <c r="Z246" s="116">
        <f t="shared" si="4"/>
        <v>-9.0000000000000142</v>
      </c>
    </row>
    <row r="247" spans="1:26">
      <c r="A247" s="57"/>
      <c r="B247" s="47"/>
      <c r="C247" s="71"/>
      <c r="D247" s="78" t="s">
        <v>75</v>
      </c>
      <c r="E247" s="86">
        <f t="shared" ref="E247:Q247" si="80">+E244-E248</f>
        <v>1.9</v>
      </c>
      <c r="F247" s="86">
        <f t="shared" si="80"/>
        <v>5</v>
      </c>
      <c r="G247" s="86">
        <f t="shared" si="80"/>
        <v>5</v>
      </c>
      <c r="H247" s="86">
        <f t="shared" si="80"/>
        <v>5.4</v>
      </c>
      <c r="I247" s="86">
        <f t="shared" si="80"/>
        <v>5.1000000000000005</v>
      </c>
      <c r="J247" s="86">
        <f t="shared" si="80"/>
        <v>4</v>
      </c>
      <c r="K247" s="95">
        <f t="shared" si="80"/>
        <v>0</v>
      </c>
      <c r="L247" s="95">
        <f t="shared" si="80"/>
        <v>0</v>
      </c>
      <c r="M247" s="95">
        <f t="shared" si="80"/>
        <v>0</v>
      </c>
      <c r="N247" s="95">
        <f t="shared" si="80"/>
        <v>0</v>
      </c>
      <c r="O247" s="95">
        <f t="shared" si="80"/>
        <v>0</v>
      </c>
      <c r="P247" s="95">
        <f t="shared" si="80"/>
        <v>0</v>
      </c>
      <c r="Q247" s="86">
        <f t="shared" si="80"/>
        <v>26.4</v>
      </c>
      <c r="R247" s="86">
        <v>31.799999999999997</v>
      </c>
      <c r="S247" s="112">
        <f t="shared" si="76"/>
        <v>83.018867924528308</v>
      </c>
      <c r="T247" s="116">
        <f t="shared" si="3"/>
        <v>-8.2000000000000028</v>
      </c>
      <c r="U247" s="118"/>
      <c r="V247" s="118"/>
      <c r="W247" s="21"/>
      <c r="X247" s="21">
        <v>40</v>
      </c>
      <c r="Y247">
        <v>40.000000000000007</v>
      </c>
      <c r="Z247" s="116">
        <f t="shared" si="4"/>
        <v>-8.2000000000000099</v>
      </c>
    </row>
    <row r="248" spans="1:26">
      <c r="A248" s="57"/>
      <c r="B248" s="47"/>
      <c r="C248" s="71"/>
      <c r="D248" s="78" t="s">
        <v>40</v>
      </c>
      <c r="E248" s="86">
        <v>0.1</v>
      </c>
      <c r="F248" s="86">
        <v>0.2</v>
      </c>
      <c r="G248" s="86">
        <v>0.1</v>
      </c>
      <c r="H248" s="86">
        <v>2.4</v>
      </c>
      <c r="I248" s="86">
        <v>4.3</v>
      </c>
      <c r="J248" s="86">
        <v>0.8</v>
      </c>
      <c r="K248" s="95"/>
      <c r="L248" s="95"/>
      <c r="M248" s="95"/>
      <c r="N248" s="95"/>
      <c r="O248" s="95"/>
      <c r="P248" s="95"/>
      <c r="Q248" s="86">
        <f>SUM(E248:P248)</f>
        <v>7.9</v>
      </c>
      <c r="R248" s="86">
        <v>9</v>
      </c>
      <c r="S248" s="112">
        <f t="shared" si="76"/>
        <v>87.777777777777771</v>
      </c>
      <c r="T248" s="116">
        <f t="shared" si="3"/>
        <v>-3.1000000000000014</v>
      </c>
      <c r="U248" s="118"/>
      <c r="V248" s="118"/>
      <c r="W248" s="21"/>
      <c r="X248" s="21">
        <v>12.100000000000001</v>
      </c>
      <c r="Y248">
        <v>12.100000000000001</v>
      </c>
      <c r="Z248" s="116">
        <f t="shared" si="4"/>
        <v>-3.1000000000000014</v>
      </c>
    </row>
    <row r="249" spans="1:26" ht="14.25">
      <c r="A249" s="57"/>
      <c r="B249" s="47"/>
      <c r="C249" s="72"/>
      <c r="D249" s="79" t="s">
        <v>76</v>
      </c>
      <c r="E249" s="87">
        <v>0.1</v>
      </c>
      <c r="F249" s="87">
        <v>0.2</v>
      </c>
      <c r="G249" s="87">
        <v>0.1</v>
      </c>
      <c r="H249" s="87">
        <v>2.5</v>
      </c>
      <c r="I249" s="87">
        <v>4.5</v>
      </c>
      <c r="J249" s="87">
        <v>0.9</v>
      </c>
      <c r="K249" s="96"/>
      <c r="L249" s="96"/>
      <c r="M249" s="96"/>
      <c r="N249" s="96"/>
      <c r="O249" s="96"/>
      <c r="P249" s="96"/>
      <c r="Q249" s="87">
        <f>SUM(E249:P249)</f>
        <v>8.3000000000000007</v>
      </c>
      <c r="R249" s="87">
        <v>9.5</v>
      </c>
      <c r="S249" s="113">
        <f t="shared" si="76"/>
        <v>87.368421052631589</v>
      </c>
      <c r="T249" s="116">
        <f t="shared" si="3"/>
        <v>-3.3000000000000007</v>
      </c>
      <c r="U249" s="119"/>
      <c r="V249" s="119"/>
      <c r="W249" s="21"/>
      <c r="X249" s="21">
        <v>12.8</v>
      </c>
      <c r="Y249">
        <v>12.8</v>
      </c>
      <c r="Z249" s="116">
        <f t="shared" si="4"/>
        <v>-3.3000000000000007</v>
      </c>
    </row>
    <row r="250" spans="1:26" ht="13.5" customHeight="1">
      <c r="A250" s="57"/>
      <c r="B250" s="47"/>
      <c r="C250" s="70" t="s">
        <v>109</v>
      </c>
      <c r="D250" s="77" t="s">
        <v>39</v>
      </c>
      <c r="E250" s="85">
        <v>14.8</v>
      </c>
      <c r="F250" s="85">
        <v>10</v>
      </c>
      <c r="G250" s="85">
        <v>4.3</v>
      </c>
      <c r="H250" s="85">
        <v>18.8</v>
      </c>
      <c r="I250" s="85">
        <v>18</v>
      </c>
      <c r="J250" s="85">
        <v>4.0999999999999996</v>
      </c>
      <c r="K250" s="94"/>
      <c r="L250" s="94"/>
      <c r="M250" s="94"/>
      <c r="N250" s="94"/>
      <c r="O250" s="94"/>
      <c r="P250" s="94"/>
      <c r="Q250" s="85">
        <f>SUM(E250:P250)</f>
        <v>70</v>
      </c>
      <c r="R250" s="85">
        <v>107.79999999999998</v>
      </c>
      <c r="S250" s="111">
        <f t="shared" si="76"/>
        <v>64.935064935064943</v>
      </c>
      <c r="T250" s="116">
        <f t="shared" si="3"/>
        <v>-92.000000000000028</v>
      </c>
      <c r="U250" s="117" t="s">
        <v>444</v>
      </c>
      <c r="V250" s="148">
        <v>1</v>
      </c>
      <c r="W250" s="21"/>
      <c r="X250" s="21">
        <v>199.8</v>
      </c>
      <c r="Y250">
        <v>199.8</v>
      </c>
      <c r="Z250" s="116">
        <f t="shared" si="4"/>
        <v>-92.000000000000028</v>
      </c>
    </row>
    <row r="251" spans="1:26">
      <c r="A251" s="57"/>
      <c r="B251" s="47"/>
      <c r="C251" s="71"/>
      <c r="D251" s="78" t="s">
        <v>72</v>
      </c>
      <c r="E251" s="86">
        <v>0.6</v>
      </c>
      <c r="F251" s="86">
        <v>0.3</v>
      </c>
      <c r="G251" s="86">
        <v>0.1</v>
      </c>
      <c r="H251" s="86">
        <v>0.7</v>
      </c>
      <c r="I251" s="86">
        <v>0.6</v>
      </c>
      <c r="J251" s="86">
        <v>0.2</v>
      </c>
      <c r="K251" s="95"/>
      <c r="L251" s="95"/>
      <c r="M251" s="95"/>
      <c r="N251" s="95"/>
      <c r="O251" s="95"/>
      <c r="P251" s="95"/>
      <c r="Q251" s="86">
        <f>SUM(E251:P251)</f>
        <v>2.5</v>
      </c>
      <c r="R251" s="86">
        <v>4.2</v>
      </c>
      <c r="S251" s="112">
        <f t="shared" si="76"/>
        <v>59.523809523809526</v>
      </c>
      <c r="T251" s="116">
        <f t="shared" si="3"/>
        <v>-4.6999999999999984</v>
      </c>
      <c r="U251" s="118"/>
      <c r="V251" s="118"/>
      <c r="W251" s="21"/>
      <c r="X251" s="21">
        <v>8.8999999999999986</v>
      </c>
      <c r="Y251">
        <v>8.9000000000000057</v>
      </c>
      <c r="Z251" s="116">
        <f t="shared" si="4"/>
        <v>-4.7000000000000055</v>
      </c>
    </row>
    <row r="252" spans="1:26">
      <c r="A252" s="57"/>
      <c r="B252" s="47"/>
      <c r="C252" s="71"/>
      <c r="D252" s="78" t="s">
        <v>74</v>
      </c>
      <c r="E252" s="86">
        <f t="shared" ref="E252:Q252" si="81">+E250-E251</f>
        <v>14.2</v>
      </c>
      <c r="F252" s="86">
        <f t="shared" si="81"/>
        <v>9.6999999999999993</v>
      </c>
      <c r="G252" s="86">
        <f t="shared" si="81"/>
        <v>4.2</v>
      </c>
      <c r="H252" s="86">
        <f t="shared" si="81"/>
        <v>18.100000000000001</v>
      </c>
      <c r="I252" s="86">
        <f t="shared" si="81"/>
        <v>17.399999999999999</v>
      </c>
      <c r="J252" s="86">
        <f t="shared" si="81"/>
        <v>3.8999999999999995</v>
      </c>
      <c r="K252" s="95">
        <f t="shared" si="81"/>
        <v>0</v>
      </c>
      <c r="L252" s="95">
        <f t="shared" si="81"/>
        <v>0</v>
      </c>
      <c r="M252" s="95">
        <f t="shared" si="81"/>
        <v>0</v>
      </c>
      <c r="N252" s="95">
        <f t="shared" si="81"/>
        <v>0</v>
      </c>
      <c r="O252" s="95">
        <f t="shared" si="81"/>
        <v>0</v>
      </c>
      <c r="P252" s="95">
        <f t="shared" si="81"/>
        <v>0</v>
      </c>
      <c r="Q252" s="86">
        <f t="shared" si="81"/>
        <v>67.5</v>
      </c>
      <c r="R252" s="86">
        <v>103.6</v>
      </c>
      <c r="S252" s="112">
        <f t="shared" si="76"/>
        <v>65.154440154440167</v>
      </c>
      <c r="T252" s="116">
        <f t="shared" si="3"/>
        <v>-87.300000000000011</v>
      </c>
      <c r="U252" s="118"/>
      <c r="V252" s="118"/>
      <c r="W252" s="21"/>
      <c r="X252" s="21">
        <v>190.9</v>
      </c>
      <c r="Y252">
        <v>190.9</v>
      </c>
      <c r="Z252" s="116">
        <f t="shared" si="4"/>
        <v>-87.300000000000011</v>
      </c>
    </row>
    <row r="253" spans="1:26">
      <c r="A253" s="57"/>
      <c r="B253" s="47"/>
      <c r="C253" s="71"/>
      <c r="D253" s="78" t="s">
        <v>75</v>
      </c>
      <c r="E253" s="86">
        <f t="shared" ref="E253:Q253" si="82">+E250-E254</f>
        <v>12.600000000000001</v>
      </c>
      <c r="F253" s="86">
        <f t="shared" si="82"/>
        <v>8.6999999999999993</v>
      </c>
      <c r="G253" s="86">
        <f t="shared" si="82"/>
        <v>3.5999999999999996</v>
      </c>
      <c r="H253" s="86">
        <f t="shared" si="82"/>
        <v>15.7</v>
      </c>
      <c r="I253" s="86">
        <f t="shared" si="82"/>
        <v>15.1</v>
      </c>
      <c r="J253" s="86">
        <f t="shared" si="82"/>
        <v>3.4999999999999996</v>
      </c>
      <c r="K253" s="95">
        <f t="shared" si="82"/>
        <v>0</v>
      </c>
      <c r="L253" s="95">
        <f t="shared" si="82"/>
        <v>0</v>
      </c>
      <c r="M253" s="95">
        <f t="shared" si="82"/>
        <v>0</v>
      </c>
      <c r="N253" s="95">
        <f t="shared" si="82"/>
        <v>0</v>
      </c>
      <c r="O253" s="95">
        <f t="shared" si="82"/>
        <v>0</v>
      </c>
      <c r="P253" s="95">
        <f t="shared" si="82"/>
        <v>0</v>
      </c>
      <c r="Q253" s="86">
        <f t="shared" si="82"/>
        <v>59.2</v>
      </c>
      <c r="R253" s="86">
        <v>91.999999999999986</v>
      </c>
      <c r="S253" s="112">
        <f t="shared" si="76"/>
        <v>64.347826086956545</v>
      </c>
      <c r="T253" s="116">
        <f t="shared" si="3"/>
        <v>-77.2</v>
      </c>
      <c r="U253" s="118"/>
      <c r="V253" s="118"/>
      <c r="W253" s="21"/>
      <c r="X253" s="21">
        <v>169.2</v>
      </c>
      <c r="Y253">
        <v>169.2</v>
      </c>
      <c r="Z253" s="116">
        <f t="shared" si="4"/>
        <v>-77.200000000000031</v>
      </c>
    </row>
    <row r="254" spans="1:26">
      <c r="A254" s="57"/>
      <c r="B254" s="47"/>
      <c r="C254" s="71"/>
      <c r="D254" s="78" t="s">
        <v>40</v>
      </c>
      <c r="E254" s="86">
        <v>2.2000000000000002</v>
      </c>
      <c r="F254" s="86">
        <v>1.3</v>
      </c>
      <c r="G254" s="86">
        <v>0.7</v>
      </c>
      <c r="H254" s="86">
        <v>3.1</v>
      </c>
      <c r="I254" s="86">
        <v>2.9</v>
      </c>
      <c r="J254" s="86">
        <v>0.6</v>
      </c>
      <c r="K254" s="95"/>
      <c r="L254" s="95"/>
      <c r="M254" s="95"/>
      <c r="N254" s="95"/>
      <c r="O254" s="95"/>
      <c r="P254" s="95"/>
      <c r="Q254" s="86">
        <f>SUM(E254:P254)</f>
        <v>10.8</v>
      </c>
      <c r="R254" s="86">
        <v>15.8</v>
      </c>
      <c r="S254" s="112">
        <f t="shared" si="76"/>
        <v>68.35443037974683</v>
      </c>
      <c r="T254" s="116">
        <f t="shared" si="3"/>
        <v>-14.799999999999997</v>
      </c>
      <c r="U254" s="118"/>
      <c r="V254" s="118"/>
      <c r="W254" s="21"/>
      <c r="X254" s="21">
        <v>30.6</v>
      </c>
      <c r="Y254">
        <v>30.6</v>
      </c>
      <c r="Z254" s="116">
        <f t="shared" si="4"/>
        <v>-14.799999999999997</v>
      </c>
    </row>
    <row r="255" spans="1:26" ht="14.25">
      <c r="A255" s="57"/>
      <c r="B255" s="47"/>
      <c r="C255" s="72"/>
      <c r="D255" s="79" t="s">
        <v>76</v>
      </c>
      <c r="E255" s="87">
        <v>2.2999999999999998</v>
      </c>
      <c r="F255" s="87">
        <v>1.4</v>
      </c>
      <c r="G255" s="87">
        <v>0.8</v>
      </c>
      <c r="H255" s="87">
        <v>3.2</v>
      </c>
      <c r="I255" s="87">
        <v>3.1</v>
      </c>
      <c r="J255" s="87">
        <v>0.6</v>
      </c>
      <c r="K255" s="96"/>
      <c r="L255" s="96"/>
      <c r="M255" s="96"/>
      <c r="N255" s="96"/>
      <c r="O255" s="96"/>
      <c r="P255" s="96"/>
      <c r="Q255" s="87">
        <f>SUM(E255:P255)</f>
        <v>11.4</v>
      </c>
      <c r="R255" s="87">
        <v>16.600000000000001</v>
      </c>
      <c r="S255" s="113">
        <f t="shared" si="76"/>
        <v>68.674698795180717</v>
      </c>
      <c r="T255" s="116">
        <f t="shared" si="3"/>
        <v>-16.100000000000001</v>
      </c>
      <c r="U255" s="119"/>
      <c r="V255" s="119"/>
      <c r="W255" s="21"/>
      <c r="X255" s="21">
        <v>32.700000000000003</v>
      </c>
      <c r="Y255">
        <v>32.700000000000003</v>
      </c>
      <c r="Z255" s="116">
        <f t="shared" si="4"/>
        <v>-16.100000000000001</v>
      </c>
    </row>
    <row r="256" spans="1:26" ht="13.5" customHeight="1">
      <c r="A256" s="57"/>
      <c r="B256" s="47"/>
      <c r="C256" s="70" t="s">
        <v>112</v>
      </c>
      <c r="D256" s="77" t="s">
        <v>39</v>
      </c>
      <c r="E256" s="85">
        <v>19.8</v>
      </c>
      <c r="F256" s="85">
        <v>24.9</v>
      </c>
      <c r="G256" s="85">
        <v>18.7</v>
      </c>
      <c r="H256" s="85">
        <v>27.3</v>
      </c>
      <c r="I256" s="85">
        <v>30.9</v>
      </c>
      <c r="J256" s="85">
        <v>19</v>
      </c>
      <c r="K256" s="94"/>
      <c r="L256" s="94"/>
      <c r="M256" s="94"/>
      <c r="N256" s="94"/>
      <c r="O256" s="94"/>
      <c r="P256" s="94"/>
      <c r="Q256" s="85">
        <f>SUM(E256:P256)</f>
        <v>140.6</v>
      </c>
      <c r="R256" s="85">
        <v>158.6</v>
      </c>
      <c r="S256" s="111">
        <f t="shared" si="76"/>
        <v>88.650693568726354</v>
      </c>
      <c r="T256" s="116">
        <f t="shared" si="3"/>
        <v>-80.499999999999972</v>
      </c>
      <c r="U256" s="120" t="s">
        <v>53</v>
      </c>
      <c r="V256" s="148">
        <v>1</v>
      </c>
      <c r="W256" s="21"/>
      <c r="X256" s="21">
        <v>239.09999999999997</v>
      </c>
      <c r="Y256">
        <v>98.6</v>
      </c>
      <c r="Z256" s="116">
        <f t="shared" si="4"/>
        <v>59.999999999999986</v>
      </c>
    </row>
    <row r="257" spans="1:32">
      <c r="A257" s="57"/>
      <c r="B257" s="47"/>
      <c r="C257" s="71"/>
      <c r="D257" s="78" t="s">
        <v>72</v>
      </c>
      <c r="E257" s="86">
        <v>0.8</v>
      </c>
      <c r="F257" s="86">
        <v>1</v>
      </c>
      <c r="G257" s="86">
        <v>0.8</v>
      </c>
      <c r="H257" s="86">
        <v>1.1000000000000001</v>
      </c>
      <c r="I257" s="86">
        <v>1.3</v>
      </c>
      <c r="J257" s="86">
        <v>0.9</v>
      </c>
      <c r="K257" s="95"/>
      <c r="L257" s="95"/>
      <c r="M257" s="95"/>
      <c r="N257" s="95"/>
      <c r="O257" s="95"/>
      <c r="P257" s="95"/>
      <c r="Q257" s="86">
        <f>SUM(E257:P257)</f>
        <v>5.9</v>
      </c>
      <c r="R257" s="86">
        <v>6.7</v>
      </c>
      <c r="S257" s="112">
        <f t="shared" si="76"/>
        <v>88.059701492537314</v>
      </c>
      <c r="T257" s="116">
        <f t="shared" si="3"/>
        <v>-4.5999999999999988</v>
      </c>
      <c r="U257" s="121"/>
      <c r="V257" s="118"/>
      <c r="W257" s="21"/>
      <c r="X257" s="21">
        <v>11.3</v>
      </c>
      <c r="Y257">
        <v>3.4000000000000004</v>
      </c>
      <c r="Z257" s="116">
        <f t="shared" si="4"/>
        <v>3.3</v>
      </c>
    </row>
    <row r="258" spans="1:32">
      <c r="A258" s="57"/>
      <c r="B258" s="47"/>
      <c r="C258" s="71"/>
      <c r="D258" s="78" t="s">
        <v>74</v>
      </c>
      <c r="E258" s="86">
        <f t="shared" ref="E258:Q258" si="83">+E256-E257</f>
        <v>19</v>
      </c>
      <c r="F258" s="86">
        <f t="shared" si="83"/>
        <v>23.9</v>
      </c>
      <c r="G258" s="86">
        <f t="shared" si="83"/>
        <v>17.899999999999999</v>
      </c>
      <c r="H258" s="86">
        <f t="shared" si="83"/>
        <v>26.2</v>
      </c>
      <c r="I258" s="86">
        <f t="shared" si="83"/>
        <v>29.6</v>
      </c>
      <c r="J258" s="86">
        <f t="shared" si="83"/>
        <v>18.100000000000001</v>
      </c>
      <c r="K258" s="95">
        <f t="shared" si="83"/>
        <v>0</v>
      </c>
      <c r="L258" s="95">
        <f t="shared" si="83"/>
        <v>0</v>
      </c>
      <c r="M258" s="95">
        <f t="shared" si="83"/>
        <v>0</v>
      </c>
      <c r="N258" s="95">
        <f t="shared" si="83"/>
        <v>0</v>
      </c>
      <c r="O258" s="95">
        <f t="shared" si="83"/>
        <v>0</v>
      </c>
      <c r="P258" s="95">
        <f t="shared" si="83"/>
        <v>0</v>
      </c>
      <c r="Q258" s="86">
        <f t="shared" si="83"/>
        <v>134.69999999999999</v>
      </c>
      <c r="R258" s="86">
        <v>151.9</v>
      </c>
      <c r="S258" s="112">
        <f t="shared" si="76"/>
        <v>88.676761026991429</v>
      </c>
      <c r="T258" s="116">
        <f t="shared" si="3"/>
        <v>-75.899999999999977</v>
      </c>
      <c r="U258" s="121"/>
      <c r="V258" s="118"/>
      <c r="W258" s="21"/>
      <c r="X258" s="21">
        <v>227.8</v>
      </c>
      <c r="Y258">
        <v>95.2</v>
      </c>
      <c r="Z258" s="116">
        <f t="shared" si="4"/>
        <v>56.7</v>
      </c>
    </row>
    <row r="259" spans="1:32">
      <c r="A259" s="57"/>
      <c r="B259" s="47"/>
      <c r="C259" s="71"/>
      <c r="D259" s="78" t="s">
        <v>75</v>
      </c>
      <c r="E259" s="86">
        <f t="shared" ref="E259:Q259" si="84">+E256-E260</f>
        <v>19.400000000000002</v>
      </c>
      <c r="F259" s="86">
        <f t="shared" si="84"/>
        <v>24.299999999999997</v>
      </c>
      <c r="G259" s="86">
        <f t="shared" si="84"/>
        <v>18.3</v>
      </c>
      <c r="H259" s="86">
        <f t="shared" si="84"/>
        <v>25.5</v>
      </c>
      <c r="I259" s="86">
        <f t="shared" si="84"/>
        <v>29.5</v>
      </c>
      <c r="J259" s="86">
        <f t="shared" si="84"/>
        <v>18.7</v>
      </c>
      <c r="K259" s="95">
        <f t="shared" si="84"/>
        <v>0</v>
      </c>
      <c r="L259" s="95">
        <f t="shared" si="84"/>
        <v>0</v>
      </c>
      <c r="M259" s="95">
        <f t="shared" si="84"/>
        <v>0</v>
      </c>
      <c r="N259" s="95">
        <f t="shared" si="84"/>
        <v>0</v>
      </c>
      <c r="O259" s="95">
        <f t="shared" si="84"/>
        <v>0</v>
      </c>
      <c r="P259" s="95">
        <f t="shared" si="84"/>
        <v>0</v>
      </c>
      <c r="Q259" s="86">
        <f t="shared" si="84"/>
        <v>135.69999999999999</v>
      </c>
      <c r="R259" s="86">
        <v>155.6</v>
      </c>
      <c r="S259" s="112">
        <f t="shared" si="76"/>
        <v>87.210796915167094</v>
      </c>
      <c r="T259" s="116">
        <f t="shared" si="3"/>
        <v>-75.800000000000011</v>
      </c>
      <c r="U259" s="121"/>
      <c r="V259" s="118"/>
      <c r="W259" s="21"/>
      <c r="X259" s="21">
        <v>231.4</v>
      </c>
      <c r="Y259">
        <v>90.500000000000014</v>
      </c>
      <c r="Z259" s="116">
        <f t="shared" si="4"/>
        <v>65.09999999999998</v>
      </c>
    </row>
    <row r="260" spans="1:32">
      <c r="A260" s="57"/>
      <c r="B260" s="47"/>
      <c r="C260" s="71"/>
      <c r="D260" s="78" t="s">
        <v>40</v>
      </c>
      <c r="E260" s="86">
        <v>0.4</v>
      </c>
      <c r="F260" s="86">
        <v>0.6</v>
      </c>
      <c r="G260" s="86">
        <v>0.4</v>
      </c>
      <c r="H260" s="86">
        <v>1.8</v>
      </c>
      <c r="I260" s="86">
        <v>1.4</v>
      </c>
      <c r="J260" s="86">
        <v>0.3</v>
      </c>
      <c r="K260" s="95"/>
      <c r="L260" s="95"/>
      <c r="M260" s="95"/>
      <c r="N260" s="95"/>
      <c r="O260" s="95"/>
      <c r="P260" s="95"/>
      <c r="Q260" s="86">
        <f>SUM(E260:P260)</f>
        <v>4.8999999999999995</v>
      </c>
      <c r="R260" s="86">
        <v>3</v>
      </c>
      <c r="S260" s="112">
        <f t="shared" si="76"/>
        <v>163.33333333333331</v>
      </c>
      <c r="T260" s="116">
        <f t="shared" si="3"/>
        <v>-4.7</v>
      </c>
      <c r="U260" s="121"/>
      <c r="V260" s="118"/>
      <c r="W260" s="21"/>
      <c r="X260" s="21">
        <v>7.7</v>
      </c>
      <c r="Y260">
        <v>8.1</v>
      </c>
      <c r="Z260" s="116">
        <f t="shared" si="4"/>
        <v>-5.0999999999999996</v>
      </c>
    </row>
    <row r="261" spans="1:32" ht="14.25">
      <c r="A261" s="57"/>
      <c r="B261" s="47"/>
      <c r="C261" s="72"/>
      <c r="D261" s="79" t="s">
        <v>76</v>
      </c>
      <c r="E261" s="87">
        <v>0.4</v>
      </c>
      <c r="F261" s="87">
        <v>0.6</v>
      </c>
      <c r="G261" s="87">
        <v>0.4</v>
      </c>
      <c r="H261" s="87">
        <v>1.8</v>
      </c>
      <c r="I261" s="87">
        <v>1.4</v>
      </c>
      <c r="J261" s="87">
        <v>0.3</v>
      </c>
      <c r="K261" s="96"/>
      <c r="L261" s="96"/>
      <c r="M261" s="96"/>
      <c r="N261" s="96"/>
      <c r="O261" s="96"/>
      <c r="P261" s="96"/>
      <c r="Q261" s="87">
        <f>SUM(E261:P261)</f>
        <v>4.8999999999999995</v>
      </c>
      <c r="R261" s="87">
        <v>3</v>
      </c>
      <c r="S261" s="113">
        <f t="shared" si="76"/>
        <v>163.33333333333331</v>
      </c>
      <c r="T261" s="116">
        <f t="shared" si="3"/>
        <v>-4.7</v>
      </c>
      <c r="U261" s="122"/>
      <c r="V261" s="119"/>
      <c r="W261" s="21"/>
      <c r="X261" s="21">
        <v>7.7</v>
      </c>
      <c r="Y261">
        <v>8.1</v>
      </c>
      <c r="Z261" s="116">
        <f t="shared" si="4"/>
        <v>-5.0999999999999996</v>
      </c>
    </row>
    <row r="262" spans="1:32" ht="13.5" customHeight="1">
      <c r="A262" s="57"/>
      <c r="B262" s="47"/>
      <c r="C262" s="70" t="s">
        <v>115</v>
      </c>
      <c r="D262" s="77" t="s">
        <v>39</v>
      </c>
      <c r="E262" s="85">
        <v>32.5</v>
      </c>
      <c r="F262" s="85">
        <v>43.5</v>
      </c>
      <c r="G262" s="85">
        <v>45.3</v>
      </c>
      <c r="H262" s="85">
        <v>56.8</v>
      </c>
      <c r="I262" s="85">
        <v>63.1</v>
      </c>
      <c r="J262" s="85">
        <v>51.8</v>
      </c>
      <c r="K262" s="94"/>
      <c r="L262" s="94"/>
      <c r="M262" s="94"/>
      <c r="N262" s="94"/>
      <c r="O262" s="94"/>
      <c r="P262" s="94"/>
      <c r="Q262" s="85">
        <f>SUM(E262:P262)</f>
        <v>293</v>
      </c>
      <c r="R262" s="85">
        <v>356.1</v>
      </c>
      <c r="S262" s="111">
        <f t="shared" si="76"/>
        <v>82.280258354394832</v>
      </c>
      <c r="T262" s="116">
        <f t="shared" si="3"/>
        <v>-151.19999999999999</v>
      </c>
      <c r="U262" s="117" t="s">
        <v>445</v>
      </c>
      <c r="V262" s="148">
        <v>1</v>
      </c>
      <c r="W262" s="21"/>
      <c r="X262" s="21">
        <v>507.3</v>
      </c>
      <c r="Y262">
        <v>507.3</v>
      </c>
      <c r="Z262" s="116">
        <f t="shared" si="4"/>
        <v>-151.19999999999999</v>
      </c>
      <c r="AF262" s="48">
        <f>AF197</f>
        <v>0</v>
      </c>
    </row>
    <row r="263" spans="1:32">
      <c r="A263" s="57"/>
      <c r="B263" s="47"/>
      <c r="C263" s="71"/>
      <c r="D263" s="78" t="s">
        <v>72</v>
      </c>
      <c r="E263" s="86">
        <v>1.3</v>
      </c>
      <c r="F263" s="86">
        <v>2.6</v>
      </c>
      <c r="G263" s="86">
        <v>5.3</v>
      </c>
      <c r="H263" s="86">
        <v>9.9</v>
      </c>
      <c r="I263" s="86">
        <v>13.1</v>
      </c>
      <c r="J263" s="86">
        <v>8.6999999999999993</v>
      </c>
      <c r="K263" s="95"/>
      <c r="L263" s="95"/>
      <c r="M263" s="95"/>
      <c r="N263" s="95"/>
      <c r="O263" s="95"/>
      <c r="P263" s="95"/>
      <c r="Q263" s="86">
        <f>SUM(E263:P263)</f>
        <v>40.900000000000006</v>
      </c>
      <c r="R263" s="86">
        <v>54.8</v>
      </c>
      <c r="S263" s="112">
        <f t="shared" si="76"/>
        <v>74.635036496350381</v>
      </c>
      <c r="T263" s="116">
        <f t="shared" si="3"/>
        <v>-28.000000000000014</v>
      </c>
      <c r="U263" s="118"/>
      <c r="V263" s="118"/>
      <c r="W263" s="21"/>
      <c r="X263" s="21">
        <v>82.800000000000011</v>
      </c>
      <c r="Y263">
        <v>82.800000000000011</v>
      </c>
      <c r="Z263" s="116">
        <f t="shared" si="4"/>
        <v>-28.000000000000014</v>
      </c>
    </row>
    <row r="264" spans="1:32">
      <c r="A264" s="57"/>
      <c r="B264" s="47"/>
      <c r="C264" s="71"/>
      <c r="D264" s="78" t="s">
        <v>74</v>
      </c>
      <c r="E264" s="86">
        <f t="shared" ref="E264:Q264" si="85">+E262-E263</f>
        <v>31.2</v>
      </c>
      <c r="F264" s="86">
        <f t="shared" si="85"/>
        <v>40.9</v>
      </c>
      <c r="G264" s="86">
        <f t="shared" si="85"/>
        <v>40</v>
      </c>
      <c r="H264" s="86">
        <f t="shared" si="85"/>
        <v>46.9</v>
      </c>
      <c r="I264" s="86">
        <f t="shared" si="85"/>
        <v>50</v>
      </c>
      <c r="J264" s="86">
        <f t="shared" si="85"/>
        <v>43.099999999999994</v>
      </c>
      <c r="K264" s="95">
        <f t="shared" si="85"/>
        <v>0</v>
      </c>
      <c r="L264" s="95">
        <f t="shared" si="85"/>
        <v>0</v>
      </c>
      <c r="M264" s="95">
        <f t="shared" si="85"/>
        <v>0</v>
      </c>
      <c r="N264" s="95">
        <f t="shared" si="85"/>
        <v>0</v>
      </c>
      <c r="O264" s="95">
        <f t="shared" si="85"/>
        <v>0</v>
      </c>
      <c r="P264" s="95">
        <f t="shared" si="85"/>
        <v>0</v>
      </c>
      <c r="Q264" s="86">
        <f t="shared" si="85"/>
        <v>252.1</v>
      </c>
      <c r="R264" s="86">
        <v>301.3</v>
      </c>
      <c r="S264" s="112">
        <f t="shared" si="76"/>
        <v>83.670760039827414</v>
      </c>
      <c r="T264" s="116">
        <f t="shared" si="3"/>
        <v>-123.19999999999999</v>
      </c>
      <c r="U264" s="118"/>
      <c r="V264" s="118"/>
      <c r="W264" s="21"/>
      <c r="X264" s="21">
        <v>424.5</v>
      </c>
      <c r="Y264">
        <v>424.5</v>
      </c>
      <c r="Z264" s="116">
        <f t="shared" si="4"/>
        <v>-123.19999999999999</v>
      </c>
    </row>
    <row r="265" spans="1:32">
      <c r="A265" s="57"/>
      <c r="B265" s="47"/>
      <c r="C265" s="71"/>
      <c r="D265" s="78" t="s">
        <v>75</v>
      </c>
      <c r="E265" s="86">
        <f t="shared" ref="E265:Q265" si="86">+E262-E266</f>
        <v>29.8</v>
      </c>
      <c r="F265" s="86">
        <f t="shared" si="86"/>
        <v>39.799999999999997</v>
      </c>
      <c r="G265" s="86">
        <f t="shared" si="86"/>
        <v>40.299999999999997</v>
      </c>
      <c r="H265" s="86">
        <f t="shared" si="86"/>
        <v>50.8</v>
      </c>
      <c r="I265" s="86">
        <f t="shared" si="86"/>
        <v>54.7</v>
      </c>
      <c r="J265" s="86">
        <f t="shared" si="86"/>
        <v>45.5</v>
      </c>
      <c r="K265" s="95">
        <f t="shared" si="86"/>
        <v>0</v>
      </c>
      <c r="L265" s="95">
        <f t="shared" si="86"/>
        <v>0</v>
      </c>
      <c r="M265" s="95">
        <f t="shared" si="86"/>
        <v>0</v>
      </c>
      <c r="N265" s="95">
        <f t="shared" si="86"/>
        <v>0</v>
      </c>
      <c r="O265" s="95">
        <f t="shared" si="86"/>
        <v>0</v>
      </c>
      <c r="P265" s="95">
        <f t="shared" si="86"/>
        <v>0</v>
      </c>
      <c r="Q265" s="86">
        <f t="shared" si="86"/>
        <v>260.89999999999998</v>
      </c>
      <c r="R265" s="86">
        <v>318.39999999999998</v>
      </c>
      <c r="S265" s="112">
        <f t="shared" si="76"/>
        <v>81.94095477386935</v>
      </c>
      <c r="T265" s="116">
        <f t="shared" si="3"/>
        <v>-152</v>
      </c>
      <c r="U265" s="118"/>
      <c r="V265" s="118"/>
      <c r="W265" s="21"/>
      <c r="X265" s="21">
        <v>470.4</v>
      </c>
      <c r="Y265">
        <v>470.4</v>
      </c>
      <c r="Z265" s="116">
        <f t="shared" si="4"/>
        <v>-152.00000000000006</v>
      </c>
    </row>
    <row r="266" spans="1:32">
      <c r="A266" s="57"/>
      <c r="B266" s="47"/>
      <c r="C266" s="71"/>
      <c r="D266" s="78" t="s">
        <v>40</v>
      </c>
      <c r="E266" s="86">
        <v>2.7</v>
      </c>
      <c r="F266" s="86">
        <v>3.7</v>
      </c>
      <c r="G266" s="86">
        <v>5</v>
      </c>
      <c r="H266" s="86">
        <v>6</v>
      </c>
      <c r="I266" s="86">
        <v>8.4</v>
      </c>
      <c r="J266" s="86">
        <v>6.3</v>
      </c>
      <c r="K266" s="95"/>
      <c r="L266" s="95"/>
      <c r="M266" s="95"/>
      <c r="N266" s="95"/>
      <c r="O266" s="95"/>
      <c r="P266" s="95"/>
      <c r="Q266" s="86">
        <f>SUM(E266:P266)</f>
        <v>32.099999999999994</v>
      </c>
      <c r="R266" s="86">
        <v>37.700000000000003</v>
      </c>
      <c r="S266" s="112">
        <f t="shared" si="76"/>
        <v>85.145888594164433</v>
      </c>
      <c r="T266" s="116">
        <f t="shared" si="3"/>
        <v>0.80000000000000415</v>
      </c>
      <c r="U266" s="118"/>
      <c r="V266" s="118"/>
      <c r="W266" s="21"/>
      <c r="X266" s="21">
        <v>36.9</v>
      </c>
      <c r="Y266">
        <v>36.9</v>
      </c>
      <c r="Z266" s="116">
        <f t="shared" si="4"/>
        <v>0.80000000000000415</v>
      </c>
    </row>
    <row r="267" spans="1:32" ht="14.25">
      <c r="A267" s="57"/>
      <c r="B267" s="47"/>
      <c r="C267" s="72"/>
      <c r="D267" s="79" t="s">
        <v>76</v>
      </c>
      <c r="E267" s="87">
        <v>3.2</v>
      </c>
      <c r="F267" s="87">
        <v>4.4000000000000004</v>
      </c>
      <c r="G267" s="87">
        <v>6</v>
      </c>
      <c r="H267" s="87">
        <v>7.2</v>
      </c>
      <c r="I267" s="87">
        <v>10.1</v>
      </c>
      <c r="J267" s="87">
        <v>7.6</v>
      </c>
      <c r="K267" s="96"/>
      <c r="L267" s="96"/>
      <c r="M267" s="96"/>
      <c r="N267" s="96"/>
      <c r="O267" s="96"/>
      <c r="P267" s="96"/>
      <c r="Q267" s="87">
        <f>SUM(E267:P267)</f>
        <v>38.5</v>
      </c>
      <c r="R267" s="87">
        <v>45.2</v>
      </c>
      <c r="S267" s="113">
        <f t="shared" si="76"/>
        <v>85.176991150442475</v>
      </c>
      <c r="T267" s="116">
        <f t="shared" si="3"/>
        <v>0.79999999999999716</v>
      </c>
      <c r="U267" s="119"/>
      <c r="V267" s="119"/>
      <c r="W267" s="21"/>
      <c r="X267" s="21">
        <v>44.400000000000006</v>
      </c>
      <c r="Y267">
        <v>44.400000000000006</v>
      </c>
      <c r="Z267" s="116">
        <f t="shared" si="4"/>
        <v>0.79999999999999716</v>
      </c>
    </row>
    <row r="268" spans="1:32" ht="13.5" customHeight="1">
      <c r="A268" s="57"/>
      <c r="B268" s="47"/>
      <c r="C268" s="70" t="s">
        <v>116</v>
      </c>
      <c r="D268" s="77" t="s">
        <v>39</v>
      </c>
      <c r="E268" s="85">
        <v>54.1</v>
      </c>
      <c r="F268" s="85">
        <v>68</v>
      </c>
      <c r="G268" s="85">
        <v>66.2</v>
      </c>
      <c r="H268" s="85">
        <v>92.9</v>
      </c>
      <c r="I268" s="85">
        <v>112.1</v>
      </c>
      <c r="J268" s="85">
        <v>89.5</v>
      </c>
      <c r="K268" s="94"/>
      <c r="L268" s="94"/>
      <c r="M268" s="94"/>
      <c r="N268" s="94"/>
      <c r="O268" s="94"/>
      <c r="P268" s="94"/>
      <c r="Q268" s="85">
        <f>SUM(E268:P268)</f>
        <v>482.8</v>
      </c>
      <c r="R268" s="85">
        <v>446.70000000000005</v>
      </c>
      <c r="S268" s="111">
        <f t="shared" si="76"/>
        <v>108.08148645623461</v>
      </c>
      <c r="T268" s="116">
        <f t="shared" si="3"/>
        <v>-306.69999999999993</v>
      </c>
      <c r="U268" s="126" t="s">
        <v>200</v>
      </c>
      <c r="V268" s="148"/>
      <c r="W268" s="21"/>
      <c r="X268" s="21">
        <v>753.4</v>
      </c>
      <c r="Y268">
        <v>753.4</v>
      </c>
      <c r="Z268" s="116">
        <f t="shared" si="4"/>
        <v>-306.69999999999993</v>
      </c>
    </row>
    <row r="269" spans="1:32">
      <c r="A269" s="57"/>
      <c r="B269" s="47"/>
      <c r="C269" s="71"/>
      <c r="D269" s="78" t="s">
        <v>72</v>
      </c>
      <c r="E269" s="86">
        <v>45.6</v>
      </c>
      <c r="F269" s="86">
        <v>55.2</v>
      </c>
      <c r="G269" s="86">
        <v>54.2</v>
      </c>
      <c r="H269" s="86">
        <v>69.099999999999994</v>
      </c>
      <c r="I269" s="86">
        <v>81.900000000000006</v>
      </c>
      <c r="J269" s="86">
        <v>69.2</v>
      </c>
      <c r="K269" s="95"/>
      <c r="L269" s="95"/>
      <c r="M269" s="95"/>
      <c r="N269" s="95"/>
      <c r="O269" s="95"/>
      <c r="P269" s="95"/>
      <c r="Q269" s="86">
        <f>SUM(E269:P269)</f>
        <v>375.2</v>
      </c>
      <c r="R269" s="86">
        <v>87.9</v>
      </c>
      <c r="S269" s="112">
        <f t="shared" si="76"/>
        <v>426.84869169510807</v>
      </c>
      <c r="T269" s="116">
        <f t="shared" si="3"/>
        <v>-253.50000000000003</v>
      </c>
      <c r="U269" s="118"/>
      <c r="V269" s="118"/>
      <c r="W269" s="21"/>
      <c r="X269" s="21">
        <v>341.4</v>
      </c>
      <c r="Y269">
        <v>341.4</v>
      </c>
      <c r="Z269" s="116">
        <f t="shared" si="4"/>
        <v>-253.50000000000003</v>
      </c>
    </row>
    <row r="270" spans="1:32">
      <c r="A270" s="57"/>
      <c r="B270" s="47"/>
      <c r="C270" s="71"/>
      <c r="D270" s="78" t="s">
        <v>74</v>
      </c>
      <c r="E270" s="86">
        <f t="shared" ref="E270:Q270" si="87">+E268-E269</f>
        <v>8.5</v>
      </c>
      <c r="F270" s="86">
        <f t="shared" si="87"/>
        <v>12.799999999999997</v>
      </c>
      <c r="G270" s="86">
        <f t="shared" si="87"/>
        <v>12</v>
      </c>
      <c r="H270" s="86">
        <f t="shared" si="87"/>
        <v>23.799999999999997</v>
      </c>
      <c r="I270" s="86">
        <f t="shared" si="87"/>
        <v>30.200000000000003</v>
      </c>
      <c r="J270" s="86">
        <f t="shared" si="87"/>
        <v>20.299999999999997</v>
      </c>
      <c r="K270" s="95">
        <f t="shared" si="87"/>
        <v>0</v>
      </c>
      <c r="L270" s="95">
        <f t="shared" si="87"/>
        <v>0</v>
      </c>
      <c r="M270" s="95">
        <f t="shared" si="87"/>
        <v>0</v>
      </c>
      <c r="N270" s="95">
        <f t="shared" si="87"/>
        <v>0</v>
      </c>
      <c r="O270" s="95">
        <f t="shared" si="87"/>
        <v>0</v>
      </c>
      <c r="P270" s="95">
        <f t="shared" si="87"/>
        <v>0</v>
      </c>
      <c r="Q270" s="86">
        <f t="shared" si="87"/>
        <v>107.60000000000002</v>
      </c>
      <c r="R270" s="86">
        <v>358.8</v>
      </c>
      <c r="S270" s="112">
        <f t="shared" si="76"/>
        <v>29.988851727982169</v>
      </c>
      <c r="T270" s="116">
        <f t="shared" si="3"/>
        <v>-53.199999999999989</v>
      </c>
      <c r="U270" s="118"/>
      <c r="V270" s="118"/>
      <c r="W270" s="21"/>
      <c r="X270" s="21">
        <v>412</v>
      </c>
      <c r="Y270">
        <v>411.99999999999994</v>
      </c>
      <c r="Z270" s="116">
        <f t="shared" si="4"/>
        <v>-53.199999999999932</v>
      </c>
    </row>
    <row r="271" spans="1:32">
      <c r="A271" s="57"/>
      <c r="B271" s="47"/>
      <c r="C271" s="71"/>
      <c r="D271" s="78" t="s">
        <v>75</v>
      </c>
      <c r="E271" s="86">
        <f t="shared" ref="E271:Q271" si="88">+E268-E272</f>
        <v>43.900000000000006</v>
      </c>
      <c r="F271" s="86">
        <f t="shared" si="88"/>
        <v>54.4</v>
      </c>
      <c r="G271" s="86">
        <f t="shared" si="88"/>
        <v>55</v>
      </c>
      <c r="H271" s="86">
        <f t="shared" si="88"/>
        <v>68.399999999999991</v>
      </c>
      <c r="I271" s="86">
        <f t="shared" si="88"/>
        <v>85.300000000000011</v>
      </c>
      <c r="J271" s="86">
        <f t="shared" si="88"/>
        <v>67.7</v>
      </c>
      <c r="K271" s="95">
        <f t="shared" si="88"/>
        <v>0</v>
      </c>
      <c r="L271" s="95">
        <f t="shared" si="88"/>
        <v>0</v>
      </c>
      <c r="M271" s="95">
        <f t="shared" si="88"/>
        <v>0</v>
      </c>
      <c r="N271" s="95">
        <f t="shared" si="88"/>
        <v>0</v>
      </c>
      <c r="O271" s="95">
        <f t="shared" si="88"/>
        <v>0</v>
      </c>
      <c r="P271" s="95">
        <f t="shared" si="88"/>
        <v>0</v>
      </c>
      <c r="Q271" s="86">
        <f t="shared" si="88"/>
        <v>374.70000000000005</v>
      </c>
      <c r="R271" s="86">
        <v>355.5</v>
      </c>
      <c r="S271" s="112">
        <f t="shared" si="76"/>
        <v>105.40084388185656</v>
      </c>
      <c r="T271" s="116">
        <f t="shared" si="3"/>
        <v>-199.60000000000002</v>
      </c>
      <c r="U271" s="118"/>
      <c r="V271" s="118"/>
      <c r="W271" s="21"/>
      <c r="X271" s="21">
        <v>555.1</v>
      </c>
      <c r="Y271">
        <v>555.1</v>
      </c>
      <c r="Z271" s="116">
        <f t="shared" si="4"/>
        <v>-199.60000000000002</v>
      </c>
    </row>
    <row r="272" spans="1:32">
      <c r="A272" s="57"/>
      <c r="B272" s="47"/>
      <c r="C272" s="71"/>
      <c r="D272" s="78" t="s">
        <v>40</v>
      </c>
      <c r="E272" s="86">
        <v>10.199999999999999</v>
      </c>
      <c r="F272" s="86">
        <v>13.6</v>
      </c>
      <c r="G272" s="86">
        <v>11.2</v>
      </c>
      <c r="H272" s="86">
        <v>24.5</v>
      </c>
      <c r="I272" s="86">
        <v>26.8</v>
      </c>
      <c r="J272" s="86">
        <v>21.8</v>
      </c>
      <c r="K272" s="95"/>
      <c r="L272" s="95"/>
      <c r="M272" s="95"/>
      <c r="N272" s="95"/>
      <c r="O272" s="95"/>
      <c r="P272" s="95"/>
      <c r="Q272" s="86">
        <f>SUM(E272:P272)</f>
        <v>108.1</v>
      </c>
      <c r="R272" s="86">
        <v>91.2</v>
      </c>
      <c r="S272" s="112">
        <f t="shared" si="76"/>
        <v>118.53070175438596</v>
      </c>
      <c r="T272" s="116">
        <f t="shared" si="3"/>
        <v>-107.09999999999998</v>
      </c>
      <c r="U272" s="118"/>
      <c r="V272" s="118"/>
      <c r="W272" s="21"/>
      <c r="X272" s="21">
        <v>198.3</v>
      </c>
      <c r="Y272">
        <v>198.3</v>
      </c>
      <c r="Z272" s="116">
        <f t="shared" si="4"/>
        <v>-107.09999999999998</v>
      </c>
    </row>
    <row r="273" spans="1:26" ht="14.25">
      <c r="A273" s="57"/>
      <c r="B273" s="47"/>
      <c r="C273" s="72"/>
      <c r="D273" s="79" t="s">
        <v>76</v>
      </c>
      <c r="E273" s="87">
        <v>11.3</v>
      </c>
      <c r="F273" s="87">
        <v>14.7</v>
      </c>
      <c r="G273" s="87">
        <v>12.8</v>
      </c>
      <c r="H273" s="87">
        <v>28.3</v>
      </c>
      <c r="I273" s="87">
        <v>30.6</v>
      </c>
      <c r="J273" s="87">
        <v>24.6</v>
      </c>
      <c r="K273" s="96"/>
      <c r="L273" s="96"/>
      <c r="M273" s="96"/>
      <c r="N273" s="96"/>
      <c r="O273" s="96"/>
      <c r="P273" s="96"/>
      <c r="Q273" s="87">
        <f>SUM(E273:P273)</f>
        <v>122.29999999999998</v>
      </c>
      <c r="R273" s="87">
        <v>103.6</v>
      </c>
      <c r="S273" s="113">
        <f t="shared" si="76"/>
        <v>118.05019305019304</v>
      </c>
      <c r="T273" s="116">
        <f t="shared" si="3"/>
        <v>-141</v>
      </c>
      <c r="U273" s="119"/>
      <c r="V273" s="119"/>
      <c r="W273" s="21"/>
      <c r="X273" s="21">
        <v>244.6</v>
      </c>
      <c r="Y273">
        <v>244.6</v>
      </c>
      <c r="Z273" s="116">
        <f t="shared" si="4"/>
        <v>-141</v>
      </c>
    </row>
    <row r="274" spans="1:26" ht="13.5" customHeight="1">
      <c r="A274" s="57"/>
      <c r="B274" s="47"/>
      <c r="C274" s="70" t="s">
        <v>118</v>
      </c>
      <c r="D274" s="77" t="s">
        <v>39</v>
      </c>
      <c r="E274" s="85">
        <v>18.100000000000001</v>
      </c>
      <c r="F274" s="85">
        <v>28.4</v>
      </c>
      <c r="G274" s="85">
        <v>27.8</v>
      </c>
      <c r="H274" s="85">
        <v>32.700000000000003</v>
      </c>
      <c r="I274" s="85">
        <v>33.5</v>
      </c>
      <c r="J274" s="85">
        <v>28.4</v>
      </c>
      <c r="K274" s="94"/>
      <c r="L274" s="94"/>
      <c r="M274" s="94"/>
      <c r="N274" s="94"/>
      <c r="O274" s="94"/>
      <c r="P274" s="94"/>
      <c r="Q274" s="85">
        <f>SUM(E274:P274)</f>
        <v>168.9</v>
      </c>
      <c r="R274" s="85">
        <v>206</v>
      </c>
      <c r="S274" s="111">
        <f t="shared" si="76"/>
        <v>81.990291262135926</v>
      </c>
      <c r="T274" s="116">
        <f t="shared" si="3"/>
        <v>-38</v>
      </c>
      <c r="U274" s="117" t="s">
        <v>447</v>
      </c>
      <c r="V274" s="148">
        <v>1</v>
      </c>
      <c r="W274" s="21"/>
      <c r="X274" s="21">
        <v>244</v>
      </c>
      <c r="Y274">
        <v>243.8</v>
      </c>
      <c r="Z274" s="116">
        <f t="shared" si="4"/>
        <v>-37.800000000000011</v>
      </c>
    </row>
    <row r="275" spans="1:26">
      <c r="A275" s="57"/>
      <c r="B275" s="47"/>
      <c r="C275" s="71"/>
      <c r="D275" s="78" t="s">
        <v>72</v>
      </c>
      <c r="E275" s="86">
        <v>3.6</v>
      </c>
      <c r="F275" s="86">
        <v>5.7</v>
      </c>
      <c r="G275" s="86">
        <v>5.6</v>
      </c>
      <c r="H275" s="86">
        <v>6.6</v>
      </c>
      <c r="I275" s="86">
        <v>6.7</v>
      </c>
      <c r="J275" s="86">
        <v>5.7</v>
      </c>
      <c r="K275" s="95"/>
      <c r="L275" s="95"/>
      <c r="M275" s="95"/>
      <c r="N275" s="95"/>
      <c r="O275" s="95"/>
      <c r="P275" s="95"/>
      <c r="Q275" s="86">
        <f>SUM(E275:P275)</f>
        <v>33.9</v>
      </c>
      <c r="R275" s="86">
        <v>41.2</v>
      </c>
      <c r="S275" s="112">
        <f t="shared" si="76"/>
        <v>82.281553398058236</v>
      </c>
      <c r="T275" s="116">
        <f t="shared" si="3"/>
        <v>-7.7999999999999972</v>
      </c>
      <c r="U275" s="118"/>
      <c r="V275" s="118"/>
      <c r="W275" s="21"/>
      <c r="X275" s="21">
        <v>49</v>
      </c>
      <c r="Y275">
        <v>49</v>
      </c>
      <c r="Z275" s="116">
        <f t="shared" si="4"/>
        <v>-7.7999999999999972</v>
      </c>
    </row>
    <row r="276" spans="1:26">
      <c r="A276" s="57"/>
      <c r="B276" s="47"/>
      <c r="C276" s="71"/>
      <c r="D276" s="78" t="s">
        <v>74</v>
      </c>
      <c r="E276" s="86">
        <f t="shared" ref="E276:Q276" si="89">+E274-E275</f>
        <v>14.500000000000002</v>
      </c>
      <c r="F276" s="86">
        <f t="shared" si="89"/>
        <v>22.7</v>
      </c>
      <c r="G276" s="86">
        <f t="shared" si="89"/>
        <v>22.200000000000003</v>
      </c>
      <c r="H276" s="86">
        <f t="shared" si="89"/>
        <v>26.1</v>
      </c>
      <c r="I276" s="86">
        <f t="shared" si="89"/>
        <v>26.8</v>
      </c>
      <c r="J276" s="86">
        <f t="shared" si="89"/>
        <v>22.7</v>
      </c>
      <c r="K276" s="95">
        <f t="shared" si="89"/>
        <v>0</v>
      </c>
      <c r="L276" s="95">
        <f t="shared" si="89"/>
        <v>0</v>
      </c>
      <c r="M276" s="95">
        <f t="shared" si="89"/>
        <v>0</v>
      </c>
      <c r="N276" s="95">
        <f t="shared" si="89"/>
        <v>0</v>
      </c>
      <c r="O276" s="95">
        <f t="shared" si="89"/>
        <v>0</v>
      </c>
      <c r="P276" s="95">
        <f t="shared" si="89"/>
        <v>0</v>
      </c>
      <c r="Q276" s="86">
        <f t="shared" si="89"/>
        <v>135</v>
      </c>
      <c r="R276" s="86">
        <v>164.8</v>
      </c>
      <c r="S276" s="112">
        <f t="shared" si="76"/>
        <v>81.917475728155324</v>
      </c>
      <c r="T276" s="116">
        <f t="shared" si="3"/>
        <v>-30.199999999999989</v>
      </c>
      <c r="U276" s="118"/>
      <c r="V276" s="118"/>
      <c r="W276" s="21"/>
      <c r="X276" s="21">
        <v>195</v>
      </c>
      <c r="Y276">
        <v>194.8</v>
      </c>
      <c r="Z276" s="116">
        <f t="shared" si="4"/>
        <v>-30</v>
      </c>
    </row>
    <row r="277" spans="1:26">
      <c r="A277" s="57"/>
      <c r="B277" s="47"/>
      <c r="C277" s="71"/>
      <c r="D277" s="78" t="s">
        <v>75</v>
      </c>
      <c r="E277" s="86">
        <f t="shared" ref="E277:Q277" si="90">+E274-E278</f>
        <v>18</v>
      </c>
      <c r="F277" s="86">
        <f t="shared" si="90"/>
        <v>27.4</v>
      </c>
      <c r="G277" s="86">
        <f t="shared" si="90"/>
        <v>26.7</v>
      </c>
      <c r="H277" s="86">
        <f t="shared" si="90"/>
        <v>28.200000000000003</v>
      </c>
      <c r="I277" s="86">
        <f t="shared" si="90"/>
        <v>29.5</v>
      </c>
      <c r="J277" s="86">
        <f t="shared" si="90"/>
        <v>27.799999999999997</v>
      </c>
      <c r="K277" s="95">
        <f t="shared" si="90"/>
        <v>0</v>
      </c>
      <c r="L277" s="95">
        <f t="shared" si="90"/>
        <v>0</v>
      </c>
      <c r="M277" s="95">
        <f t="shared" si="90"/>
        <v>0</v>
      </c>
      <c r="N277" s="95">
        <f t="shared" si="90"/>
        <v>0</v>
      </c>
      <c r="O277" s="95">
        <f t="shared" si="90"/>
        <v>0</v>
      </c>
      <c r="P277" s="95">
        <f t="shared" si="90"/>
        <v>0</v>
      </c>
      <c r="Q277" s="86">
        <f t="shared" si="90"/>
        <v>157.6</v>
      </c>
      <c r="R277" s="86">
        <v>191.7</v>
      </c>
      <c r="S277" s="112">
        <f t="shared" si="76"/>
        <v>82.21178925404277</v>
      </c>
      <c r="T277" s="116">
        <f t="shared" si="3"/>
        <v>-42.399999999999949</v>
      </c>
      <c r="U277" s="118"/>
      <c r="V277" s="118"/>
      <c r="W277" s="21"/>
      <c r="X277" s="21">
        <v>234.09999999999997</v>
      </c>
      <c r="Y277">
        <v>234.4</v>
      </c>
      <c r="Z277" s="116">
        <f t="shared" si="4"/>
        <v>-42.699999999999989</v>
      </c>
    </row>
    <row r="278" spans="1:26">
      <c r="A278" s="57"/>
      <c r="B278" s="47"/>
      <c r="C278" s="71"/>
      <c r="D278" s="78" t="s">
        <v>40</v>
      </c>
      <c r="E278" s="86">
        <v>0.1</v>
      </c>
      <c r="F278" s="86">
        <v>1</v>
      </c>
      <c r="G278" s="86">
        <v>1.1000000000000001</v>
      </c>
      <c r="H278" s="86">
        <v>4.5</v>
      </c>
      <c r="I278" s="86">
        <v>4</v>
      </c>
      <c r="J278" s="86">
        <v>0.6</v>
      </c>
      <c r="K278" s="95"/>
      <c r="L278" s="95"/>
      <c r="M278" s="95"/>
      <c r="N278" s="95"/>
      <c r="O278" s="95"/>
      <c r="P278" s="95"/>
      <c r="Q278" s="86">
        <f>SUM(E278:P278)</f>
        <v>11.3</v>
      </c>
      <c r="R278" s="86">
        <v>14.3</v>
      </c>
      <c r="S278" s="112">
        <f t="shared" si="76"/>
        <v>79.020979020979013</v>
      </c>
      <c r="T278" s="116">
        <f t="shared" si="3"/>
        <v>4.4000000000000004</v>
      </c>
      <c r="U278" s="118"/>
      <c r="V278" s="118"/>
      <c r="W278" s="21"/>
      <c r="X278" s="21">
        <v>9.9</v>
      </c>
      <c r="Y278">
        <v>9.4</v>
      </c>
      <c r="Z278" s="116">
        <f t="shared" si="4"/>
        <v>4.9000000000000004</v>
      </c>
    </row>
    <row r="279" spans="1:26" ht="14.25">
      <c r="A279" s="57"/>
      <c r="B279" s="47"/>
      <c r="C279" s="72"/>
      <c r="D279" s="79" t="s">
        <v>76</v>
      </c>
      <c r="E279" s="87">
        <v>0.5</v>
      </c>
      <c r="F279" s="87">
        <v>1.3</v>
      </c>
      <c r="G279" s="87">
        <v>1.5</v>
      </c>
      <c r="H279" s="87">
        <v>5.0999999999999996</v>
      </c>
      <c r="I279" s="87">
        <v>4.7</v>
      </c>
      <c r="J279" s="87">
        <v>1.3</v>
      </c>
      <c r="K279" s="96"/>
      <c r="L279" s="96"/>
      <c r="M279" s="96"/>
      <c r="N279" s="96"/>
      <c r="O279" s="96"/>
      <c r="P279" s="96"/>
      <c r="Q279" s="87">
        <f>SUM(E279:P279)</f>
        <v>14.399999999999999</v>
      </c>
      <c r="R279" s="87">
        <v>16.100000000000001</v>
      </c>
      <c r="S279" s="113">
        <f t="shared" si="76"/>
        <v>89.440993788819853</v>
      </c>
      <c r="T279" s="116">
        <f t="shared" si="3"/>
        <v>6.2000000000000011</v>
      </c>
      <c r="U279" s="119"/>
      <c r="V279" s="119"/>
      <c r="W279" s="21"/>
      <c r="X279" s="21">
        <v>9.9</v>
      </c>
      <c r="Y279">
        <v>9.4</v>
      </c>
      <c r="Z279" s="116">
        <f t="shared" si="4"/>
        <v>6.7000000000000011</v>
      </c>
    </row>
    <row r="280" spans="1:26" ht="13.5" customHeight="1">
      <c r="A280" s="57"/>
      <c r="B280" s="47"/>
      <c r="C280" s="70" t="s">
        <v>120</v>
      </c>
      <c r="D280" s="77" t="s">
        <v>39</v>
      </c>
      <c r="E280" s="85">
        <v>9.8000000000000007</v>
      </c>
      <c r="F280" s="85">
        <v>19.3</v>
      </c>
      <c r="G280" s="85">
        <v>5.4</v>
      </c>
      <c r="H280" s="85">
        <v>36.799999999999997</v>
      </c>
      <c r="I280" s="85">
        <v>50.9</v>
      </c>
      <c r="J280" s="85">
        <v>23.3</v>
      </c>
      <c r="K280" s="94"/>
      <c r="L280" s="94"/>
      <c r="M280" s="94"/>
      <c r="N280" s="94"/>
      <c r="O280" s="94"/>
      <c r="P280" s="94"/>
      <c r="Q280" s="85">
        <f>SUM(E280:P280)</f>
        <v>145.5</v>
      </c>
      <c r="R280" s="85">
        <v>131.30000000000001</v>
      </c>
      <c r="S280" s="111">
        <f t="shared" si="76"/>
        <v>110.81492764661081</v>
      </c>
      <c r="T280" s="116">
        <f t="shared" si="3"/>
        <v>-427.2</v>
      </c>
      <c r="U280" s="127" t="s">
        <v>448</v>
      </c>
      <c r="V280" s="148">
        <v>1</v>
      </c>
      <c r="W280" s="21"/>
      <c r="X280" s="21">
        <v>558.5</v>
      </c>
      <c r="Y280">
        <v>558.5</v>
      </c>
      <c r="Z280" s="116">
        <f t="shared" si="4"/>
        <v>-427.2</v>
      </c>
    </row>
    <row r="281" spans="1:26">
      <c r="A281" s="57"/>
      <c r="B281" s="47"/>
      <c r="C281" s="71"/>
      <c r="D281" s="78" t="s">
        <v>72</v>
      </c>
      <c r="E281" s="86">
        <v>0.3</v>
      </c>
      <c r="F281" s="86">
        <v>0.6</v>
      </c>
      <c r="G281" s="86">
        <v>0.5</v>
      </c>
      <c r="H281" s="86">
        <v>2.2000000000000002</v>
      </c>
      <c r="I281" s="86">
        <v>2.6</v>
      </c>
      <c r="J281" s="86">
        <v>0.7</v>
      </c>
      <c r="K281" s="95"/>
      <c r="L281" s="95"/>
      <c r="M281" s="95"/>
      <c r="N281" s="95"/>
      <c r="O281" s="95"/>
      <c r="P281" s="95"/>
      <c r="Q281" s="86">
        <f>SUM(E281:P281)</f>
        <v>6.9</v>
      </c>
      <c r="R281" s="86">
        <v>7</v>
      </c>
      <c r="S281" s="112">
        <f t="shared" si="76"/>
        <v>98.571428571428584</v>
      </c>
      <c r="T281" s="116">
        <f t="shared" si="3"/>
        <v>-174</v>
      </c>
      <c r="U281" s="128"/>
      <c r="V281" s="118"/>
      <c r="W281" s="21"/>
      <c r="X281" s="21">
        <v>181</v>
      </c>
      <c r="Y281">
        <v>181</v>
      </c>
      <c r="Z281" s="116">
        <f t="shared" si="4"/>
        <v>-174</v>
      </c>
    </row>
    <row r="282" spans="1:26">
      <c r="A282" s="57"/>
      <c r="B282" s="47"/>
      <c r="C282" s="71"/>
      <c r="D282" s="78" t="s">
        <v>74</v>
      </c>
      <c r="E282" s="86">
        <f t="shared" ref="E282:Q282" si="91">+E280-E281</f>
        <v>9.5</v>
      </c>
      <c r="F282" s="86">
        <f t="shared" si="91"/>
        <v>18.7</v>
      </c>
      <c r="G282" s="86">
        <f t="shared" si="91"/>
        <v>4.9000000000000004</v>
      </c>
      <c r="H282" s="86">
        <f t="shared" si="91"/>
        <v>34.599999999999994</v>
      </c>
      <c r="I282" s="86">
        <f t="shared" si="91"/>
        <v>48.3</v>
      </c>
      <c r="J282" s="86">
        <f t="shared" si="91"/>
        <v>22.6</v>
      </c>
      <c r="K282" s="95">
        <f t="shared" si="91"/>
        <v>0</v>
      </c>
      <c r="L282" s="95">
        <f t="shared" si="91"/>
        <v>0</v>
      </c>
      <c r="M282" s="95">
        <f t="shared" si="91"/>
        <v>0</v>
      </c>
      <c r="N282" s="95">
        <f t="shared" si="91"/>
        <v>0</v>
      </c>
      <c r="O282" s="95">
        <f t="shared" si="91"/>
        <v>0</v>
      </c>
      <c r="P282" s="95">
        <f t="shared" si="91"/>
        <v>0</v>
      </c>
      <c r="Q282" s="86">
        <f t="shared" si="91"/>
        <v>138.6</v>
      </c>
      <c r="R282" s="86">
        <v>124.30000000000001</v>
      </c>
      <c r="S282" s="112">
        <f t="shared" si="76"/>
        <v>111.50442477876106</v>
      </c>
      <c r="T282" s="116">
        <f t="shared" si="3"/>
        <v>-253.2</v>
      </c>
      <c r="U282" s="128"/>
      <c r="V282" s="118"/>
      <c r="W282" s="21"/>
      <c r="X282" s="21">
        <v>377.5</v>
      </c>
      <c r="Y282">
        <v>377.5</v>
      </c>
      <c r="Z282" s="116">
        <f t="shared" si="4"/>
        <v>-253.2</v>
      </c>
    </row>
    <row r="283" spans="1:26">
      <c r="A283" s="57"/>
      <c r="B283" s="47"/>
      <c r="C283" s="71"/>
      <c r="D283" s="78" t="s">
        <v>75</v>
      </c>
      <c r="E283" s="86">
        <f t="shared" ref="E283:Q283" si="92">+E280-E284</f>
        <v>7.8000000000000007</v>
      </c>
      <c r="F283" s="86">
        <f t="shared" si="92"/>
        <v>13.5</v>
      </c>
      <c r="G283" s="86">
        <f t="shared" si="92"/>
        <v>4</v>
      </c>
      <c r="H283" s="86">
        <f t="shared" si="92"/>
        <v>27.1</v>
      </c>
      <c r="I283" s="86">
        <f t="shared" si="92"/>
        <v>39.599999999999994</v>
      </c>
      <c r="J283" s="86">
        <f t="shared" si="92"/>
        <v>17.399999999999999</v>
      </c>
      <c r="K283" s="95">
        <f t="shared" si="92"/>
        <v>0</v>
      </c>
      <c r="L283" s="95">
        <f t="shared" si="92"/>
        <v>0</v>
      </c>
      <c r="M283" s="95">
        <f t="shared" si="92"/>
        <v>0</v>
      </c>
      <c r="N283" s="95">
        <f t="shared" si="92"/>
        <v>0</v>
      </c>
      <c r="O283" s="95">
        <f t="shared" si="92"/>
        <v>0</v>
      </c>
      <c r="P283" s="95">
        <f t="shared" si="92"/>
        <v>0</v>
      </c>
      <c r="Q283" s="86">
        <f t="shared" si="92"/>
        <v>109.4</v>
      </c>
      <c r="R283" s="86">
        <v>95.699999999999989</v>
      </c>
      <c r="S283" s="112">
        <f t="shared" si="76"/>
        <v>114.3155694879833</v>
      </c>
      <c r="T283" s="116">
        <f t="shared" si="3"/>
        <v>-353.9</v>
      </c>
      <c r="U283" s="128"/>
      <c r="V283" s="118"/>
      <c r="W283" s="21"/>
      <c r="X283" s="21">
        <v>449.6</v>
      </c>
      <c r="Y283">
        <v>449.6</v>
      </c>
      <c r="Z283" s="116">
        <f t="shared" si="4"/>
        <v>-353.9</v>
      </c>
    </row>
    <row r="284" spans="1:26">
      <c r="A284" s="57"/>
      <c r="B284" s="47"/>
      <c r="C284" s="71"/>
      <c r="D284" s="78" t="s">
        <v>40</v>
      </c>
      <c r="E284" s="86">
        <v>2</v>
      </c>
      <c r="F284" s="86">
        <v>5.8</v>
      </c>
      <c r="G284" s="86">
        <v>1.4</v>
      </c>
      <c r="H284" s="86">
        <v>9.6999999999999993</v>
      </c>
      <c r="I284" s="86">
        <v>11.3</v>
      </c>
      <c r="J284" s="86">
        <v>5.9</v>
      </c>
      <c r="K284" s="95"/>
      <c r="L284" s="95"/>
      <c r="M284" s="95"/>
      <c r="N284" s="95"/>
      <c r="O284" s="95"/>
      <c r="P284" s="95"/>
      <c r="Q284" s="86">
        <f>SUM(E284:P284)</f>
        <v>36.1</v>
      </c>
      <c r="R284" s="86">
        <v>35.599999999999994</v>
      </c>
      <c r="S284" s="112">
        <f t="shared" si="76"/>
        <v>101.40449438202251</v>
      </c>
      <c r="T284" s="116">
        <f t="shared" si="3"/>
        <v>-73.3</v>
      </c>
      <c r="U284" s="128"/>
      <c r="V284" s="118"/>
      <c r="W284" s="21"/>
      <c r="X284" s="21">
        <v>108.9</v>
      </c>
      <c r="Y284">
        <v>108.9</v>
      </c>
      <c r="Z284" s="116">
        <f t="shared" si="4"/>
        <v>-73.3</v>
      </c>
    </row>
    <row r="285" spans="1:26" ht="14.25">
      <c r="A285" s="57"/>
      <c r="B285" s="63"/>
      <c r="C285" s="72"/>
      <c r="D285" s="79" t="s">
        <v>76</v>
      </c>
      <c r="E285" s="87">
        <v>3.2</v>
      </c>
      <c r="F285" s="87">
        <v>6.8</v>
      </c>
      <c r="G285" s="87">
        <v>1.9</v>
      </c>
      <c r="H285" s="87">
        <v>13</v>
      </c>
      <c r="I285" s="87">
        <v>16.899999999999999</v>
      </c>
      <c r="J285" s="87">
        <v>7.2</v>
      </c>
      <c r="K285" s="96"/>
      <c r="L285" s="96"/>
      <c r="M285" s="96"/>
      <c r="N285" s="96"/>
      <c r="O285" s="96"/>
      <c r="P285" s="96"/>
      <c r="Q285" s="87">
        <f>SUM(E285:P285)</f>
        <v>49</v>
      </c>
      <c r="R285" s="87">
        <v>44</v>
      </c>
      <c r="S285" s="113">
        <f t="shared" si="76"/>
        <v>111.36363636363636</v>
      </c>
      <c r="T285" s="116">
        <f t="shared" si="3"/>
        <v>-104.30000000000001</v>
      </c>
      <c r="U285" s="129"/>
      <c r="V285" s="119"/>
      <c r="W285" s="21"/>
      <c r="X285" s="21">
        <v>148.30000000000001</v>
      </c>
      <c r="Y285">
        <v>148.30000000000001</v>
      </c>
      <c r="Z285" s="116">
        <f t="shared" si="4"/>
        <v>-104.30000000000001</v>
      </c>
    </row>
    <row r="286" spans="1:26" ht="18.75">
      <c r="A286" s="52" t="str">
        <f>A1</f>
        <v>１　令和３年度（２０２１年度）上期　市町村別・月別観光入込客数</v>
      </c>
      <c r="K286" s="98"/>
      <c r="L286" s="98"/>
      <c r="M286" s="98"/>
      <c r="N286" s="98"/>
      <c r="O286" s="98"/>
      <c r="P286" s="98"/>
      <c r="Q286" s="102"/>
      <c r="T286" s="116">
        <f t="shared" si="3"/>
        <v>0</v>
      </c>
      <c r="W286" s="21"/>
      <c r="X286" s="21"/>
      <c r="Z286" s="116">
        <f t="shared" si="4"/>
        <v>0</v>
      </c>
    </row>
    <row r="287" spans="1:26" ht="14.25">
      <c r="K287" s="98"/>
      <c r="L287" s="98"/>
      <c r="M287" s="98"/>
      <c r="N287" s="98"/>
      <c r="O287" s="98"/>
      <c r="P287" s="98"/>
      <c r="Q287" s="102"/>
      <c r="S287" s="109" t="s">
        <v>333</v>
      </c>
      <c r="T287" s="116">
        <f t="shared" si="3"/>
        <v>0</v>
      </c>
      <c r="W287" s="21"/>
      <c r="X287" s="21"/>
      <c r="Z287" s="116">
        <f t="shared" si="4"/>
        <v>0</v>
      </c>
    </row>
    <row r="288" spans="1:26" ht="14.25">
      <c r="A288" s="53" t="s">
        <v>50</v>
      </c>
      <c r="B288" s="53" t="s">
        <v>359</v>
      </c>
      <c r="C288" s="53" t="s">
        <v>60</v>
      </c>
      <c r="D288" s="76" t="s">
        <v>24</v>
      </c>
      <c r="E288" s="81" t="s">
        <v>14</v>
      </c>
      <c r="F288" s="81" t="s">
        <v>61</v>
      </c>
      <c r="G288" s="81" t="s">
        <v>55</v>
      </c>
      <c r="H288" s="81" t="s">
        <v>63</v>
      </c>
      <c r="I288" s="81" t="s">
        <v>65</v>
      </c>
      <c r="J288" s="81" t="s">
        <v>26</v>
      </c>
      <c r="K288" s="97" t="s">
        <v>9</v>
      </c>
      <c r="L288" s="97" t="s">
        <v>67</v>
      </c>
      <c r="M288" s="97" t="s">
        <v>68</v>
      </c>
      <c r="N288" s="97" t="s">
        <v>20</v>
      </c>
      <c r="O288" s="97" t="s">
        <v>31</v>
      </c>
      <c r="P288" s="97" t="s">
        <v>29</v>
      </c>
      <c r="Q288" s="103" t="s">
        <v>360</v>
      </c>
      <c r="R288" s="99" t="s">
        <v>94</v>
      </c>
      <c r="S288" s="110" t="s">
        <v>69</v>
      </c>
      <c r="T288" s="116" t="e">
        <f t="shared" si="3"/>
        <v>#VALUE!</v>
      </c>
      <c r="W288" s="21"/>
      <c r="X288" s="21" t="s">
        <v>407</v>
      </c>
      <c r="Y288" t="s">
        <v>360</v>
      </c>
      <c r="Z288" s="116" t="e">
        <f t="shared" si="4"/>
        <v>#VALUE!</v>
      </c>
    </row>
    <row r="289" spans="1:26" ht="13.5" customHeight="1">
      <c r="A289" s="58"/>
      <c r="B289" s="47"/>
      <c r="C289" s="70" t="s">
        <v>122</v>
      </c>
      <c r="D289" s="77" t="s">
        <v>39</v>
      </c>
      <c r="E289" s="85">
        <v>103.7</v>
      </c>
      <c r="F289" s="85">
        <v>248.2</v>
      </c>
      <c r="G289" s="85">
        <v>185.4</v>
      </c>
      <c r="H289" s="85">
        <v>203.8</v>
      </c>
      <c r="I289" s="85">
        <v>254.7</v>
      </c>
      <c r="J289" s="85">
        <v>152.4</v>
      </c>
      <c r="K289" s="94"/>
      <c r="L289" s="94"/>
      <c r="M289" s="94"/>
      <c r="N289" s="94"/>
      <c r="O289" s="94"/>
      <c r="P289" s="94"/>
      <c r="Q289" s="85">
        <f>SUM(E289:P289)</f>
        <v>1148.2</v>
      </c>
      <c r="R289" s="85">
        <v>1282.8999999999999</v>
      </c>
      <c r="S289" s="111">
        <f>IF(Q289=0,"－",Q289/R289*100)</f>
        <v>89.50035076779173</v>
      </c>
      <c r="T289" s="116">
        <f t="shared" si="3"/>
        <v>-668.90000000000009</v>
      </c>
      <c r="U289" s="117" t="s">
        <v>450</v>
      </c>
      <c r="V289" s="148">
        <v>1</v>
      </c>
      <c r="W289" s="21"/>
      <c r="X289" s="21">
        <v>1951.8</v>
      </c>
      <c r="Y289">
        <v>1951.8</v>
      </c>
      <c r="Z289" s="116">
        <f t="shared" si="4"/>
        <v>-668.90000000000009</v>
      </c>
    </row>
    <row r="290" spans="1:26">
      <c r="A290" s="57"/>
      <c r="B290" s="47"/>
      <c r="C290" s="71"/>
      <c r="D290" s="78" t="s">
        <v>72</v>
      </c>
      <c r="E290" s="86">
        <v>1.3</v>
      </c>
      <c r="F290" s="86">
        <v>2</v>
      </c>
      <c r="G290" s="86">
        <v>1.7</v>
      </c>
      <c r="H290" s="86">
        <v>1.8</v>
      </c>
      <c r="I290" s="86">
        <v>2</v>
      </c>
      <c r="J290" s="86">
        <v>1.5</v>
      </c>
      <c r="K290" s="95"/>
      <c r="L290" s="95"/>
      <c r="M290" s="95"/>
      <c r="N290" s="95"/>
      <c r="O290" s="95"/>
      <c r="P290" s="95"/>
      <c r="Q290" s="86">
        <f>SUM(E290:P290)</f>
        <v>10.3</v>
      </c>
      <c r="R290" s="86">
        <v>87.2</v>
      </c>
      <c r="S290" s="112">
        <f>IF(Q290=0,"－",Q290/R290*100)</f>
        <v>11.811926605504587</v>
      </c>
      <c r="T290" s="116">
        <f t="shared" si="3"/>
        <v>-103.6</v>
      </c>
      <c r="U290" s="118"/>
      <c r="V290" s="118"/>
      <c r="W290" s="21"/>
      <c r="X290" s="21">
        <v>190.8</v>
      </c>
      <c r="Y290">
        <v>190.8</v>
      </c>
      <c r="Z290" s="116">
        <f t="shared" si="4"/>
        <v>-103.6</v>
      </c>
    </row>
    <row r="291" spans="1:26">
      <c r="A291" s="57" t="s">
        <v>363</v>
      </c>
      <c r="B291" s="47" t="s">
        <v>364</v>
      </c>
      <c r="C291" s="71"/>
      <c r="D291" s="78" t="s">
        <v>74</v>
      </c>
      <c r="E291" s="86">
        <f t="shared" ref="E291:Q291" si="93">+E289-E290</f>
        <v>102.4</v>
      </c>
      <c r="F291" s="86">
        <f t="shared" si="93"/>
        <v>246.2</v>
      </c>
      <c r="G291" s="86">
        <f t="shared" si="93"/>
        <v>183.7</v>
      </c>
      <c r="H291" s="86">
        <f t="shared" si="93"/>
        <v>202</v>
      </c>
      <c r="I291" s="86">
        <f t="shared" si="93"/>
        <v>252.7</v>
      </c>
      <c r="J291" s="86">
        <f t="shared" si="93"/>
        <v>150.9</v>
      </c>
      <c r="K291" s="95">
        <f t="shared" si="93"/>
        <v>0</v>
      </c>
      <c r="L291" s="95">
        <f t="shared" si="93"/>
        <v>0</v>
      </c>
      <c r="M291" s="95">
        <f t="shared" si="93"/>
        <v>0</v>
      </c>
      <c r="N291" s="95">
        <f t="shared" si="93"/>
        <v>0</v>
      </c>
      <c r="O291" s="95">
        <f t="shared" si="93"/>
        <v>0</v>
      </c>
      <c r="P291" s="95">
        <f t="shared" si="93"/>
        <v>0</v>
      </c>
      <c r="Q291" s="86">
        <f t="shared" si="93"/>
        <v>1137.9000000000001</v>
      </c>
      <c r="R291" s="86">
        <v>1195.7</v>
      </c>
      <c r="S291" s="112">
        <f>IF(Q291=0,"－",Q291/R291*100)</f>
        <v>95.166011541356539</v>
      </c>
      <c r="T291" s="116">
        <f t="shared" si="3"/>
        <v>-565.30000000000018</v>
      </c>
      <c r="U291" s="118"/>
      <c r="V291" s="118"/>
      <c r="W291" s="21"/>
      <c r="X291" s="21">
        <v>1761.0000000000002</v>
      </c>
      <c r="Y291">
        <v>1761</v>
      </c>
      <c r="Z291" s="116">
        <f t="shared" si="4"/>
        <v>-565.29999999999995</v>
      </c>
    </row>
    <row r="292" spans="1:26">
      <c r="A292" s="57"/>
      <c r="B292" s="47"/>
      <c r="C292" s="71"/>
      <c r="D292" s="78" t="s">
        <v>75</v>
      </c>
      <c r="E292" s="86">
        <f t="shared" ref="E292:Q292" si="94">+E289-E293</f>
        <v>103.6</v>
      </c>
      <c r="F292" s="86">
        <f t="shared" si="94"/>
        <v>248.1</v>
      </c>
      <c r="G292" s="86">
        <f t="shared" si="94"/>
        <v>185.3</v>
      </c>
      <c r="H292" s="86">
        <f t="shared" si="94"/>
        <v>203.7</v>
      </c>
      <c r="I292" s="86">
        <f t="shared" si="94"/>
        <v>254.6</v>
      </c>
      <c r="J292" s="86">
        <f t="shared" si="94"/>
        <v>152.30000000000001</v>
      </c>
      <c r="K292" s="95">
        <f t="shared" si="94"/>
        <v>0</v>
      </c>
      <c r="L292" s="95">
        <f t="shared" si="94"/>
        <v>0</v>
      </c>
      <c r="M292" s="95">
        <f t="shared" si="94"/>
        <v>0</v>
      </c>
      <c r="N292" s="95">
        <f t="shared" si="94"/>
        <v>0</v>
      </c>
      <c r="O292" s="95">
        <f t="shared" si="94"/>
        <v>0</v>
      </c>
      <c r="P292" s="95">
        <f t="shared" si="94"/>
        <v>0</v>
      </c>
      <c r="Q292" s="86">
        <f t="shared" si="94"/>
        <v>1147.6000000000001</v>
      </c>
      <c r="R292" s="86">
        <v>1282.8999999999999</v>
      </c>
      <c r="S292" s="112">
        <f>IF(Q292=0,"－",Q292/R292*100)</f>
        <v>89.453581728895486</v>
      </c>
      <c r="T292" s="116">
        <f t="shared" si="3"/>
        <v>-668.90000000000009</v>
      </c>
      <c r="U292" s="118"/>
      <c r="V292" s="118"/>
      <c r="W292" s="21"/>
      <c r="X292" s="21">
        <v>1951.8</v>
      </c>
      <c r="Y292">
        <v>1951.8</v>
      </c>
      <c r="Z292" s="116">
        <f t="shared" si="4"/>
        <v>-668.90000000000009</v>
      </c>
    </row>
    <row r="293" spans="1:26">
      <c r="A293" s="57"/>
      <c r="B293" s="47"/>
      <c r="C293" s="71"/>
      <c r="D293" s="78" t="s">
        <v>40</v>
      </c>
      <c r="E293" s="86">
        <v>0.1</v>
      </c>
      <c r="F293" s="86">
        <v>0.1</v>
      </c>
      <c r="G293" s="86">
        <v>0.1</v>
      </c>
      <c r="H293" s="86">
        <v>0.1</v>
      </c>
      <c r="I293" s="86">
        <v>0.1</v>
      </c>
      <c r="J293" s="86">
        <v>0.1</v>
      </c>
      <c r="K293" s="95"/>
      <c r="L293" s="95"/>
      <c r="M293" s="95"/>
      <c r="N293" s="95"/>
      <c r="O293" s="95"/>
      <c r="P293" s="95"/>
      <c r="Q293" s="86">
        <f>SUM(E293:P293)</f>
        <v>0.6</v>
      </c>
      <c r="R293" s="86">
        <v>0</v>
      </c>
      <c r="S293" s="112" t="s">
        <v>510</v>
      </c>
      <c r="T293" s="116">
        <f t="shared" si="3"/>
        <v>0</v>
      </c>
      <c r="U293" s="118"/>
      <c r="V293" s="118"/>
      <c r="W293" s="21"/>
      <c r="X293" s="21">
        <v>0</v>
      </c>
      <c r="Y293">
        <v>0</v>
      </c>
      <c r="Z293" s="116">
        <f t="shared" si="4"/>
        <v>0</v>
      </c>
    </row>
    <row r="294" spans="1:26" ht="14.25">
      <c r="A294" s="57"/>
      <c r="B294" s="47"/>
      <c r="C294" s="72"/>
      <c r="D294" s="79" t="s">
        <v>76</v>
      </c>
      <c r="E294" s="87">
        <v>0.1</v>
      </c>
      <c r="F294" s="87">
        <v>0.1</v>
      </c>
      <c r="G294" s="87">
        <v>0.1</v>
      </c>
      <c r="H294" s="87">
        <v>0.1</v>
      </c>
      <c r="I294" s="87">
        <v>0.1</v>
      </c>
      <c r="J294" s="87">
        <v>0.1</v>
      </c>
      <c r="K294" s="96"/>
      <c r="L294" s="96"/>
      <c r="M294" s="96"/>
      <c r="N294" s="96"/>
      <c r="O294" s="96"/>
      <c r="P294" s="96"/>
      <c r="Q294" s="87">
        <f>SUM(E294:P294)</f>
        <v>0.6</v>
      </c>
      <c r="R294" s="87">
        <v>0</v>
      </c>
      <c r="S294" s="112" t="s">
        <v>510</v>
      </c>
      <c r="T294" s="116">
        <f t="shared" si="3"/>
        <v>0</v>
      </c>
      <c r="U294" s="119"/>
      <c r="V294" s="119"/>
      <c r="W294" s="21"/>
      <c r="X294" s="21">
        <v>0</v>
      </c>
      <c r="Y294">
        <v>0</v>
      </c>
      <c r="Z294" s="116">
        <f t="shared" si="4"/>
        <v>0</v>
      </c>
    </row>
    <row r="295" spans="1:26" ht="13.5" customHeight="1">
      <c r="A295" s="57"/>
      <c r="B295" s="47"/>
      <c r="C295" s="70" t="s">
        <v>124</v>
      </c>
      <c r="D295" s="77" t="s">
        <v>39</v>
      </c>
      <c r="E295" s="85">
        <v>23.7</v>
      </c>
      <c r="F295" s="85">
        <v>19.899999999999999</v>
      </c>
      <c r="G295" s="85">
        <v>30</v>
      </c>
      <c r="H295" s="85">
        <v>71.900000000000006</v>
      </c>
      <c r="I295" s="85">
        <v>75.8</v>
      </c>
      <c r="J295" s="85">
        <v>57.7</v>
      </c>
      <c r="K295" s="94"/>
      <c r="L295" s="94"/>
      <c r="M295" s="94"/>
      <c r="N295" s="94"/>
      <c r="O295" s="94"/>
      <c r="P295" s="94"/>
      <c r="Q295" s="85">
        <f>SUM(E295:P295)</f>
        <v>279</v>
      </c>
      <c r="R295" s="85">
        <v>307.8</v>
      </c>
      <c r="S295" s="111">
        <f t="shared" ref="S295:S342" si="95">IF(Q295=0,"－",Q295/R295*100)</f>
        <v>90.643274853801174</v>
      </c>
      <c r="T295" s="116">
        <f t="shared" si="3"/>
        <v>-193.89999999999992</v>
      </c>
      <c r="U295" s="117" t="s">
        <v>451</v>
      </c>
      <c r="V295" s="148">
        <v>1</v>
      </c>
      <c r="W295" s="21"/>
      <c r="X295" s="21">
        <v>501.69999999999993</v>
      </c>
      <c r="Y295">
        <v>501.59999999999991</v>
      </c>
      <c r="Z295" s="116">
        <f t="shared" si="4"/>
        <v>-193.7999999999999</v>
      </c>
    </row>
    <row r="296" spans="1:26">
      <c r="A296" s="57"/>
      <c r="B296" s="47"/>
      <c r="C296" s="71"/>
      <c r="D296" s="78" t="s">
        <v>72</v>
      </c>
      <c r="E296" s="86">
        <v>0</v>
      </c>
      <c r="F296" s="86">
        <v>0</v>
      </c>
      <c r="G296" s="86">
        <v>0</v>
      </c>
      <c r="H296" s="86">
        <v>4.4000000000000004</v>
      </c>
      <c r="I296" s="86">
        <v>6.3</v>
      </c>
      <c r="J296" s="86">
        <v>0.3</v>
      </c>
      <c r="K296" s="95"/>
      <c r="L296" s="95"/>
      <c r="M296" s="95"/>
      <c r="N296" s="95"/>
      <c r="O296" s="95"/>
      <c r="P296" s="95"/>
      <c r="Q296" s="86">
        <f>SUM(E296:P296)</f>
        <v>11</v>
      </c>
      <c r="R296" s="86">
        <v>4.5</v>
      </c>
      <c r="S296" s="112">
        <f t="shared" si="95"/>
        <v>244.44444444444446</v>
      </c>
      <c r="T296" s="116">
        <f t="shared" si="3"/>
        <v>-164</v>
      </c>
      <c r="U296" s="118"/>
      <c r="V296" s="118"/>
      <c r="W296" s="21"/>
      <c r="X296" s="21">
        <v>168.5</v>
      </c>
      <c r="Y296">
        <v>168.5</v>
      </c>
      <c r="Z296" s="116">
        <f t="shared" si="4"/>
        <v>-164</v>
      </c>
    </row>
    <row r="297" spans="1:26">
      <c r="A297" s="57"/>
      <c r="B297" s="47"/>
      <c r="C297" s="71"/>
      <c r="D297" s="78" t="s">
        <v>74</v>
      </c>
      <c r="E297" s="86">
        <f t="shared" ref="E297:Q297" si="96">+E295-E296</f>
        <v>23.7</v>
      </c>
      <c r="F297" s="86">
        <f t="shared" si="96"/>
        <v>19.899999999999999</v>
      </c>
      <c r="G297" s="86">
        <f t="shared" si="96"/>
        <v>30</v>
      </c>
      <c r="H297" s="86">
        <f t="shared" si="96"/>
        <v>67.5</v>
      </c>
      <c r="I297" s="86">
        <f t="shared" si="96"/>
        <v>69.5</v>
      </c>
      <c r="J297" s="86">
        <f t="shared" si="96"/>
        <v>57.400000000000006</v>
      </c>
      <c r="K297" s="95">
        <f t="shared" si="96"/>
        <v>0</v>
      </c>
      <c r="L297" s="95">
        <f t="shared" si="96"/>
        <v>0</v>
      </c>
      <c r="M297" s="95">
        <f t="shared" si="96"/>
        <v>0</v>
      </c>
      <c r="N297" s="95">
        <f t="shared" si="96"/>
        <v>0</v>
      </c>
      <c r="O297" s="95">
        <f t="shared" si="96"/>
        <v>0</v>
      </c>
      <c r="P297" s="95">
        <f t="shared" si="96"/>
        <v>0</v>
      </c>
      <c r="Q297" s="86">
        <f t="shared" si="96"/>
        <v>268</v>
      </c>
      <c r="R297" s="86">
        <v>303.3</v>
      </c>
      <c r="S297" s="112">
        <f t="shared" si="95"/>
        <v>88.36135839103197</v>
      </c>
      <c r="T297" s="116">
        <f t="shared" si="3"/>
        <v>-29.899999999999977</v>
      </c>
      <c r="U297" s="118"/>
      <c r="V297" s="118"/>
      <c r="W297" s="21"/>
      <c r="X297" s="21">
        <v>333.2</v>
      </c>
      <c r="Y297">
        <v>333.09999999999991</v>
      </c>
      <c r="Z297" s="116">
        <f t="shared" si="4"/>
        <v>-29.799999999999898</v>
      </c>
    </row>
    <row r="298" spans="1:26">
      <c r="A298" s="57"/>
      <c r="B298" s="47"/>
      <c r="C298" s="71"/>
      <c r="D298" s="78" t="s">
        <v>75</v>
      </c>
      <c r="E298" s="86">
        <f t="shared" ref="E298:Q298" si="97">+E295-E299</f>
        <v>23.6</v>
      </c>
      <c r="F298" s="86">
        <f t="shared" si="97"/>
        <v>19.7</v>
      </c>
      <c r="G298" s="86">
        <f t="shared" si="97"/>
        <v>29.8</v>
      </c>
      <c r="H298" s="86">
        <f t="shared" si="97"/>
        <v>71.100000000000009</v>
      </c>
      <c r="I298" s="86">
        <f t="shared" si="97"/>
        <v>75.7</v>
      </c>
      <c r="J298" s="86">
        <f t="shared" si="97"/>
        <v>57.5</v>
      </c>
      <c r="K298" s="95">
        <f t="shared" si="97"/>
        <v>0</v>
      </c>
      <c r="L298" s="95">
        <f t="shared" si="97"/>
        <v>0</v>
      </c>
      <c r="M298" s="95">
        <f t="shared" si="97"/>
        <v>0</v>
      </c>
      <c r="N298" s="95">
        <f t="shared" si="97"/>
        <v>0</v>
      </c>
      <c r="O298" s="95">
        <f t="shared" si="97"/>
        <v>0</v>
      </c>
      <c r="P298" s="95">
        <f t="shared" si="97"/>
        <v>0</v>
      </c>
      <c r="Q298" s="86">
        <f t="shared" si="97"/>
        <v>277.39999999999998</v>
      </c>
      <c r="R298" s="86">
        <v>304.90000000000003</v>
      </c>
      <c r="S298" s="112">
        <f t="shared" si="95"/>
        <v>90.980649393243667</v>
      </c>
      <c r="T298" s="116">
        <f t="shared" si="3"/>
        <v>-187.19999999999993</v>
      </c>
      <c r="U298" s="118"/>
      <c r="V298" s="118"/>
      <c r="W298" s="21"/>
      <c r="X298" s="21">
        <v>492.1</v>
      </c>
      <c r="Y298">
        <v>491.99999999999989</v>
      </c>
      <c r="Z298" s="116">
        <f t="shared" si="4"/>
        <v>-187.09999999999985</v>
      </c>
    </row>
    <row r="299" spans="1:26">
      <c r="A299" s="57"/>
      <c r="B299" s="47"/>
      <c r="C299" s="71"/>
      <c r="D299" s="78" t="s">
        <v>40</v>
      </c>
      <c r="E299" s="86">
        <v>0.1</v>
      </c>
      <c r="F299" s="86">
        <v>0.2</v>
      </c>
      <c r="G299" s="86">
        <v>0.2</v>
      </c>
      <c r="H299" s="86">
        <v>0.8</v>
      </c>
      <c r="I299" s="86">
        <v>0.1</v>
      </c>
      <c r="J299" s="86">
        <v>0.2</v>
      </c>
      <c r="K299" s="95"/>
      <c r="L299" s="95"/>
      <c r="M299" s="95"/>
      <c r="N299" s="95"/>
      <c r="O299" s="95"/>
      <c r="P299" s="95"/>
      <c r="Q299" s="86">
        <f>SUM(E299:P299)</f>
        <v>1.6</v>
      </c>
      <c r="R299" s="86">
        <v>2.9000000000000004</v>
      </c>
      <c r="S299" s="112">
        <f t="shared" si="95"/>
        <v>55.172413793103445</v>
      </c>
      <c r="T299" s="116">
        <f t="shared" si="3"/>
        <v>-6.7000000000000011</v>
      </c>
      <c r="U299" s="118"/>
      <c r="V299" s="118"/>
      <c r="W299" s="21"/>
      <c r="X299" s="21">
        <v>9.6000000000000014</v>
      </c>
      <c r="Y299">
        <v>9.6000000000000014</v>
      </c>
      <c r="Z299" s="116">
        <f t="shared" si="4"/>
        <v>-6.7000000000000011</v>
      </c>
    </row>
    <row r="300" spans="1:26" ht="14.25">
      <c r="A300" s="57"/>
      <c r="B300" s="47"/>
      <c r="C300" s="72"/>
      <c r="D300" s="79" t="s">
        <v>76</v>
      </c>
      <c r="E300" s="87">
        <v>0.1</v>
      </c>
      <c r="F300" s="87">
        <v>0.2</v>
      </c>
      <c r="G300" s="87">
        <v>0.2</v>
      </c>
      <c r="H300" s="87">
        <v>0.8</v>
      </c>
      <c r="I300" s="87">
        <v>0.1</v>
      </c>
      <c r="J300" s="87">
        <v>0.2</v>
      </c>
      <c r="K300" s="96"/>
      <c r="L300" s="96"/>
      <c r="M300" s="96"/>
      <c r="N300" s="96"/>
      <c r="O300" s="96"/>
      <c r="P300" s="96"/>
      <c r="Q300" s="87">
        <f>SUM(E300:P300)</f>
        <v>1.6</v>
      </c>
      <c r="R300" s="87">
        <v>2.9000000000000004</v>
      </c>
      <c r="S300" s="113">
        <f t="shared" si="95"/>
        <v>55.172413793103445</v>
      </c>
      <c r="T300" s="116">
        <f t="shared" si="3"/>
        <v>-6.7000000000000011</v>
      </c>
      <c r="U300" s="119"/>
      <c r="V300" s="119"/>
      <c r="W300" s="21"/>
      <c r="X300" s="21">
        <v>9.6000000000000014</v>
      </c>
      <c r="Y300">
        <v>9.6000000000000014</v>
      </c>
      <c r="Z300" s="116">
        <f t="shared" si="4"/>
        <v>-6.7000000000000011</v>
      </c>
    </row>
    <row r="301" spans="1:26" ht="13.5" customHeight="1">
      <c r="A301" s="57"/>
      <c r="B301" s="47"/>
      <c r="C301" s="70" t="s">
        <v>126</v>
      </c>
      <c r="D301" s="77" t="s">
        <v>39</v>
      </c>
      <c r="E301" s="85">
        <v>110.7</v>
      </c>
      <c r="F301" s="85">
        <v>15.5</v>
      </c>
      <c r="G301" s="85">
        <v>12.3</v>
      </c>
      <c r="H301" s="85">
        <v>27.1</v>
      </c>
      <c r="I301" s="85">
        <v>48.7</v>
      </c>
      <c r="J301" s="85">
        <v>22.4</v>
      </c>
      <c r="K301" s="94"/>
      <c r="L301" s="94"/>
      <c r="M301" s="94"/>
      <c r="N301" s="94"/>
      <c r="O301" s="94"/>
      <c r="P301" s="94"/>
      <c r="Q301" s="85">
        <f>SUM(E301:P301)</f>
        <v>236.7</v>
      </c>
      <c r="R301" s="85">
        <v>160.1</v>
      </c>
      <c r="S301" s="111">
        <f t="shared" si="95"/>
        <v>147.84509681449097</v>
      </c>
      <c r="T301" s="116">
        <f t="shared" si="3"/>
        <v>-533.9</v>
      </c>
      <c r="U301" s="117" t="s">
        <v>412</v>
      </c>
      <c r="V301" s="148">
        <v>1</v>
      </c>
      <c r="W301" s="21"/>
      <c r="X301" s="21">
        <v>694</v>
      </c>
      <c r="Y301">
        <v>694</v>
      </c>
      <c r="Z301" s="116">
        <f t="shared" si="4"/>
        <v>-533.9</v>
      </c>
    </row>
    <row r="302" spans="1:26">
      <c r="A302" s="57"/>
      <c r="B302" s="47"/>
      <c r="C302" s="71"/>
      <c r="D302" s="78" t="s">
        <v>72</v>
      </c>
      <c r="E302" s="86">
        <v>32.5</v>
      </c>
      <c r="F302" s="86">
        <v>2.8</v>
      </c>
      <c r="G302" s="86">
        <v>3</v>
      </c>
      <c r="H302" s="86">
        <v>8.3000000000000007</v>
      </c>
      <c r="I302" s="86">
        <v>12.9</v>
      </c>
      <c r="J302" s="86">
        <v>5.8</v>
      </c>
      <c r="K302" s="95"/>
      <c r="L302" s="95"/>
      <c r="M302" s="95"/>
      <c r="N302" s="95"/>
      <c r="O302" s="95"/>
      <c r="P302" s="95"/>
      <c r="Q302" s="86">
        <f>SUM(E302:P302)</f>
        <v>65.3</v>
      </c>
      <c r="R302" s="86">
        <v>22.1</v>
      </c>
      <c r="S302" s="112">
        <f t="shared" si="95"/>
        <v>295.47511312217193</v>
      </c>
      <c r="T302" s="116">
        <f t="shared" si="3"/>
        <v>-164.7</v>
      </c>
      <c r="U302" s="118"/>
      <c r="V302" s="118"/>
      <c r="W302" s="21"/>
      <c r="X302" s="21">
        <v>186.8</v>
      </c>
      <c r="Y302">
        <v>186.8</v>
      </c>
      <c r="Z302" s="116">
        <f t="shared" si="4"/>
        <v>-164.7</v>
      </c>
    </row>
    <row r="303" spans="1:26">
      <c r="A303" s="57"/>
      <c r="B303" s="47"/>
      <c r="C303" s="71"/>
      <c r="D303" s="78" t="s">
        <v>74</v>
      </c>
      <c r="E303" s="86">
        <f t="shared" ref="E303:Q303" si="98">+E301-E302</f>
        <v>78.2</v>
      </c>
      <c r="F303" s="86">
        <f t="shared" si="98"/>
        <v>12.7</v>
      </c>
      <c r="G303" s="86">
        <f t="shared" si="98"/>
        <v>9.3000000000000007</v>
      </c>
      <c r="H303" s="86">
        <f t="shared" si="98"/>
        <v>18.8</v>
      </c>
      <c r="I303" s="86">
        <f t="shared" si="98"/>
        <v>35.800000000000004</v>
      </c>
      <c r="J303" s="86">
        <f t="shared" si="98"/>
        <v>16.599999999999998</v>
      </c>
      <c r="K303" s="95">
        <f t="shared" si="98"/>
        <v>0</v>
      </c>
      <c r="L303" s="95">
        <f t="shared" si="98"/>
        <v>0</v>
      </c>
      <c r="M303" s="95">
        <f t="shared" si="98"/>
        <v>0</v>
      </c>
      <c r="N303" s="95">
        <f t="shared" si="98"/>
        <v>0</v>
      </c>
      <c r="O303" s="95">
        <f t="shared" si="98"/>
        <v>0</v>
      </c>
      <c r="P303" s="95">
        <f t="shared" si="98"/>
        <v>0</v>
      </c>
      <c r="Q303" s="86">
        <f t="shared" si="98"/>
        <v>171.40000000000003</v>
      </c>
      <c r="R303" s="86">
        <v>138</v>
      </c>
      <c r="S303" s="112">
        <f t="shared" si="95"/>
        <v>124.20289855072465</v>
      </c>
      <c r="T303" s="116">
        <f t="shared" si="3"/>
        <v>-369.20000000000005</v>
      </c>
      <c r="U303" s="118"/>
      <c r="V303" s="118"/>
      <c r="W303" s="21"/>
      <c r="X303" s="21">
        <v>507.20000000000005</v>
      </c>
      <c r="Y303">
        <v>507.20000000000005</v>
      </c>
      <c r="Z303" s="116">
        <f t="shared" si="4"/>
        <v>-369.20000000000005</v>
      </c>
    </row>
    <row r="304" spans="1:26">
      <c r="A304" s="57"/>
      <c r="B304" s="47"/>
      <c r="C304" s="71"/>
      <c r="D304" s="78" t="s">
        <v>75</v>
      </c>
      <c r="E304" s="86">
        <f t="shared" ref="E304:Q304" si="99">+E301-E305</f>
        <v>106.1</v>
      </c>
      <c r="F304" s="86">
        <f t="shared" si="99"/>
        <v>7</v>
      </c>
      <c r="G304" s="86">
        <f t="shared" si="99"/>
        <v>8.2000000000000011</v>
      </c>
      <c r="H304" s="86">
        <f t="shared" si="99"/>
        <v>15.400000000000002</v>
      </c>
      <c r="I304" s="86">
        <f t="shared" si="99"/>
        <v>31.1</v>
      </c>
      <c r="J304" s="86">
        <f t="shared" si="99"/>
        <v>14.3</v>
      </c>
      <c r="K304" s="95">
        <f t="shared" si="99"/>
        <v>0</v>
      </c>
      <c r="L304" s="95">
        <f t="shared" si="99"/>
        <v>0</v>
      </c>
      <c r="M304" s="95">
        <f t="shared" si="99"/>
        <v>0</v>
      </c>
      <c r="N304" s="95">
        <f t="shared" si="99"/>
        <v>0</v>
      </c>
      <c r="O304" s="95">
        <f t="shared" si="99"/>
        <v>0</v>
      </c>
      <c r="P304" s="95">
        <f t="shared" si="99"/>
        <v>0</v>
      </c>
      <c r="Q304" s="86">
        <f t="shared" si="99"/>
        <v>182.10000000000002</v>
      </c>
      <c r="R304" s="86">
        <v>99.2</v>
      </c>
      <c r="S304" s="112">
        <f t="shared" si="95"/>
        <v>183.5685483870968</v>
      </c>
      <c r="T304" s="116">
        <f t="shared" si="3"/>
        <v>-338</v>
      </c>
      <c r="U304" s="118"/>
      <c r="V304" s="118"/>
      <c r="W304" s="21"/>
      <c r="X304" s="21">
        <v>437.2</v>
      </c>
      <c r="Y304">
        <v>437.2</v>
      </c>
      <c r="Z304" s="116">
        <f t="shared" si="4"/>
        <v>-338</v>
      </c>
    </row>
    <row r="305" spans="1:26">
      <c r="A305" s="57"/>
      <c r="B305" s="47"/>
      <c r="C305" s="71"/>
      <c r="D305" s="78" t="s">
        <v>40</v>
      </c>
      <c r="E305" s="86">
        <v>4.5999999999999996</v>
      </c>
      <c r="F305" s="86">
        <v>8.5</v>
      </c>
      <c r="G305" s="86">
        <v>4.0999999999999996</v>
      </c>
      <c r="H305" s="86">
        <v>11.7</v>
      </c>
      <c r="I305" s="86">
        <v>17.600000000000001</v>
      </c>
      <c r="J305" s="86">
        <v>8.1</v>
      </c>
      <c r="K305" s="95"/>
      <c r="L305" s="95"/>
      <c r="M305" s="95"/>
      <c r="N305" s="95"/>
      <c r="O305" s="95"/>
      <c r="P305" s="95"/>
      <c r="Q305" s="86">
        <f>SUM(E305:P305)</f>
        <v>54.6</v>
      </c>
      <c r="R305" s="86">
        <v>60.9</v>
      </c>
      <c r="S305" s="112">
        <f t="shared" si="95"/>
        <v>89.65517241379311</v>
      </c>
      <c r="T305" s="116">
        <f t="shared" si="3"/>
        <v>-195.9</v>
      </c>
      <c r="U305" s="118"/>
      <c r="V305" s="118"/>
      <c r="W305" s="21"/>
      <c r="X305" s="21">
        <v>256.8</v>
      </c>
      <c r="Y305">
        <v>256.8</v>
      </c>
      <c r="Z305" s="116">
        <f t="shared" si="4"/>
        <v>-195.9</v>
      </c>
    </row>
    <row r="306" spans="1:26" ht="14.25">
      <c r="A306" s="57"/>
      <c r="B306" s="47"/>
      <c r="C306" s="72"/>
      <c r="D306" s="79" t="s">
        <v>76</v>
      </c>
      <c r="E306" s="87">
        <v>10.5</v>
      </c>
      <c r="F306" s="87">
        <v>15.3</v>
      </c>
      <c r="G306" s="87">
        <v>12.4</v>
      </c>
      <c r="H306" s="87">
        <v>28.6</v>
      </c>
      <c r="I306" s="87">
        <v>46.6</v>
      </c>
      <c r="J306" s="87">
        <v>20.100000000000001</v>
      </c>
      <c r="K306" s="96"/>
      <c r="L306" s="96"/>
      <c r="M306" s="96"/>
      <c r="N306" s="96"/>
      <c r="O306" s="96"/>
      <c r="P306" s="96"/>
      <c r="Q306" s="87">
        <f>SUM(E306:P306)</f>
        <v>133.5</v>
      </c>
      <c r="R306" s="87">
        <v>101.69999999999999</v>
      </c>
      <c r="S306" s="113">
        <f t="shared" si="95"/>
        <v>131.26843657817111</v>
      </c>
      <c r="T306" s="116">
        <f t="shared" si="3"/>
        <v>-404.50000000000006</v>
      </c>
      <c r="U306" s="119"/>
      <c r="V306" s="119"/>
      <c r="W306" s="21"/>
      <c r="X306" s="21">
        <v>506.20000000000005</v>
      </c>
      <c r="Y306">
        <v>506.20000000000005</v>
      </c>
      <c r="Z306" s="116">
        <f t="shared" si="4"/>
        <v>-404.50000000000006</v>
      </c>
    </row>
    <row r="307" spans="1:26" ht="13.5" customHeight="1">
      <c r="A307" s="57"/>
      <c r="B307" s="47"/>
      <c r="C307" s="70" t="s">
        <v>103</v>
      </c>
      <c r="D307" s="77" t="s">
        <v>39</v>
      </c>
      <c r="E307" s="85">
        <v>0.8</v>
      </c>
      <c r="F307" s="85">
        <v>0.9</v>
      </c>
      <c r="G307" s="85">
        <v>17.5</v>
      </c>
      <c r="H307" s="85">
        <v>18.100000000000001</v>
      </c>
      <c r="I307" s="85">
        <v>15.5</v>
      </c>
      <c r="J307" s="85">
        <v>20.6</v>
      </c>
      <c r="K307" s="94"/>
      <c r="L307" s="94"/>
      <c r="M307" s="94"/>
      <c r="N307" s="94"/>
      <c r="O307" s="94"/>
      <c r="P307" s="94"/>
      <c r="Q307" s="85">
        <f>SUM(E307:P307)</f>
        <v>73.400000000000006</v>
      </c>
      <c r="R307" s="85">
        <v>64.2</v>
      </c>
      <c r="S307" s="111">
        <f t="shared" si="95"/>
        <v>114.33021806853583</v>
      </c>
      <c r="T307" s="116">
        <f t="shared" si="3"/>
        <v>-82.7</v>
      </c>
      <c r="U307" s="117" t="s">
        <v>434</v>
      </c>
      <c r="V307" s="148">
        <v>1</v>
      </c>
      <c r="W307" s="21"/>
      <c r="X307" s="21">
        <v>146.9</v>
      </c>
      <c r="Y307">
        <v>146.9</v>
      </c>
      <c r="Z307" s="116">
        <f t="shared" si="4"/>
        <v>-82.7</v>
      </c>
    </row>
    <row r="308" spans="1:26">
      <c r="A308" s="57"/>
      <c r="B308" s="47"/>
      <c r="C308" s="71"/>
      <c r="D308" s="78" t="s">
        <v>72</v>
      </c>
      <c r="E308" s="86">
        <v>0.2</v>
      </c>
      <c r="F308" s="86">
        <v>0.2</v>
      </c>
      <c r="G308" s="86">
        <v>2.2999999999999998</v>
      </c>
      <c r="H308" s="86">
        <v>1.6</v>
      </c>
      <c r="I308" s="86">
        <v>3.1</v>
      </c>
      <c r="J308" s="86">
        <v>2.9</v>
      </c>
      <c r="K308" s="95"/>
      <c r="L308" s="95"/>
      <c r="M308" s="95"/>
      <c r="N308" s="95"/>
      <c r="O308" s="95"/>
      <c r="P308" s="95"/>
      <c r="Q308" s="86">
        <f>SUM(E308:P308)</f>
        <v>10.3</v>
      </c>
      <c r="R308" s="86">
        <v>8.7000000000000011</v>
      </c>
      <c r="S308" s="112">
        <f t="shared" si="95"/>
        <v>118.39080459770115</v>
      </c>
      <c r="T308" s="116">
        <f t="shared" si="3"/>
        <v>-11.3</v>
      </c>
      <c r="U308" s="118"/>
      <c r="V308" s="118"/>
      <c r="W308" s="21"/>
      <c r="X308" s="21">
        <v>20</v>
      </c>
      <c r="Y308">
        <v>20</v>
      </c>
      <c r="Z308" s="116">
        <f t="shared" si="4"/>
        <v>-11.3</v>
      </c>
    </row>
    <row r="309" spans="1:26">
      <c r="A309" s="57"/>
      <c r="B309" s="47"/>
      <c r="C309" s="71"/>
      <c r="D309" s="78" t="s">
        <v>74</v>
      </c>
      <c r="E309" s="86">
        <f t="shared" ref="E309:Q309" si="100">+E307-E308</f>
        <v>0.60000000000000009</v>
      </c>
      <c r="F309" s="86">
        <f t="shared" si="100"/>
        <v>0.7</v>
      </c>
      <c r="G309" s="86">
        <f t="shared" si="100"/>
        <v>15.2</v>
      </c>
      <c r="H309" s="86">
        <f t="shared" si="100"/>
        <v>16.5</v>
      </c>
      <c r="I309" s="86">
        <f t="shared" si="100"/>
        <v>12.4</v>
      </c>
      <c r="J309" s="86">
        <f t="shared" si="100"/>
        <v>17.700000000000003</v>
      </c>
      <c r="K309" s="95">
        <f t="shared" si="100"/>
        <v>0</v>
      </c>
      <c r="L309" s="95">
        <f t="shared" si="100"/>
        <v>0</v>
      </c>
      <c r="M309" s="95">
        <f t="shared" si="100"/>
        <v>0</v>
      </c>
      <c r="N309" s="95">
        <f t="shared" si="100"/>
        <v>0</v>
      </c>
      <c r="O309" s="95">
        <f t="shared" si="100"/>
        <v>0</v>
      </c>
      <c r="P309" s="95">
        <f t="shared" si="100"/>
        <v>0</v>
      </c>
      <c r="Q309" s="86">
        <f t="shared" si="100"/>
        <v>63.100000000000009</v>
      </c>
      <c r="R309" s="86">
        <v>55.5</v>
      </c>
      <c r="S309" s="112">
        <f t="shared" si="95"/>
        <v>113.6936936936937</v>
      </c>
      <c r="T309" s="116">
        <f t="shared" si="3"/>
        <v>-71.399999999999991</v>
      </c>
      <c r="U309" s="118"/>
      <c r="V309" s="118"/>
      <c r="W309" s="21"/>
      <c r="X309" s="21">
        <v>126.9</v>
      </c>
      <c r="Y309">
        <v>126.9</v>
      </c>
      <c r="Z309" s="116">
        <f t="shared" si="4"/>
        <v>-71.400000000000006</v>
      </c>
    </row>
    <row r="310" spans="1:26">
      <c r="A310" s="57"/>
      <c r="B310" s="47"/>
      <c r="C310" s="71"/>
      <c r="D310" s="78" t="s">
        <v>75</v>
      </c>
      <c r="E310" s="86">
        <f t="shared" ref="E310:Q310" si="101">+E307-E311</f>
        <v>0.60000000000000009</v>
      </c>
      <c r="F310" s="86">
        <f t="shared" si="101"/>
        <v>0.4</v>
      </c>
      <c r="G310" s="86">
        <f t="shared" si="101"/>
        <v>16.8</v>
      </c>
      <c r="H310" s="86">
        <f t="shared" si="101"/>
        <v>17</v>
      </c>
      <c r="I310" s="86">
        <f t="shared" si="101"/>
        <v>14.3</v>
      </c>
      <c r="J310" s="86">
        <f t="shared" si="101"/>
        <v>19</v>
      </c>
      <c r="K310" s="95">
        <f t="shared" si="101"/>
        <v>0</v>
      </c>
      <c r="L310" s="95">
        <f t="shared" si="101"/>
        <v>0</v>
      </c>
      <c r="M310" s="95">
        <f t="shared" si="101"/>
        <v>0</v>
      </c>
      <c r="N310" s="95">
        <f t="shared" si="101"/>
        <v>0</v>
      </c>
      <c r="O310" s="95">
        <f t="shared" si="101"/>
        <v>0</v>
      </c>
      <c r="P310" s="95">
        <f t="shared" si="101"/>
        <v>0</v>
      </c>
      <c r="Q310" s="86">
        <f t="shared" si="101"/>
        <v>68.100000000000009</v>
      </c>
      <c r="R310" s="86">
        <v>59.7</v>
      </c>
      <c r="S310" s="112">
        <f t="shared" si="95"/>
        <v>114.07035175879399</v>
      </c>
      <c r="T310" s="116">
        <f t="shared" si="3"/>
        <v>-78.8</v>
      </c>
      <c r="U310" s="118"/>
      <c r="V310" s="118"/>
      <c r="W310" s="21"/>
      <c r="X310" s="21">
        <v>138.5</v>
      </c>
      <c r="Y310">
        <v>138.5</v>
      </c>
      <c r="Z310" s="116">
        <f t="shared" si="4"/>
        <v>-78.8</v>
      </c>
    </row>
    <row r="311" spans="1:26">
      <c r="A311" s="57"/>
      <c r="B311" s="47"/>
      <c r="C311" s="71"/>
      <c r="D311" s="78" t="s">
        <v>40</v>
      </c>
      <c r="E311" s="86">
        <v>0.2</v>
      </c>
      <c r="F311" s="86">
        <v>0.5</v>
      </c>
      <c r="G311" s="86">
        <v>0.7</v>
      </c>
      <c r="H311" s="86">
        <v>1.1000000000000001</v>
      </c>
      <c r="I311" s="86">
        <v>1.2</v>
      </c>
      <c r="J311" s="86">
        <v>1.6</v>
      </c>
      <c r="K311" s="95"/>
      <c r="L311" s="95"/>
      <c r="M311" s="95"/>
      <c r="N311" s="95"/>
      <c r="O311" s="95"/>
      <c r="P311" s="95"/>
      <c r="Q311" s="86">
        <f>SUM(E311:P311)</f>
        <v>5.3000000000000007</v>
      </c>
      <c r="R311" s="86">
        <v>4.5</v>
      </c>
      <c r="S311" s="112">
        <f t="shared" si="95"/>
        <v>117.7777777777778</v>
      </c>
      <c r="T311" s="116">
        <f t="shared" si="3"/>
        <v>-3.9000000000000004</v>
      </c>
      <c r="U311" s="118"/>
      <c r="V311" s="118"/>
      <c r="W311" s="21"/>
      <c r="X311" s="21">
        <v>8.4</v>
      </c>
      <c r="Y311">
        <v>8.4</v>
      </c>
      <c r="Z311" s="116">
        <f t="shared" si="4"/>
        <v>-3.9000000000000004</v>
      </c>
    </row>
    <row r="312" spans="1:26" ht="14.25">
      <c r="A312" s="57"/>
      <c r="B312" s="47"/>
      <c r="C312" s="72"/>
      <c r="D312" s="79" t="s">
        <v>76</v>
      </c>
      <c r="E312" s="87">
        <v>0.2</v>
      </c>
      <c r="F312" s="87">
        <v>0.5</v>
      </c>
      <c r="G312" s="87">
        <v>0.7</v>
      </c>
      <c r="H312" s="87">
        <v>1.1000000000000001</v>
      </c>
      <c r="I312" s="87">
        <v>1.2</v>
      </c>
      <c r="J312" s="87">
        <v>1.6</v>
      </c>
      <c r="K312" s="96"/>
      <c r="L312" s="96"/>
      <c r="M312" s="96"/>
      <c r="N312" s="96"/>
      <c r="O312" s="96"/>
      <c r="P312" s="96"/>
      <c r="Q312" s="87">
        <f>SUM(E312:P312)</f>
        <v>5.3000000000000007</v>
      </c>
      <c r="R312" s="87">
        <v>4.5</v>
      </c>
      <c r="S312" s="113">
        <f t="shared" si="95"/>
        <v>117.7777777777778</v>
      </c>
      <c r="T312" s="116">
        <f t="shared" si="3"/>
        <v>-5.1999999999999993</v>
      </c>
      <c r="U312" s="119"/>
      <c r="V312" s="119"/>
      <c r="W312" s="21"/>
      <c r="X312" s="21">
        <v>9.6999999999999993</v>
      </c>
      <c r="Y312">
        <v>9.6999999999999993</v>
      </c>
      <c r="Z312" s="116">
        <f t="shared" si="4"/>
        <v>-5.1999999999999993</v>
      </c>
    </row>
    <row r="313" spans="1:26" ht="13.5" customHeight="1">
      <c r="A313" s="57"/>
      <c r="B313" s="47"/>
      <c r="C313" s="70" t="s">
        <v>34</v>
      </c>
      <c r="D313" s="77" t="s">
        <v>39</v>
      </c>
      <c r="E313" s="85">
        <v>12.4</v>
      </c>
      <c r="F313" s="85">
        <v>18.100000000000001</v>
      </c>
      <c r="G313" s="85">
        <v>11.2</v>
      </c>
      <c r="H313" s="85">
        <v>31</v>
      </c>
      <c r="I313" s="85">
        <v>31.6</v>
      </c>
      <c r="J313" s="85">
        <v>16.7</v>
      </c>
      <c r="K313" s="94"/>
      <c r="L313" s="94"/>
      <c r="M313" s="94"/>
      <c r="N313" s="94"/>
      <c r="O313" s="94"/>
      <c r="P313" s="94"/>
      <c r="Q313" s="85">
        <f>SUM(E313:P313)</f>
        <v>121.00000000000001</v>
      </c>
      <c r="R313" s="85">
        <v>129</v>
      </c>
      <c r="S313" s="111">
        <f t="shared" si="95"/>
        <v>93.798449612403118</v>
      </c>
      <c r="T313" s="116">
        <f t="shared" si="3"/>
        <v>-178.59999999999997</v>
      </c>
      <c r="U313" s="117" t="s">
        <v>452</v>
      </c>
      <c r="V313" s="148">
        <v>1</v>
      </c>
      <c r="W313" s="21"/>
      <c r="X313" s="21">
        <v>307.59999999999997</v>
      </c>
      <c r="Y313">
        <v>307.59999999999997</v>
      </c>
      <c r="Z313" s="116">
        <f t="shared" si="4"/>
        <v>-178.59999999999997</v>
      </c>
    </row>
    <row r="314" spans="1:26">
      <c r="A314" s="57"/>
      <c r="B314" s="47"/>
      <c r="C314" s="71"/>
      <c r="D314" s="78" t="s">
        <v>72</v>
      </c>
      <c r="E314" s="86">
        <v>11.7</v>
      </c>
      <c r="F314" s="86">
        <v>0.7</v>
      </c>
      <c r="G314" s="86">
        <v>0.8</v>
      </c>
      <c r="H314" s="86">
        <v>1.4</v>
      </c>
      <c r="I314" s="86">
        <v>1.2</v>
      </c>
      <c r="J314" s="86">
        <v>1.1000000000000001</v>
      </c>
      <c r="K314" s="95"/>
      <c r="L314" s="95"/>
      <c r="M314" s="95"/>
      <c r="N314" s="95"/>
      <c r="O314" s="95"/>
      <c r="P314" s="95"/>
      <c r="Q314" s="86">
        <f>SUM(E314:P314)</f>
        <v>16.899999999999999</v>
      </c>
      <c r="R314" s="86">
        <v>5</v>
      </c>
      <c r="S314" s="112">
        <f t="shared" si="95"/>
        <v>338</v>
      </c>
      <c r="T314" s="116">
        <f t="shared" si="3"/>
        <v>-8.7999999999999989</v>
      </c>
      <c r="U314" s="118"/>
      <c r="V314" s="118"/>
      <c r="W314" s="21"/>
      <c r="X314" s="21">
        <v>13.8</v>
      </c>
      <c r="Y314">
        <v>13.8</v>
      </c>
      <c r="Z314" s="116">
        <f t="shared" si="4"/>
        <v>-8.7999999999999989</v>
      </c>
    </row>
    <row r="315" spans="1:26">
      <c r="A315" s="57"/>
      <c r="B315" s="47"/>
      <c r="C315" s="71"/>
      <c r="D315" s="78" t="s">
        <v>74</v>
      </c>
      <c r="E315" s="86">
        <f t="shared" ref="E315:Q315" si="102">+E313-E314</f>
        <v>0.70000000000000107</v>
      </c>
      <c r="F315" s="86">
        <f t="shared" si="102"/>
        <v>17.400000000000002</v>
      </c>
      <c r="G315" s="86">
        <f t="shared" si="102"/>
        <v>10.399999999999999</v>
      </c>
      <c r="H315" s="86">
        <f t="shared" si="102"/>
        <v>29.6</v>
      </c>
      <c r="I315" s="86">
        <f t="shared" si="102"/>
        <v>30.4</v>
      </c>
      <c r="J315" s="86">
        <f t="shared" si="102"/>
        <v>15.6</v>
      </c>
      <c r="K315" s="95">
        <f t="shared" si="102"/>
        <v>0</v>
      </c>
      <c r="L315" s="95">
        <f t="shared" si="102"/>
        <v>0</v>
      </c>
      <c r="M315" s="95">
        <f t="shared" si="102"/>
        <v>0</v>
      </c>
      <c r="N315" s="95">
        <f t="shared" si="102"/>
        <v>0</v>
      </c>
      <c r="O315" s="95">
        <f t="shared" si="102"/>
        <v>0</v>
      </c>
      <c r="P315" s="95">
        <f t="shared" si="102"/>
        <v>0</v>
      </c>
      <c r="Q315" s="86">
        <f t="shared" si="102"/>
        <v>104.10000000000002</v>
      </c>
      <c r="R315" s="86">
        <v>124</v>
      </c>
      <c r="S315" s="112">
        <f t="shared" si="95"/>
        <v>83.951612903225822</v>
      </c>
      <c r="T315" s="116">
        <f t="shared" si="3"/>
        <v>-169.8</v>
      </c>
      <c r="U315" s="118"/>
      <c r="V315" s="118"/>
      <c r="W315" s="21"/>
      <c r="X315" s="21">
        <v>293.8</v>
      </c>
      <c r="Y315">
        <v>293.79999999999995</v>
      </c>
      <c r="Z315" s="116">
        <f t="shared" si="4"/>
        <v>-169.79999999999995</v>
      </c>
    </row>
    <row r="316" spans="1:26">
      <c r="A316" s="57"/>
      <c r="B316" s="47"/>
      <c r="C316" s="71"/>
      <c r="D316" s="78" t="s">
        <v>75</v>
      </c>
      <c r="E316" s="86">
        <f t="shared" ref="E316:Q316" si="103">+E313-E317</f>
        <v>9</v>
      </c>
      <c r="F316" s="86">
        <f t="shared" si="103"/>
        <v>13.600000000000001</v>
      </c>
      <c r="G316" s="86">
        <f t="shared" si="103"/>
        <v>6.7999999999999989</v>
      </c>
      <c r="H316" s="86">
        <f t="shared" si="103"/>
        <v>22</v>
      </c>
      <c r="I316" s="86">
        <f t="shared" si="103"/>
        <v>22.3</v>
      </c>
      <c r="J316" s="86">
        <f t="shared" si="103"/>
        <v>11.7</v>
      </c>
      <c r="K316" s="95">
        <f t="shared" si="103"/>
        <v>0</v>
      </c>
      <c r="L316" s="95">
        <f t="shared" si="103"/>
        <v>0</v>
      </c>
      <c r="M316" s="95">
        <f t="shared" si="103"/>
        <v>0</v>
      </c>
      <c r="N316" s="95">
        <f t="shared" si="103"/>
        <v>0</v>
      </c>
      <c r="O316" s="95">
        <f t="shared" si="103"/>
        <v>0</v>
      </c>
      <c r="P316" s="95">
        <f t="shared" si="103"/>
        <v>0</v>
      </c>
      <c r="Q316" s="86">
        <f t="shared" si="103"/>
        <v>85.4</v>
      </c>
      <c r="R316" s="86">
        <v>94.1</v>
      </c>
      <c r="S316" s="112">
        <f t="shared" si="95"/>
        <v>90.754516471838471</v>
      </c>
      <c r="T316" s="116">
        <f t="shared" si="3"/>
        <v>-161.19999999999999</v>
      </c>
      <c r="U316" s="118"/>
      <c r="V316" s="118"/>
      <c r="W316" s="21"/>
      <c r="X316" s="21">
        <v>255.3</v>
      </c>
      <c r="Y316">
        <v>255.29999999999995</v>
      </c>
      <c r="Z316" s="116">
        <f t="shared" si="4"/>
        <v>-161.19999999999993</v>
      </c>
    </row>
    <row r="317" spans="1:26">
      <c r="A317" s="57"/>
      <c r="B317" s="47"/>
      <c r="C317" s="71"/>
      <c r="D317" s="78" t="s">
        <v>40</v>
      </c>
      <c r="E317" s="86">
        <v>3.4</v>
      </c>
      <c r="F317" s="86">
        <v>4.5</v>
      </c>
      <c r="G317" s="86">
        <v>4.4000000000000004</v>
      </c>
      <c r="H317" s="86">
        <v>9</v>
      </c>
      <c r="I317" s="86">
        <v>9.3000000000000007</v>
      </c>
      <c r="J317" s="86">
        <v>5</v>
      </c>
      <c r="K317" s="95"/>
      <c r="L317" s="95"/>
      <c r="M317" s="95"/>
      <c r="N317" s="95"/>
      <c r="O317" s="95"/>
      <c r="P317" s="95"/>
      <c r="Q317" s="86">
        <f>SUM(E317:P317)</f>
        <v>35.6</v>
      </c>
      <c r="R317" s="86">
        <v>34.900000000000006</v>
      </c>
      <c r="S317" s="112">
        <f t="shared" si="95"/>
        <v>102.00573065902579</v>
      </c>
      <c r="T317" s="116">
        <f t="shared" si="3"/>
        <v>-17.399999999999999</v>
      </c>
      <c r="U317" s="118"/>
      <c r="V317" s="118"/>
      <c r="W317" s="21"/>
      <c r="X317" s="21">
        <v>52.3</v>
      </c>
      <c r="Y317">
        <v>52.3</v>
      </c>
      <c r="Z317" s="116">
        <f t="shared" si="4"/>
        <v>-17.399999999999999</v>
      </c>
    </row>
    <row r="318" spans="1:26" ht="14.25">
      <c r="A318" s="57"/>
      <c r="B318" s="47"/>
      <c r="C318" s="72"/>
      <c r="D318" s="79" t="s">
        <v>76</v>
      </c>
      <c r="E318" s="87">
        <v>3.4</v>
      </c>
      <c r="F318" s="87">
        <v>4.5</v>
      </c>
      <c r="G318" s="87">
        <v>4.4000000000000004</v>
      </c>
      <c r="H318" s="87">
        <v>9</v>
      </c>
      <c r="I318" s="87">
        <v>9.3000000000000007</v>
      </c>
      <c r="J318" s="87">
        <v>5</v>
      </c>
      <c r="K318" s="96"/>
      <c r="L318" s="96"/>
      <c r="M318" s="96"/>
      <c r="N318" s="96"/>
      <c r="O318" s="96"/>
      <c r="P318" s="96"/>
      <c r="Q318" s="87">
        <f>SUM(E318:P318)</f>
        <v>35.6</v>
      </c>
      <c r="R318" s="87">
        <v>34.900000000000006</v>
      </c>
      <c r="S318" s="113">
        <f t="shared" si="95"/>
        <v>102.00573065902579</v>
      </c>
      <c r="T318" s="116">
        <f t="shared" si="3"/>
        <v>-22.599999999999994</v>
      </c>
      <c r="U318" s="119"/>
      <c r="V318" s="119"/>
      <c r="W318" s="21"/>
      <c r="X318" s="21">
        <v>57.5</v>
      </c>
      <c r="Y318">
        <v>57.5</v>
      </c>
      <c r="Z318" s="116">
        <f t="shared" si="4"/>
        <v>-22.599999999999994</v>
      </c>
    </row>
    <row r="319" spans="1:26">
      <c r="A319" s="57"/>
      <c r="B319" s="47"/>
      <c r="C319" s="70" t="s">
        <v>127</v>
      </c>
      <c r="D319" s="77" t="s">
        <v>39</v>
      </c>
      <c r="E319" s="85">
        <v>3.2</v>
      </c>
      <c r="F319" s="85">
        <v>2.6</v>
      </c>
      <c r="G319" s="85">
        <v>2</v>
      </c>
      <c r="H319" s="85">
        <v>7</v>
      </c>
      <c r="I319" s="85">
        <v>7.7</v>
      </c>
      <c r="J319" s="85">
        <v>0.9</v>
      </c>
      <c r="K319" s="94"/>
      <c r="L319" s="94"/>
      <c r="M319" s="94"/>
      <c r="N319" s="94"/>
      <c r="O319" s="94"/>
      <c r="P319" s="94"/>
      <c r="Q319" s="85">
        <f>SUM(E319:P319)</f>
        <v>23.4</v>
      </c>
      <c r="R319" s="85">
        <v>27.9</v>
      </c>
      <c r="S319" s="111">
        <f t="shared" si="95"/>
        <v>83.870967741935473</v>
      </c>
      <c r="T319" s="116">
        <f t="shared" si="3"/>
        <v>-46.2</v>
      </c>
      <c r="U319" s="117" t="s">
        <v>236</v>
      </c>
      <c r="V319" s="148"/>
      <c r="W319" s="21"/>
      <c r="X319" s="21">
        <v>74.100000000000009</v>
      </c>
      <c r="Y319">
        <v>74.100000000000009</v>
      </c>
      <c r="Z319" s="116">
        <f t="shared" si="4"/>
        <v>-46.2</v>
      </c>
    </row>
    <row r="320" spans="1:26">
      <c r="A320" s="57"/>
      <c r="B320" s="47"/>
      <c r="C320" s="71"/>
      <c r="D320" s="78" t="s">
        <v>72</v>
      </c>
      <c r="E320" s="86">
        <v>0</v>
      </c>
      <c r="F320" s="86">
        <v>0</v>
      </c>
      <c r="G320" s="86">
        <v>0</v>
      </c>
      <c r="H320" s="86">
        <v>0.1</v>
      </c>
      <c r="I320" s="86">
        <v>0.1</v>
      </c>
      <c r="J320" s="86">
        <v>0</v>
      </c>
      <c r="K320" s="95"/>
      <c r="L320" s="95"/>
      <c r="M320" s="95"/>
      <c r="N320" s="95"/>
      <c r="O320" s="95"/>
      <c r="P320" s="95"/>
      <c r="Q320" s="86">
        <f>SUM(E320:P320)</f>
        <v>0.2</v>
      </c>
      <c r="R320" s="86">
        <v>0.4</v>
      </c>
      <c r="S320" s="112">
        <f t="shared" si="95"/>
        <v>50</v>
      </c>
      <c r="T320" s="116">
        <f t="shared" si="3"/>
        <v>-0.9</v>
      </c>
      <c r="U320" s="118"/>
      <c r="V320" s="118"/>
      <c r="W320" s="21"/>
      <c r="X320" s="21">
        <v>1.3</v>
      </c>
      <c r="Y320">
        <v>1.3</v>
      </c>
      <c r="Z320" s="116">
        <f t="shared" si="4"/>
        <v>-0.9</v>
      </c>
    </row>
    <row r="321" spans="1:32">
      <c r="A321" s="57"/>
      <c r="B321" s="47"/>
      <c r="C321" s="71"/>
      <c r="D321" s="78" t="s">
        <v>74</v>
      </c>
      <c r="E321" s="86">
        <f t="shared" ref="E321:Q321" si="104">+E319-E320</f>
        <v>3.2</v>
      </c>
      <c r="F321" s="86">
        <f t="shared" si="104"/>
        <v>2.6</v>
      </c>
      <c r="G321" s="86">
        <f t="shared" si="104"/>
        <v>2</v>
      </c>
      <c r="H321" s="86">
        <f t="shared" si="104"/>
        <v>6.9</v>
      </c>
      <c r="I321" s="86">
        <f t="shared" si="104"/>
        <v>7.6</v>
      </c>
      <c r="J321" s="86">
        <f t="shared" si="104"/>
        <v>0.9</v>
      </c>
      <c r="K321" s="95">
        <f t="shared" si="104"/>
        <v>0</v>
      </c>
      <c r="L321" s="95">
        <f t="shared" si="104"/>
        <v>0</v>
      </c>
      <c r="M321" s="95">
        <f t="shared" si="104"/>
        <v>0</v>
      </c>
      <c r="N321" s="95">
        <f t="shared" si="104"/>
        <v>0</v>
      </c>
      <c r="O321" s="95">
        <f t="shared" si="104"/>
        <v>0</v>
      </c>
      <c r="P321" s="95">
        <f t="shared" si="104"/>
        <v>0</v>
      </c>
      <c r="Q321" s="86">
        <f t="shared" si="104"/>
        <v>23.2</v>
      </c>
      <c r="R321" s="86">
        <v>27.5</v>
      </c>
      <c r="S321" s="112">
        <f t="shared" si="95"/>
        <v>84.36363636363636</v>
      </c>
      <c r="T321" s="116">
        <f t="shared" si="3"/>
        <v>-45.3</v>
      </c>
      <c r="U321" s="118"/>
      <c r="V321" s="118"/>
      <c r="W321" s="21"/>
      <c r="X321" s="21">
        <v>72.8</v>
      </c>
      <c r="Y321">
        <v>72.800000000000011</v>
      </c>
      <c r="Z321" s="116">
        <f t="shared" si="4"/>
        <v>-45.300000000000011</v>
      </c>
    </row>
    <row r="322" spans="1:32">
      <c r="A322" s="57"/>
      <c r="B322" s="47"/>
      <c r="C322" s="71"/>
      <c r="D322" s="78" t="s">
        <v>75</v>
      </c>
      <c r="E322" s="86">
        <f t="shared" ref="E322:Q322" si="105">+E319-E323</f>
        <v>3.1</v>
      </c>
      <c r="F322" s="86">
        <f t="shared" si="105"/>
        <v>2.5</v>
      </c>
      <c r="G322" s="86">
        <f t="shared" si="105"/>
        <v>1.9</v>
      </c>
      <c r="H322" s="86">
        <f t="shared" si="105"/>
        <v>6.8</v>
      </c>
      <c r="I322" s="86">
        <f t="shared" si="105"/>
        <v>7.5</v>
      </c>
      <c r="J322" s="86">
        <f t="shared" si="105"/>
        <v>0.8</v>
      </c>
      <c r="K322" s="95">
        <f t="shared" si="105"/>
        <v>0</v>
      </c>
      <c r="L322" s="95">
        <f t="shared" si="105"/>
        <v>0</v>
      </c>
      <c r="M322" s="95">
        <f t="shared" si="105"/>
        <v>0</v>
      </c>
      <c r="N322" s="95">
        <f t="shared" si="105"/>
        <v>0</v>
      </c>
      <c r="O322" s="95">
        <f t="shared" si="105"/>
        <v>0</v>
      </c>
      <c r="P322" s="95">
        <f t="shared" si="105"/>
        <v>0</v>
      </c>
      <c r="Q322" s="86">
        <f t="shared" si="105"/>
        <v>22.6</v>
      </c>
      <c r="R322" s="86">
        <v>27</v>
      </c>
      <c r="S322" s="112">
        <f t="shared" si="95"/>
        <v>83.703703703703695</v>
      </c>
      <c r="T322" s="116">
        <f t="shared" si="3"/>
        <v>-45.599999999999994</v>
      </c>
      <c r="U322" s="118"/>
      <c r="V322" s="118"/>
      <c r="W322" s="21"/>
      <c r="X322" s="21">
        <v>72.599999999999994</v>
      </c>
      <c r="Y322">
        <v>72.600000000000009</v>
      </c>
      <c r="Z322" s="116">
        <f t="shared" si="4"/>
        <v>-45.600000000000009</v>
      </c>
    </row>
    <row r="323" spans="1:32">
      <c r="A323" s="57"/>
      <c r="B323" s="47"/>
      <c r="C323" s="71"/>
      <c r="D323" s="78" t="s">
        <v>40</v>
      </c>
      <c r="E323" s="86">
        <v>0.1</v>
      </c>
      <c r="F323" s="86">
        <v>0.1</v>
      </c>
      <c r="G323" s="86">
        <v>0.1</v>
      </c>
      <c r="H323" s="86">
        <v>0.2</v>
      </c>
      <c r="I323" s="86">
        <v>0.2</v>
      </c>
      <c r="J323" s="86">
        <v>0.1</v>
      </c>
      <c r="K323" s="95"/>
      <c r="L323" s="95"/>
      <c r="M323" s="95"/>
      <c r="N323" s="95"/>
      <c r="O323" s="95"/>
      <c r="P323" s="95"/>
      <c r="Q323" s="86">
        <f>SUM(E323:P323)</f>
        <v>0.79999999999999982</v>
      </c>
      <c r="R323" s="86">
        <v>0.8999999999999998</v>
      </c>
      <c r="S323" s="112">
        <f t="shared" si="95"/>
        <v>88.8888888888889</v>
      </c>
      <c r="T323" s="116">
        <f t="shared" si="3"/>
        <v>-0.60000000000000009</v>
      </c>
      <c r="U323" s="118"/>
      <c r="V323" s="118"/>
      <c r="W323" s="21"/>
      <c r="X323" s="21">
        <v>1.5</v>
      </c>
      <c r="Y323">
        <v>1.5</v>
      </c>
      <c r="Z323" s="116">
        <f t="shared" si="4"/>
        <v>-0.60000000000000009</v>
      </c>
    </row>
    <row r="324" spans="1:32" ht="14.25">
      <c r="A324" s="57"/>
      <c r="B324" s="47"/>
      <c r="C324" s="72"/>
      <c r="D324" s="79" t="s">
        <v>76</v>
      </c>
      <c r="E324" s="87">
        <v>0.1</v>
      </c>
      <c r="F324" s="87">
        <v>0.1</v>
      </c>
      <c r="G324" s="87">
        <v>0.1</v>
      </c>
      <c r="H324" s="87">
        <v>0.2</v>
      </c>
      <c r="I324" s="87">
        <v>0.2</v>
      </c>
      <c r="J324" s="87">
        <v>0.1</v>
      </c>
      <c r="K324" s="96"/>
      <c r="L324" s="96"/>
      <c r="M324" s="96"/>
      <c r="N324" s="96"/>
      <c r="O324" s="96"/>
      <c r="P324" s="96"/>
      <c r="Q324" s="87">
        <f>SUM(E324:P324)</f>
        <v>0.79999999999999982</v>
      </c>
      <c r="R324" s="87">
        <v>0.8999999999999998</v>
      </c>
      <c r="S324" s="113">
        <f t="shared" si="95"/>
        <v>88.8888888888889</v>
      </c>
      <c r="T324" s="116">
        <f t="shared" si="3"/>
        <v>-0.60000000000000009</v>
      </c>
      <c r="U324" s="119"/>
      <c r="V324" s="119"/>
      <c r="W324" s="21"/>
      <c r="X324" s="21">
        <v>1.5</v>
      </c>
      <c r="Y324">
        <v>1.5</v>
      </c>
      <c r="Z324" s="116">
        <f t="shared" si="4"/>
        <v>-0.60000000000000009</v>
      </c>
    </row>
    <row r="325" spans="1:32" ht="13.5" customHeight="1">
      <c r="A325" s="57"/>
      <c r="B325" s="47"/>
      <c r="C325" s="70" t="s">
        <v>322</v>
      </c>
      <c r="D325" s="77" t="s">
        <v>39</v>
      </c>
      <c r="E325" s="85">
        <v>8.6</v>
      </c>
      <c r="F325" s="85">
        <v>11.3</v>
      </c>
      <c r="G325" s="85">
        <v>7.7</v>
      </c>
      <c r="H325" s="85">
        <v>28.8</v>
      </c>
      <c r="I325" s="85">
        <v>25.3</v>
      </c>
      <c r="J325" s="85">
        <v>2.2000000000000002</v>
      </c>
      <c r="K325" s="94"/>
      <c r="L325" s="94"/>
      <c r="M325" s="94"/>
      <c r="N325" s="94"/>
      <c r="O325" s="94"/>
      <c r="P325" s="94"/>
      <c r="Q325" s="85">
        <f>SUM(E325:P325)</f>
        <v>83.9</v>
      </c>
      <c r="R325" s="85">
        <v>95.000000000000014</v>
      </c>
      <c r="S325" s="111">
        <f t="shared" si="95"/>
        <v>88.315789473684205</v>
      </c>
      <c r="T325" s="116">
        <f t="shared" si="3"/>
        <v>-63.59999999999998</v>
      </c>
      <c r="U325" s="127" t="s">
        <v>453</v>
      </c>
      <c r="V325" s="148">
        <v>1</v>
      </c>
      <c r="W325" s="21"/>
      <c r="X325" s="21">
        <v>158.6</v>
      </c>
      <c r="Y325">
        <v>158.6</v>
      </c>
      <c r="Z325" s="116">
        <f t="shared" si="4"/>
        <v>-63.59999999999998</v>
      </c>
    </row>
    <row r="326" spans="1:32">
      <c r="A326" s="57"/>
      <c r="B326" s="47"/>
      <c r="C326" s="71"/>
      <c r="D326" s="78" t="s">
        <v>72</v>
      </c>
      <c r="E326" s="86">
        <v>0.3</v>
      </c>
      <c r="F326" s="86">
        <v>0.3</v>
      </c>
      <c r="G326" s="86">
        <v>0.2</v>
      </c>
      <c r="H326" s="86">
        <v>0.8</v>
      </c>
      <c r="I326" s="86">
        <v>0.7</v>
      </c>
      <c r="J326" s="86">
        <v>0.1</v>
      </c>
      <c r="K326" s="95"/>
      <c r="L326" s="95"/>
      <c r="M326" s="95"/>
      <c r="N326" s="95"/>
      <c r="O326" s="95"/>
      <c r="P326" s="95"/>
      <c r="Q326" s="86">
        <f>SUM(E326:P326)</f>
        <v>2.4</v>
      </c>
      <c r="R326" s="86">
        <v>2.6</v>
      </c>
      <c r="S326" s="112">
        <f t="shared" si="95"/>
        <v>92.307692307692307</v>
      </c>
      <c r="T326" s="116">
        <f t="shared" si="3"/>
        <v>-6.8000000000000007</v>
      </c>
      <c r="U326" s="128"/>
      <c r="V326" s="118"/>
      <c r="W326" s="21"/>
      <c r="X326" s="21">
        <v>9.4</v>
      </c>
      <c r="Y326">
        <v>9.4</v>
      </c>
      <c r="Z326" s="116">
        <f t="shared" si="4"/>
        <v>-6.8000000000000007</v>
      </c>
    </row>
    <row r="327" spans="1:32">
      <c r="A327" s="57"/>
      <c r="B327" s="47"/>
      <c r="C327" s="71"/>
      <c r="D327" s="78" t="s">
        <v>74</v>
      </c>
      <c r="E327" s="86">
        <f t="shared" ref="E327:Q327" si="106">+E325-E326</f>
        <v>8.2999999999999989</v>
      </c>
      <c r="F327" s="86">
        <f t="shared" si="106"/>
        <v>11</v>
      </c>
      <c r="G327" s="86">
        <f t="shared" si="106"/>
        <v>7.5</v>
      </c>
      <c r="H327" s="86">
        <f t="shared" si="106"/>
        <v>28</v>
      </c>
      <c r="I327" s="86">
        <f t="shared" si="106"/>
        <v>24.6</v>
      </c>
      <c r="J327" s="86">
        <f t="shared" si="106"/>
        <v>2.1</v>
      </c>
      <c r="K327" s="95">
        <f t="shared" si="106"/>
        <v>0</v>
      </c>
      <c r="L327" s="95">
        <f t="shared" si="106"/>
        <v>0</v>
      </c>
      <c r="M327" s="95">
        <f t="shared" si="106"/>
        <v>0</v>
      </c>
      <c r="N327" s="95">
        <f t="shared" si="106"/>
        <v>0</v>
      </c>
      <c r="O327" s="95">
        <f t="shared" si="106"/>
        <v>0</v>
      </c>
      <c r="P327" s="95">
        <f t="shared" si="106"/>
        <v>0</v>
      </c>
      <c r="Q327" s="86">
        <f t="shared" si="106"/>
        <v>81.5</v>
      </c>
      <c r="R327" s="86">
        <v>92.4</v>
      </c>
      <c r="S327" s="112">
        <f t="shared" si="95"/>
        <v>88.203463203463201</v>
      </c>
      <c r="T327" s="116">
        <f t="shared" si="3"/>
        <v>-56.800000000000011</v>
      </c>
      <c r="U327" s="128"/>
      <c r="V327" s="118"/>
      <c r="W327" s="21"/>
      <c r="X327" s="21">
        <v>149.20000000000002</v>
      </c>
      <c r="Y327">
        <v>149.19999999999999</v>
      </c>
      <c r="Z327" s="116">
        <f t="shared" si="4"/>
        <v>-56.799999999999983</v>
      </c>
      <c r="AF327" s="48">
        <f>AF262</f>
        <v>0</v>
      </c>
    </row>
    <row r="328" spans="1:32">
      <c r="A328" s="57"/>
      <c r="B328" s="47"/>
      <c r="C328" s="71"/>
      <c r="D328" s="78" t="s">
        <v>75</v>
      </c>
      <c r="E328" s="86">
        <f t="shared" ref="E328:Q328" si="107">+E325-E329</f>
        <v>8.5</v>
      </c>
      <c r="F328" s="86">
        <f t="shared" si="107"/>
        <v>10.9</v>
      </c>
      <c r="G328" s="86">
        <f t="shared" si="107"/>
        <v>7.5</v>
      </c>
      <c r="H328" s="86">
        <f t="shared" si="107"/>
        <v>27.7</v>
      </c>
      <c r="I328" s="86">
        <f t="shared" si="107"/>
        <v>23.7</v>
      </c>
      <c r="J328" s="86">
        <f t="shared" si="107"/>
        <v>2.2000000000000002</v>
      </c>
      <c r="K328" s="95">
        <f t="shared" si="107"/>
        <v>0</v>
      </c>
      <c r="L328" s="95">
        <f t="shared" si="107"/>
        <v>0</v>
      </c>
      <c r="M328" s="95">
        <f t="shared" si="107"/>
        <v>0</v>
      </c>
      <c r="N328" s="95">
        <f t="shared" si="107"/>
        <v>0</v>
      </c>
      <c r="O328" s="95">
        <f t="shared" si="107"/>
        <v>0</v>
      </c>
      <c r="P328" s="95">
        <f t="shared" si="107"/>
        <v>0</v>
      </c>
      <c r="Q328" s="86">
        <f t="shared" si="107"/>
        <v>80.5</v>
      </c>
      <c r="R328" s="86">
        <v>91.6</v>
      </c>
      <c r="S328" s="112">
        <f t="shared" si="95"/>
        <v>87.882096069868993</v>
      </c>
      <c r="T328" s="116">
        <f t="shared" si="3"/>
        <v>-60.59999999999998</v>
      </c>
      <c r="U328" s="128"/>
      <c r="V328" s="118"/>
      <c r="W328" s="21"/>
      <c r="X328" s="21">
        <v>152.19999999999999</v>
      </c>
      <c r="Y328">
        <v>152.19999999999999</v>
      </c>
      <c r="Z328" s="116">
        <f t="shared" si="4"/>
        <v>-60.59999999999998</v>
      </c>
    </row>
    <row r="329" spans="1:32">
      <c r="A329" s="57"/>
      <c r="B329" s="47"/>
      <c r="C329" s="71"/>
      <c r="D329" s="78" t="s">
        <v>40</v>
      </c>
      <c r="E329" s="86">
        <v>0.1</v>
      </c>
      <c r="F329" s="86">
        <v>0.4</v>
      </c>
      <c r="G329" s="86">
        <v>0.2</v>
      </c>
      <c r="H329" s="86">
        <v>1.1000000000000001</v>
      </c>
      <c r="I329" s="86">
        <v>1.6</v>
      </c>
      <c r="J329" s="86">
        <v>0</v>
      </c>
      <c r="K329" s="95"/>
      <c r="L329" s="95"/>
      <c r="M329" s="95"/>
      <c r="N329" s="95"/>
      <c r="O329" s="95"/>
      <c r="P329" s="95"/>
      <c r="Q329" s="86">
        <f>SUM(E329:P329)</f>
        <v>3.4000000000000004</v>
      </c>
      <c r="R329" s="86">
        <v>3.4000000000000004</v>
      </c>
      <c r="S329" s="112">
        <f t="shared" si="95"/>
        <v>100</v>
      </c>
      <c r="T329" s="116">
        <f t="shared" si="3"/>
        <v>-2.9999999999999991</v>
      </c>
      <c r="U329" s="128"/>
      <c r="V329" s="118"/>
      <c r="W329" s="21"/>
      <c r="X329" s="21">
        <v>6.4</v>
      </c>
      <c r="Y329">
        <v>6.4</v>
      </c>
      <c r="Z329" s="116">
        <f t="shared" si="4"/>
        <v>-2.9999999999999991</v>
      </c>
    </row>
    <row r="330" spans="1:32" ht="14.25">
      <c r="A330" s="57"/>
      <c r="B330" s="47"/>
      <c r="C330" s="72"/>
      <c r="D330" s="79" t="s">
        <v>76</v>
      </c>
      <c r="E330" s="87">
        <v>0.2</v>
      </c>
      <c r="F330" s="87">
        <v>0.9</v>
      </c>
      <c r="G330" s="87">
        <v>0.4</v>
      </c>
      <c r="H330" s="87">
        <v>2.2000000000000002</v>
      </c>
      <c r="I330" s="87">
        <v>3</v>
      </c>
      <c r="J330" s="87">
        <v>0.1</v>
      </c>
      <c r="K330" s="96"/>
      <c r="L330" s="96"/>
      <c r="M330" s="96"/>
      <c r="N330" s="96"/>
      <c r="O330" s="96"/>
      <c r="P330" s="96"/>
      <c r="Q330" s="87">
        <f>SUM(E330:P330)</f>
        <v>6.8</v>
      </c>
      <c r="R330" s="87">
        <v>6.5</v>
      </c>
      <c r="S330" s="113">
        <f t="shared" si="95"/>
        <v>104.61538461538463</v>
      </c>
      <c r="T330" s="116">
        <f t="shared" si="3"/>
        <v>-5.4</v>
      </c>
      <c r="U330" s="129"/>
      <c r="V330" s="119"/>
      <c r="W330" s="21"/>
      <c r="X330" s="21">
        <v>11.9</v>
      </c>
      <c r="Y330">
        <v>11.9</v>
      </c>
      <c r="Z330" s="116">
        <f t="shared" si="4"/>
        <v>-5.4</v>
      </c>
    </row>
    <row r="331" spans="1:32" ht="13.5" customHeight="1">
      <c r="A331" s="57"/>
      <c r="B331" s="47"/>
      <c r="C331" s="70" t="s">
        <v>129</v>
      </c>
      <c r="D331" s="77" t="s">
        <v>39</v>
      </c>
      <c r="E331" s="85">
        <v>32</v>
      </c>
      <c r="F331" s="85">
        <v>27.2</v>
      </c>
      <c r="G331" s="85">
        <v>74.400000000000006</v>
      </c>
      <c r="H331" s="85">
        <v>327.9</v>
      </c>
      <c r="I331" s="85">
        <v>126.4</v>
      </c>
      <c r="J331" s="85">
        <v>75.5</v>
      </c>
      <c r="K331" s="94"/>
      <c r="L331" s="94"/>
      <c r="M331" s="94"/>
      <c r="N331" s="94"/>
      <c r="O331" s="94"/>
      <c r="P331" s="94"/>
      <c r="Q331" s="85">
        <f>SUM(E331:P331)</f>
        <v>663.4</v>
      </c>
      <c r="R331" s="85">
        <v>693.1</v>
      </c>
      <c r="S331" s="111">
        <f t="shared" si="95"/>
        <v>95.714904054249018</v>
      </c>
      <c r="T331" s="116">
        <f t="shared" si="3"/>
        <v>-236.79999999999995</v>
      </c>
      <c r="U331" s="117" t="s">
        <v>241</v>
      </c>
      <c r="V331" s="148"/>
      <c r="W331" s="21"/>
      <c r="X331" s="21">
        <v>929.9</v>
      </c>
      <c r="Y331">
        <v>929.9</v>
      </c>
      <c r="Z331" s="116">
        <f t="shared" si="4"/>
        <v>-236.79999999999995</v>
      </c>
    </row>
    <row r="332" spans="1:32">
      <c r="A332" s="57"/>
      <c r="B332" s="47"/>
      <c r="C332" s="71"/>
      <c r="D332" s="78" t="s">
        <v>72</v>
      </c>
      <c r="E332" s="86">
        <v>0.6</v>
      </c>
      <c r="F332" s="86">
        <v>2</v>
      </c>
      <c r="G332" s="86">
        <v>6.9</v>
      </c>
      <c r="H332" s="86">
        <v>23.9</v>
      </c>
      <c r="I332" s="86">
        <v>11.6</v>
      </c>
      <c r="J332" s="86">
        <v>4</v>
      </c>
      <c r="K332" s="95"/>
      <c r="L332" s="95"/>
      <c r="M332" s="95"/>
      <c r="N332" s="95"/>
      <c r="O332" s="95"/>
      <c r="P332" s="95"/>
      <c r="Q332" s="86">
        <f>SUM(E332:P332)</f>
        <v>49</v>
      </c>
      <c r="R332" s="86">
        <v>38.4</v>
      </c>
      <c r="S332" s="112">
        <f t="shared" si="95"/>
        <v>127.60416666666667</v>
      </c>
      <c r="T332" s="116">
        <f t="shared" si="3"/>
        <v>-87.1</v>
      </c>
      <c r="U332" s="118"/>
      <c r="V332" s="118"/>
      <c r="W332" s="21"/>
      <c r="X332" s="21">
        <v>125.5</v>
      </c>
      <c r="Y332">
        <v>125.5</v>
      </c>
      <c r="Z332" s="116">
        <f t="shared" si="4"/>
        <v>-87.1</v>
      </c>
    </row>
    <row r="333" spans="1:32">
      <c r="A333" s="57"/>
      <c r="B333" s="47"/>
      <c r="C333" s="71"/>
      <c r="D333" s="78" t="s">
        <v>74</v>
      </c>
      <c r="E333" s="86">
        <f t="shared" ref="E333:Q333" si="108">+E331-E332</f>
        <v>31.4</v>
      </c>
      <c r="F333" s="86">
        <f t="shared" si="108"/>
        <v>25.2</v>
      </c>
      <c r="G333" s="86">
        <f t="shared" si="108"/>
        <v>67.5</v>
      </c>
      <c r="H333" s="86">
        <f t="shared" si="108"/>
        <v>304</v>
      </c>
      <c r="I333" s="86">
        <f t="shared" si="108"/>
        <v>114.80000000000001</v>
      </c>
      <c r="J333" s="86">
        <f t="shared" si="108"/>
        <v>71.5</v>
      </c>
      <c r="K333" s="95">
        <f t="shared" si="108"/>
        <v>0</v>
      </c>
      <c r="L333" s="95">
        <f t="shared" si="108"/>
        <v>0</v>
      </c>
      <c r="M333" s="95">
        <f t="shared" si="108"/>
        <v>0</v>
      </c>
      <c r="N333" s="95">
        <f t="shared" si="108"/>
        <v>0</v>
      </c>
      <c r="O333" s="95">
        <f t="shared" si="108"/>
        <v>0</v>
      </c>
      <c r="P333" s="95">
        <f t="shared" si="108"/>
        <v>0</v>
      </c>
      <c r="Q333" s="86">
        <f t="shared" si="108"/>
        <v>614.4</v>
      </c>
      <c r="R333" s="86">
        <v>654.70000000000005</v>
      </c>
      <c r="S333" s="112">
        <f t="shared" si="95"/>
        <v>93.844508935390252</v>
      </c>
      <c r="T333" s="116">
        <f t="shared" si="3"/>
        <v>-149.70000000000005</v>
      </c>
      <c r="U333" s="118"/>
      <c r="V333" s="118"/>
      <c r="W333" s="21"/>
      <c r="X333" s="21">
        <v>804.40000000000009</v>
      </c>
      <c r="Y333">
        <v>804.4</v>
      </c>
      <c r="Z333" s="116">
        <f t="shared" si="4"/>
        <v>-149.69999999999993</v>
      </c>
    </row>
    <row r="334" spans="1:32">
      <c r="A334" s="57"/>
      <c r="B334" s="47"/>
      <c r="C334" s="71"/>
      <c r="D334" s="78" t="s">
        <v>75</v>
      </c>
      <c r="E334" s="86">
        <f t="shared" ref="E334:Q334" si="109">+E331-E335</f>
        <v>31.8</v>
      </c>
      <c r="F334" s="86">
        <f t="shared" si="109"/>
        <v>26.6</v>
      </c>
      <c r="G334" s="86">
        <f t="shared" si="109"/>
        <v>73</v>
      </c>
      <c r="H334" s="86">
        <f t="shared" si="109"/>
        <v>323.7</v>
      </c>
      <c r="I334" s="86">
        <f t="shared" si="109"/>
        <v>122.5</v>
      </c>
      <c r="J334" s="86">
        <f t="shared" si="109"/>
        <v>74.7</v>
      </c>
      <c r="K334" s="95">
        <f t="shared" si="109"/>
        <v>0</v>
      </c>
      <c r="L334" s="95">
        <f t="shared" si="109"/>
        <v>0</v>
      </c>
      <c r="M334" s="95">
        <f t="shared" si="109"/>
        <v>0</v>
      </c>
      <c r="N334" s="95">
        <f t="shared" si="109"/>
        <v>0</v>
      </c>
      <c r="O334" s="95">
        <f t="shared" si="109"/>
        <v>0</v>
      </c>
      <c r="P334" s="95">
        <f t="shared" si="109"/>
        <v>0</v>
      </c>
      <c r="Q334" s="86">
        <f t="shared" si="109"/>
        <v>652.29999999999995</v>
      </c>
      <c r="R334" s="86">
        <v>679.3</v>
      </c>
      <c r="S334" s="112">
        <f t="shared" si="95"/>
        <v>96.025320182540852</v>
      </c>
      <c r="T334" s="116">
        <f t="shared" si="3"/>
        <v>-184.40000000000009</v>
      </c>
      <c r="U334" s="118"/>
      <c r="V334" s="118"/>
      <c r="W334" s="21"/>
      <c r="X334" s="21">
        <v>863.7</v>
      </c>
      <c r="Y334">
        <v>863.7</v>
      </c>
      <c r="Z334" s="116">
        <f t="shared" si="4"/>
        <v>-184.39999999999998</v>
      </c>
    </row>
    <row r="335" spans="1:32">
      <c r="A335" s="57"/>
      <c r="B335" s="47"/>
      <c r="C335" s="71"/>
      <c r="D335" s="78" t="s">
        <v>40</v>
      </c>
      <c r="E335" s="86">
        <v>0.2</v>
      </c>
      <c r="F335" s="86">
        <v>0.6</v>
      </c>
      <c r="G335" s="86">
        <v>1.4</v>
      </c>
      <c r="H335" s="86">
        <v>4.2</v>
      </c>
      <c r="I335" s="86">
        <v>3.9</v>
      </c>
      <c r="J335" s="86">
        <v>0.8</v>
      </c>
      <c r="K335" s="95"/>
      <c r="L335" s="95"/>
      <c r="M335" s="95"/>
      <c r="N335" s="95"/>
      <c r="O335" s="95"/>
      <c r="P335" s="95"/>
      <c r="Q335" s="86">
        <f>SUM(E335:P335)</f>
        <v>11.100000000000001</v>
      </c>
      <c r="R335" s="86">
        <v>13.8</v>
      </c>
      <c r="S335" s="112">
        <f t="shared" si="95"/>
        <v>80.43478260869567</v>
      </c>
      <c r="T335" s="116">
        <f t="shared" si="3"/>
        <v>-52.400000000000006</v>
      </c>
      <c r="U335" s="118"/>
      <c r="V335" s="118"/>
      <c r="W335" s="21"/>
      <c r="X335" s="21">
        <v>66.2</v>
      </c>
      <c r="Y335">
        <v>66.2</v>
      </c>
      <c r="Z335" s="116">
        <f t="shared" si="4"/>
        <v>-52.400000000000006</v>
      </c>
    </row>
    <row r="336" spans="1:32" ht="14.25">
      <c r="A336" s="57"/>
      <c r="B336" s="47"/>
      <c r="C336" s="72"/>
      <c r="D336" s="79" t="s">
        <v>76</v>
      </c>
      <c r="E336" s="87">
        <v>0.2</v>
      </c>
      <c r="F336" s="87">
        <v>0.6</v>
      </c>
      <c r="G336" s="87">
        <v>1.5</v>
      </c>
      <c r="H336" s="87">
        <v>4.2</v>
      </c>
      <c r="I336" s="87">
        <v>4.2</v>
      </c>
      <c r="J336" s="87">
        <v>0.8</v>
      </c>
      <c r="K336" s="96"/>
      <c r="L336" s="96"/>
      <c r="M336" s="96"/>
      <c r="N336" s="96"/>
      <c r="O336" s="96"/>
      <c r="P336" s="96"/>
      <c r="Q336" s="87">
        <f>SUM(E336:P336)</f>
        <v>11.5</v>
      </c>
      <c r="R336" s="87">
        <v>14.399999999999999</v>
      </c>
      <c r="S336" s="113">
        <f t="shared" si="95"/>
        <v>79.861111111111114</v>
      </c>
      <c r="T336" s="116">
        <f t="shared" si="3"/>
        <v>-54.1</v>
      </c>
      <c r="U336" s="119"/>
      <c r="V336" s="119"/>
      <c r="W336" s="21"/>
      <c r="X336" s="21">
        <v>68.5</v>
      </c>
      <c r="Y336">
        <v>68.5</v>
      </c>
      <c r="Z336" s="116">
        <f t="shared" si="4"/>
        <v>-54.1</v>
      </c>
    </row>
    <row r="337" spans="1:26" ht="13.5" customHeight="1">
      <c r="A337" s="57"/>
      <c r="B337" s="47"/>
      <c r="C337" s="70" t="s">
        <v>130</v>
      </c>
      <c r="D337" s="77" t="s">
        <v>39</v>
      </c>
      <c r="E337" s="85">
        <v>4.7</v>
      </c>
      <c r="F337" s="85">
        <v>4.2</v>
      </c>
      <c r="G337" s="85">
        <v>4.9000000000000004</v>
      </c>
      <c r="H337" s="85">
        <v>11.7</v>
      </c>
      <c r="I337" s="85">
        <v>12.1</v>
      </c>
      <c r="J337" s="85">
        <v>2.6</v>
      </c>
      <c r="K337" s="94"/>
      <c r="L337" s="94"/>
      <c r="M337" s="94"/>
      <c r="N337" s="94"/>
      <c r="O337" s="94"/>
      <c r="P337" s="94"/>
      <c r="Q337" s="85">
        <f>SUM(E337:P337)</f>
        <v>40.200000000000003</v>
      </c>
      <c r="R337" s="85">
        <v>45.5</v>
      </c>
      <c r="S337" s="111">
        <f t="shared" si="95"/>
        <v>88.351648351648365</v>
      </c>
      <c r="T337" s="116">
        <f t="shared" si="3"/>
        <v>-19.299999999999997</v>
      </c>
      <c r="U337" s="117" t="s">
        <v>454</v>
      </c>
      <c r="V337" s="148">
        <v>1</v>
      </c>
      <c r="W337" s="21"/>
      <c r="X337" s="21">
        <v>64.8</v>
      </c>
      <c r="Y337">
        <v>64.8</v>
      </c>
      <c r="Z337" s="116">
        <f t="shared" si="4"/>
        <v>-19.299999999999997</v>
      </c>
    </row>
    <row r="338" spans="1:26">
      <c r="A338" s="57"/>
      <c r="B338" s="47"/>
      <c r="C338" s="71"/>
      <c r="D338" s="78" t="s">
        <v>72</v>
      </c>
      <c r="E338" s="86">
        <v>0.1</v>
      </c>
      <c r="F338" s="86">
        <v>0.1</v>
      </c>
      <c r="G338" s="86">
        <v>0.1</v>
      </c>
      <c r="H338" s="86">
        <v>0.4</v>
      </c>
      <c r="I338" s="86">
        <v>0.5</v>
      </c>
      <c r="J338" s="86">
        <v>0</v>
      </c>
      <c r="K338" s="95"/>
      <c r="L338" s="95"/>
      <c r="M338" s="95"/>
      <c r="N338" s="95"/>
      <c r="O338" s="95"/>
      <c r="P338" s="95"/>
      <c r="Q338" s="86">
        <f>SUM(E338:P338)</f>
        <v>1.2000000000000002</v>
      </c>
      <c r="R338" s="86">
        <v>1.5</v>
      </c>
      <c r="S338" s="112">
        <f t="shared" si="95"/>
        <v>80.000000000000014</v>
      </c>
      <c r="T338" s="116">
        <f t="shared" si="3"/>
        <v>-0.39999999999999991</v>
      </c>
      <c r="U338" s="118"/>
      <c r="V338" s="118"/>
      <c r="W338" s="21"/>
      <c r="X338" s="21">
        <v>1.9</v>
      </c>
      <c r="Y338">
        <v>1.9</v>
      </c>
      <c r="Z338" s="116">
        <f t="shared" si="4"/>
        <v>-0.39999999999999991</v>
      </c>
    </row>
    <row r="339" spans="1:26">
      <c r="A339" s="57"/>
      <c r="B339" s="47"/>
      <c r="C339" s="71"/>
      <c r="D339" s="78" t="s">
        <v>74</v>
      </c>
      <c r="E339" s="86">
        <f t="shared" ref="E339:Q339" si="110">+E337-E338</f>
        <v>4.6000000000000005</v>
      </c>
      <c r="F339" s="86">
        <f t="shared" si="110"/>
        <v>4.1000000000000005</v>
      </c>
      <c r="G339" s="86">
        <f t="shared" si="110"/>
        <v>4.8000000000000007</v>
      </c>
      <c r="H339" s="86">
        <f t="shared" si="110"/>
        <v>11.3</v>
      </c>
      <c r="I339" s="86">
        <f t="shared" si="110"/>
        <v>11.6</v>
      </c>
      <c r="J339" s="86">
        <f t="shared" si="110"/>
        <v>2.6</v>
      </c>
      <c r="K339" s="95">
        <f t="shared" si="110"/>
        <v>0</v>
      </c>
      <c r="L339" s="95">
        <f t="shared" si="110"/>
        <v>0</v>
      </c>
      <c r="M339" s="95">
        <f t="shared" si="110"/>
        <v>0</v>
      </c>
      <c r="N339" s="95">
        <f t="shared" si="110"/>
        <v>0</v>
      </c>
      <c r="O339" s="95">
        <f t="shared" si="110"/>
        <v>0</v>
      </c>
      <c r="P339" s="95">
        <f t="shared" si="110"/>
        <v>0</v>
      </c>
      <c r="Q339" s="86">
        <f t="shared" si="110"/>
        <v>39</v>
      </c>
      <c r="R339" s="86">
        <v>44</v>
      </c>
      <c r="S339" s="112">
        <f t="shared" si="95"/>
        <v>88.63636363636364</v>
      </c>
      <c r="T339" s="116">
        <f t="shared" si="3"/>
        <v>-18.899999999999999</v>
      </c>
      <c r="U339" s="118"/>
      <c r="V339" s="118"/>
      <c r="W339" s="21"/>
      <c r="X339" s="21">
        <v>62.9</v>
      </c>
      <c r="Y339">
        <v>62.9</v>
      </c>
      <c r="Z339" s="116">
        <f t="shared" si="4"/>
        <v>-18.899999999999999</v>
      </c>
    </row>
    <row r="340" spans="1:26">
      <c r="A340" s="57"/>
      <c r="B340" s="47"/>
      <c r="C340" s="71"/>
      <c r="D340" s="78" t="s">
        <v>75</v>
      </c>
      <c r="E340" s="86">
        <f t="shared" ref="E340:Q340" si="111">+E337-E341</f>
        <v>4.6000000000000005</v>
      </c>
      <c r="F340" s="86">
        <f t="shared" si="111"/>
        <v>4.1000000000000005</v>
      </c>
      <c r="G340" s="86">
        <f t="shared" si="111"/>
        <v>4.9000000000000004</v>
      </c>
      <c r="H340" s="86">
        <f t="shared" si="111"/>
        <v>10.3</v>
      </c>
      <c r="I340" s="86">
        <f t="shared" si="111"/>
        <v>8.8999999999999986</v>
      </c>
      <c r="J340" s="86">
        <f t="shared" si="111"/>
        <v>2.6</v>
      </c>
      <c r="K340" s="95">
        <f t="shared" si="111"/>
        <v>0</v>
      </c>
      <c r="L340" s="95">
        <f t="shared" si="111"/>
        <v>0</v>
      </c>
      <c r="M340" s="95">
        <f t="shared" si="111"/>
        <v>0</v>
      </c>
      <c r="N340" s="95">
        <f t="shared" si="111"/>
        <v>0</v>
      </c>
      <c r="O340" s="95">
        <f t="shared" si="111"/>
        <v>0</v>
      </c>
      <c r="P340" s="95">
        <f t="shared" si="111"/>
        <v>0</v>
      </c>
      <c r="Q340" s="86">
        <f t="shared" si="111"/>
        <v>35.400000000000006</v>
      </c>
      <c r="R340" s="86">
        <v>40.4</v>
      </c>
      <c r="S340" s="112">
        <f t="shared" si="95"/>
        <v>87.62376237623765</v>
      </c>
      <c r="T340" s="116">
        <f t="shared" si="3"/>
        <v>-14.699999999999996</v>
      </c>
      <c r="U340" s="118"/>
      <c r="V340" s="118"/>
      <c r="W340" s="21"/>
      <c r="X340" s="21">
        <v>55.099999999999994</v>
      </c>
      <c r="Y340">
        <v>55.099999999999994</v>
      </c>
      <c r="Z340" s="116">
        <f t="shared" si="4"/>
        <v>-14.699999999999996</v>
      </c>
    </row>
    <row r="341" spans="1:26">
      <c r="A341" s="57"/>
      <c r="B341" s="47"/>
      <c r="C341" s="71"/>
      <c r="D341" s="78" t="s">
        <v>40</v>
      </c>
      <c r="E341" s="86">
        <v>0.1</v>
      </c>
      <c r="F341" s="86">
        <v>0.1</v>
      </c>
      <c r="G341" s="86">
        <v>0</v>
      </c>
      <c r="H341" s="86">
        <v>1.4</v>
      </c>
      <c r="I341" s="86">
        <v>3.2</v>
      </c>
      <c r="J341" s="86">
        <v>0</v>
      </c>
      <c r="K341" s="95"/>
      <c r="L341" s="95"/>
      <c r="M341" s="95"/>
      <c r="N341" s="95"/>
      <c r="O341" s="95"/>
      <c r="P341" s="95"/>
      <c r="Q341" s="86">
        <f>SUM(E341:P341)</f>
        <v>4.8</v>
      </c>
      <c r="R341" s="86">
        <v>5.0999999999999996</v>
      </c>
      <c r="S341" s="112">
        <f t="shared" si="95"/>
        <v>94.117647058823522</v>
      </c>
      <c r="T341" s="116">
        <f t="shared" si="3"/>
        <v>-4.5999999999999996</v>
      </c>
      <c r="U341" s="118"/>
      <c r="V341" s="118"/>
      <c r="W341" s="21"/>
      <c r="X341" s="21">
        <v>9.6999999999999993</v>
      </c>
      <c r="Y341">
        <v>9.6999999999999993</v>
      </c>
      <c r="Z341" s="116">
        <f t="shared" si="4"/>
        <v>-4.5999999999999996</v>
      </c>
    </row>
    <row r="342" spans="1:26" ht="14.25">
      <c r="A342" s="57"/>
      <c r="B342" s="63"/>
      <c r="C342" s="72"/>
      <c r="D342" s="79" t="s">
        <v>76</v>
      </c>
      <c r="E342" s="87">
        <v>0.1</v>
      </c>
      <c r="F342" s="87">
        <v>0.1</v>
      </c>
      <c r="G342" s="87">
        <v>0.1</v>
      </c>
      <c r="H342" s="87">
        <v>1.7</v>
      </c>
      <c r="I342" s="87">
        <v>3.8</v>
      </c>
      <c r="J342" s="87">
        <v>0</v>
      </c>
      <c r="K342" s="96"/>
      <c r="L342" s="96"/>
      <c r="M342" s="96"/>
      <c r="N342" s="96"/>
      <c r="O342" s="96"/>
      <c r="P342" s="96"/>
      <c r="Q342" s="87">
        <f>SUM(E342:P342)</f>
        <v>5.8</v>
      </c>
      <c r="R342" s="87">
        <v>6.2</v>
      </c>
      <c r="S342" s="113">
        <f t="shared" si="95"/>
        <v>93.548387096774192</v>
      </c>
      <c r="T342" s="116">
        <f t="shared" si="3"/>
        <v>-5.1999999999999984</v>
      </c>
      <c r="U342" s="119"/>
      <c r="V342" s="119"/>
      <c r="W342" s="21"/>
      <c r="X342" s="21">
        <v>11.399999999999999</v>
      </c>
      <c r="Y342">
        <v>11.399999999999999</v>
      </c>
      <c r="Z342" s="116">
        <f t="shared" si="4"/>
        <v>-5.1999999999999984</v>
      </c>
    </row>
    <row r="343" spans="1:26" ht="18.75" customHeight="1">
      <c r="A343" s="52" t="str">
        <f>A1</f>
        <v>１　令和３年度（２０２１年度）上期　市町村別・月別観光入込客数</v>
      </c>
      <c r="K343" s="98"/>
      <c r="L343" s="98"/>
      <c r="M343" s="98"/>
      <c r="N343" s="98"/>
      <c r="O343" s="98"/>
      <c r="P343" s="98"/>
      <c r="Q343" s="102"/>
      <c r="T343" s="116">
        <f t="shared" si="3"/>
        <v>0</v>
      </c>
      <c r="W343" s="21"/>
      <c r="X343" s="21"/>
      <c r="Z343" s="116">
        <f t="shared" si="4"/>
        <v>0</v>
      </c>
    </row>
    <row r="344" spans="1:26" ht="13.5" customHeight="1">
      <c r="K344" s="98"/>
      <c r="L344" s="98"/>
      <c r="M344" s="98"/>
      <c r="N344" s="98"/>
      <c r="O344" s="98"/>
      <c r="P344" s="98"/>
      <c r="Q344" s="102"/>
      <c r="S344" s="109" t="s">
        <v>333</v>
      </c>
      <c r="T344" s="116">
        <f t="shared" si="3"/>
        <v>0</v>
      </c>
      <c r="W344" s="21"/>
      <c r="X344" s="21"/>
      <c r="Z344" s="116">
        <f t="shared" si="4"/>
        <v>0</v>
      </c>
    </row>
    <row r="345" spans="1:26" ht="13.5" customHeight="1">
      <c r="A345" s="53" t="s">
        <v>50</v>
      </c>
      <c r="B345" s="53" t="s">
        <v>359</v>
      </c>
      <c r="C345" s="53" t="s">
        <v>60</v>
      </c>
      <c r="D345" s="76" t="s">
        <v>24</v>
      </c>
      <c r="E345" s="81" t="s">
        <v>14</v>
      </c>
      <c r="F345" s="81" t="s">
        <v>61</v>
      </c>
      <c r="G345" s="81" t="s">
        <v>55</v>
      </c>
      <c r="H345" s="81" t="s">
        <v>63</v>
      </c>
      <c r="I345" s="81" t="s">
        <v>65</v>
      </c>
      <c r="J345" s="81" t="s">
        <v>26</v>
      </c>
      <c r="K345" s="97" t="s">
        <v>9</v>
      </c>
      <c r="L345" s="97" t="s">
        <v>67</v>
      </c>
      <c r="M345" s="97" t="s">
        <v>68</v>
      </c>
      <c r="N345" s="97" t="s">
        <v>20</v>
      </c>
      <c r="O345" s="97" t="s">
        <v>31</v>
      </c>
      <c r="P345" s="97" t="s">
        <v>29</v>
      </c>
      <c r="Q345" s="103" t="s">
        <v>360</v>
      </c>
      <c r="R345" s="99" t="s">
        <v>94</v>
      </c>
      <c r="S345" s="110" t="s">
        <v>69</v>
      </c>
      <c r="T345" s="116" t="e">
        <f t="shared" si="3"/>
        <v>#VALUE!</v>
      </c>
      <c r="W345" s="21"/>
      <c r="X345" s="21" t="s">
        <v>407</v>
      </c>
      <c r="Y345" t="s">
        <v>360</v>
      </c>
      <c r="Z345" s="116" t="e">
        <f t="shared" si="4"/>
        <v>#VALUE!</v>
      </c>
    </row>
    <row r="346" spans="1:26" ht="13.5" customHeight="1">
      <c r="A346" s="58"/>
      <c r="B346" s="47"/>
      <c r="C346" s="70" t="s">
        <v>133</v>
      </c>
      <c r="D346" s="77" t="s">
        <v>39</v>
      </c>
      <c r="E346" s="85">
        <v>1.7</v>
      </c>
      <c r="F346" s="85">
        <v>3.8</v>
      </c>
      <c r="G346" s="85">
        <v>4.3</v>
      </c>
      <c r="H346" s="85">
        <v>66.2</v>
      </c>
      <c r="I346" s="85">
        <v>19.3</v>
      </c>
      <c r="J346" s="85">
        <v>41.4</v>
      </c>
      <c r="K346" s="94"/>
      <c r="L346" s="94"/>
      <c r="M346" s="94"/>
      <c r="N346" s="94"/>
      <c r="O346" s="94"/>
      <c r="P346" s="94"/>
      <c r="Q346" s="85">
        <f>SUM(E346:P346)</f>
        <v>136.69999999999999</v>
      </c>
      <c r="R346" s="85">
        <v>168.1</v>
      </c>
      <c r="S346" s="111">
        <f t="shared" ref="S346:S399" si="112">IF(Q346=0,"－",Q346/R346*100)</f>
        <v>81.320642474717431</v>
      </c>
      <c r="T346" s="116">
        <f t="shared" si="3"/>
        <v>-30.900000000000006</v>
      </c>
      <c r="U346" s="117" t="s">
        <v>456</v>
      </c>
      <c r="V346" s="148">
        <v>1</v>
      </c>
      <c r="W346" s="21"/>
      <c r="X346" s="21">
        <v>199</v>
      </c>
      <c r="Y346">
        <v>199</v>
      </c>
      <c r="Z346" s="116">
        <f t="shared" si="4"/>
        <v>-30.900000000000006</v>
      </c>
    </row>
    <row r="347" spans="1:26">
      <c r="A347" s="57"/>
      <c r="B347" s="47"/>
      <c r="C347" s="71"/>
      <c r="D347" s="78" t="s">
        <v>72</v>
      </c>
      <c r="E347" s="86">
        <v>0</v>
      </c>
      <c r="F347" s="86">
        <v>0</v>
      </c>
      <c r="G347" s="86">
        <v>0</v>
      </c>
      <c r="H347" s="86">
        <v>0.4</v>
      </c>
      <c r="I347" s="86">
        <v>0.1</v>
      </c>
      <c r="J347" s="86">
        <v>0.3</v>
      </c>
      <c r="K347" s="95"/>
      <c r="L347" s="95"/>
      <c r="M347" s="95"/>
      <c r="N347" s="95"/>
      <c r="O347" s="95"/>
      <c r="P347" s="95"/>
      <c r="Q347" s="86">
        <f>SUM(E347:P347)</f>
        <v>0.8</v>
      </c>
      <c r="R347" s="86">
        <v>1.1000000000000001</v>
      </c>
      <c r="S347" s="112">
        <f t="shared" si="112"/>
        <v>72.727272727272734</v>
      </c>
      <c r="T347" s="116">
        <f t="shared" si="3"/>
        <v>-0.30000000000000004</v>
      </c>
      <c r="U347" s="118"/>
      <c r="V347" s="118"/>
      <c r="W347" s="21"/>
      <c r="X347" s="21">
        <v>1.4</v>
      </c>
      <c r="Y347">
        <v>1.4</v>
      </c>
      <c r="Z347" s="116">
        <f t="shared" si="4"/>
        <v>-0.30000000000000004</v>
      </c>
    </row>
    <row r="348" spans="1:26">
      <c r="A348" s="57" t="s">
        <v>363</v>
      </c>
      <c r="B348" s="47" t="s">
        <v>364</v>
      </c>
      <c r="C348" s="71"/>
      <c r="D348" s="78" t="s">
        <v>74</v>
      </c>
      <c r="E348" s="86">
        <f t="shared" ref="E348:Q348" si="113">+E346-E347</f>
        <v>1.7</v>
      </c>
      <c r="F348" s="86">
        <f t="shared" si="113"/>
        <v>3.8</v>
      </c>
      <c r="G348" s="86">
        <f t="shared" si="113"/>
        <v>4.3</v>
      </c>
      <c r="H348" s="86">
        <f t="shared" si="113"/>
        <v>65.8</v>
      </c>
      <c r="I348" s="86">
        <f t="shared" si="113"/>
        <v>19.2</v>
      </c>
      <c r="J348" s="86">
        <f t="shared" si="113"/>
        <v>41.1</v>
      </c>
      <c r="K348" s="95">
        <f t="shared" si="113"/>
        <v>0</v>
      </c>
      <c r="L348" s="95">
        <f t="shared" si="113"/>
        <v>0</v>
      </c>
      <c r="M348" s="95">
        <f t="shared" si="113"/>
        <v>0</v>
      </c>
      <c r="N348" s="95">
        <f t="shared" si="113"/>
        <v>0</v>
      </c>
      <c r="O348" s="95">
        <f t="shared" si="113"/>
        <v>0</v>
      </c>
      <c r="P348" s="95">
        <f t="shared" si="113"/>
        <v>0</v>
      </c>
      <c r="Q348" s="86">
        <f t="shared" si="113"/>
        <v>135.89999999999998</v>
      </c>
      <c r="R348" s="86">
        <v>167</v>
      </c>
      <c r="S348" s="112">
        <f t="shared" si="112"/>
        <v>81.377245508982014</v>
      </c>
      <c r="T348" s="116">
        <f t="shared" si="3"/>
        <v>-30.600000000000023</v>
      </c>
      <c r="U348" s="118"/>
      <c r="V348" s="118"/>
      <c r="W348" s="21"/>
      <c r="X348" s="21">
        <v>197.60000000000002</v>
      </c>
      <c r="Y348">
        <v>197.6</v>
      </c>
      <c r="Z348" s="116">
        <f t="shared" si="4"/>
        <v>-30.599999999999994</v>
      </c>
    </row>
    <row r="349" spans="1:26">
      <c r="A349" s="57"/>
      <c r="B349" s="47"/>
      <c r="C349" s="71"/>
      <c r="D349" s="78" t="s">
        <v>75</v>
      </c>
      <c r="E349" s="86">
        <f t="shared" ref="E349:Q349" si="114">+E346-E350</f>
        <v>1.7</v>
      </c>
      <c r="F349" s="86">
        <f t="shared" si="114"/>
        <v>3.7</v>
      </c>
      <c r="G349" s="86">
        <f t="shared" si="114"/>
        <v>4.3</v>
      </c>
      <c r="H349" s="86">
        <f t="shared" si="114"/>
        <v>65.900000000000006</v>
      </c>
      <c r="I349" s="86">
        <f t="shared" si="114"/>
        <v>18.900000000000002</v>
      </c>
      <c r="J349" s="86">
        <f t="shared" si="114"/>
        <v>41.4</v>
      </c>
      <c r="K349" s="95">
        <f t="shared" si="114"/>
        <v>0</v>
      </c>
      <c r="L349" s="95">
        <f t="shared" si="114"/>
        <v>0</v>
      </c>
      <c r="M349" s="95">
        <f t="shared" si="114"/>
        <v>0</v>
      </c>
      <c r="N349" s="95">
        <f t="shared" si="114"/>
        <v>0</v>
      </c>
      <c r="O349" s="95">
        <f t="shared" si="114"/>
        <v>0</v>
      </c>
      <c r="P349" s="95">
        <f t="shared" si="114"/>
        <v>0</v>
      </c>
      <c r="Q349" s="86">
        <f t="shared" si="114"/>
        <v>135.89999999999998</v>
      </c>
      <c r="R349" s="86">
        <v>167.1</v>
      </c>
      <c r="S349" s="112">
        <f t="shared" si="112"/>
        <v>81.328545780969463</v>
      </c>
      <c r="T349" s="116">
        <f t="shared" si="3"/>
        <v>-30.500000000000028</v>
      </c>
      <c r="U349" s="118"/>
      <c r="V349" s="118"/>
      <c r="W349" s="21"/>
      <c r="X349" s="21">
        <v>197.60000000000002</v>
      </c>
      <c r="Y349">
        <v>197.6</v>
      </c>
      <c r="Z349" s="116">
        <f t="shared" si="4"/>
        <v>-30.5</v>
      </c>
    </row>
    <row r="350" spans="1:26">
      <c r="A350" s="57"/>
      <c r="B350" s="47"/>
      <c r="C350" s="71"/>
      <c r="D350" s="78" t="s">
        <v>40</v>
      </c>
      <c r="E350" s="86">
        <v>0</v>
      </c>
      <c r="F350" s="86">
        <v>0.1</v>
      </c>
      <c r="G350" s="86">
        <v>0</v>
      </c>
      <c r="H350" s="86">
        <v>0.3</v>
      </c>
      <c r="I350" s="86">
        <v>0.4</v>
      </c>
      <c r="J350" s="86">
        <v>0</v>
      </c>
      <c r="K350" s="95"/>
      <c r="L350" s="95"/>
      <c r="M350" s="95"/>
      <c r="N350" s="95"/>
      <c r="O350" s="95"/>
      <c r="P350" s="95"/>
      <c r="Q350" s="86">
        <f>SUM(E350:P350)</f>
        <v>0.8</v>
      </c>
      <c r="R350" s="86">
        <v>1</v>
      </c>
      <c r="S350" s="112">
        <f t="shared" si="112"/>
        <v>80</v>
      </c>
      <c r="T350" s="116">
        <f t="shared" si="3"/>
        <v>-0.40000000000000013</v>
      </c>
      <c r="U350" s="118"/>
      <c r="V350" s="118"/>
      <c r="W350" s="21"/>
      <c r="X350" s="21">
        <v>1.4</v>
      </c>
      <c r="Y350">
        <v>1.4</v>
      </c>
      <c r="Z350" s="116">
        <f t="shared" si="4"/>
        <v>-0.40000000000000013</v>
      </c>
    </row>
    <row r="351" spans="1:26" ht="14.25">
      <c r="A351" s="57"/>
      <c r="B351" s="47"/>
      <c r="C351" s="72"/>
      <c r="D351" s="79" t="s">
        <v>76</v>
      </c>
      <c r="E351" s="87">
        <v>0</v>
      </c>
      <c r="F351" s="87">
        <v>0.1</v>
      </c>
      <c r="G351" s="87">
        <v>0</v>
      </c>
      <c r="H351" s="87">
        <v>0.3</v>
      </c>
      <c r="I351" s="87">
        <v>0.4</v>
      </c>
      <c r="J351" s="87">
        <v>0</v>
      </c>
      <c r="K351" s="96"/>
      <c r="L351" s="96"/>
      <c r="M351" s="96"/>
      <c r="N351" s="96"/>
      <c r="O351" s="96"/>
      <c r="P351" s="96"/>
      <c r="Q351" s="87">
        <f>SUM(E351:P351)</f>
        <v>0.8</v>
      </c>
      <c r="R351" s="87">
        <v>1</v>
      </c>
      <c r="S351" s="113">
        <f t="shared" si="112"/>
        <v>80</v>
      </c>
      <c r="T351" s="116">
        <f t="shared" si="3"/>
        <v>-0.40000000000000013</v>
      </c>
      <c r="U351" s="119"/>
      <c r="V351" s="119"/>
      <c r="W351" s="21"/>
      <c r="X351" s="21">
        <v>1.4</v>
      </c>
      <c r="Y351">
        <v>1.4</v>
      </c>
      <c r="Z351" s="116">
        <f t="shared" si="4"/>
        <v>-0.40000000000000013</v>
      </c>
    </row>
    <row r="352" spans="1:26" ht="13.5" customHeight="1">
      <c r="A352" s="57"/>
      <c r="B352" s="47"/>
      <c r="C352" s="70" t="s">
        <v>136</v>
      </c>
      <c r="D352" s="77" t="s">
        <v>39</v>
      </c>
      <c r="E352" s="85">
        <v>22.8</v>
      </c>
      <c r="F352" s="85">
        <v>34.200000000000003</v>
      </c>
      <c r="G352" s="85">
        <v>34.1</v>
      </c>
      <c r="H352" s="85">
        <v>50.3</v>
      </c>
      <c r="I352" s="85">
        <v>34.5</v>
      </c>
      <c r="J352" s="85">
        <v>30</v>
      </c>
      <c r="K352" s="94"/>
      <c r="L352" s="94"/>
      <c r="M352" s="94"/>
      <c r="N352" s="94"/>
      <c r="O352" s="94"/>
      <c r="P352" s="94"/>
      <c r="Q352" s="85">
        <f>SUM(E352:P352)</f>
        <v>205.89999999999998</v>
      </c>
      <c r="R352" s="85">
        <v>278</v>
      </c>
      <c r="S352" s="111">
        <f t="shared" si="112"/>
        <v>74.064748201438846</v>
      </c>
      <c r="T352" s="116">
        <f t="shared" si="3"/>
        <v>-571.70000000000005</v>
      </c>
      <c r="U352" s="117" t="s">
        <v>192</v>
      </c>
      <c r="V352" s="148">
        <v>1</v>
      </c>
      <c r="W352" s="21"/>
      <c r="X352" s="21">
        <v>849.7</v>
      </c>
      <c r="Y352">
        <v>849.7</v>
      </c>
      <c r="Z352" s="116">
        <f t="shared" si="4"/>
        <v>-571.70000000000005</v>
      </c>
    </row>
    <row r="353" spans="1:26">
      <c r="A353" s="57"/>
      <c r="B353" s="47"/>
      <c r="C353" s="71"/>
      <c r="D353" s="78" t="s">
        <v>72</v>
      </c>
      <c r="E353" s="86">
        <v>6.2</v>
      </c>
      <c r="F353" s="86">
        <v>5.5</v>
      </c>
      <c r="G353" s="86">
        <v>3.1</v>
      </c>
      <c r="H353" s="86">
        <v>16.399999999999999</v>
      </c>
      <c r="I353" s="86">
        <v>9.3000000000000007</v>
      </c>
      <c r="J353" s="86">
        <v>7.4</v>
      </c>
      <c r="K353" s="95"/>
      <c r="L353" s="95"/>
      <c r="M353" s="95"/>
      <c r="N353" s="95"/>
      <c r="O353" s="95"/>
      <c r="P353" s="95"/>
      <c r="Q353" s="86">
        <f>SUM(E353:P353)</f>
        <v>47.9</v>
      </c>
      <c r="R353" s="86">
        <v>36.799999999999997</v>
      </c>
      <c r="S353" s="112">
        <f t="shared" si="112"/>
        <v>130.16304347826087</v>
      </c>
      <c r="T353" s="116">
        <f t="shared" si="3"/>
        <v>-255.39999999999998</v>
      </c>
      <c r="U353" s="118"/>
      <c r="V353" s="118"/>
      <c r="W353" s="21"/>
      <c r="X353" s="21">
        <v>292.2</v>
      </c>
      <c r="Y353">
        <v>292.2</v>
      </c>
      <c r="Z353" s="116">
        <f t="shared" si="4"/>
        <v>-255.39999999999998</v>
      </c>
    </row>
    <row r="354" spans="1:26">
      <c r="A354" s="57"/>
      <c r="B354" s="47"/>
      <c r="C354" s="71"/>
      <c r="D354" s="78" t="s">
        <v>74</v>
      </c>
      <c r="E354" s="86">
        <f t="shared" ref="E354:Q354" si="115">+E352-E353</f>
        <v>16.600000000000001</v>
      </c>
      <c r="F354" s="86">
        <f t="shared" si="115"/>
        <v>28.700000000000003</v>
      </c>
      <c r="G354" s="86">
        <f t="shared" si="115"/>
        <v>31</v>
      </c>
      <c r="H354" s="86">
        <f t="shared" si="115"/>
        <v>33.9</v>
      </c>
      <c r="I354" s="86">
        <f t="shared" si="115"/>
        <v>25.2</v>
      </c>
      <c r="J354" s="86">
        <f t="shared" si="115"/>
        <v>22.6</v>
      </c>
      <c r="K354" s="95">
        <f t="shared" si="115"/>
        <v>0</v>
      </c>
      <c r="L354" s="95">
        <f t="shared" si="115"/>
        <v>0</v>
      </c>
      <c r="M354" s="95">
        <f t="shared" si="115"/>
        <v>0</v>
      </c>
      <c r="N354" s="95">
        <f t="shared" si="115"/>
        <v>0</v>
      </c>
      <c r="O354" s="95">
        <f t="shared" si="115"/>
        <v>0</v>
      </c>
      <c r="P354" s="95">
        <f t="shared" si="115"/>
        <v>0</v>
      </c>
      <c r="Q354" s="86">
        <f t="shared" si="115"/>
        <v>157.99999999999997</v>
      </c>
      <c r="R354" s="86">
        <v>241.2</v>
      </c>
      <c r="S354" s="112">
        <f t="shared" si="112"/>
        <v>65.505804311774455</v>
      </c>
      <c r="T354" s="116">
        <f t="shared" si="3"/>
        <v>-316.3</v>
      </c>
      <c r="U354" s="118"/>
      <c r="V354" s="118"/>
      <c r="W354" s="21"/>
      <c r="X354" s="21">
        <v>557.5</v>
      </c>
      <c r="Y354">
        <v>557.5</v>
      </c>
      <c r="Z354" s="116">
        <f t="shared" si="4"/>
        <v>-316.3</v>
      </c>
    </row>
    <row r="355" spans="1:26">
      <c r="A355" s="57"/>
      <c r="B355" s="47"/>
      <c r="C355" s="71"/>
      <c r="D355" s="78" t="s">
        <v>75</v>
      </c>
      <c r="E355" s="86">
        <f t="shared" ref="E355:Q355" si="116">+E352-E356</f>
        <v>22</v>
      </c>
      <c r="F355" s="86">
        <f t="shared" si="116"/>
        <v>33.300000000000004</v>
      </c>
      <c r="G355" s="86">
        <f t="shared" si="116"/>
        <v>33.1</v>
      </c>
      <c r="H355" s="86">
        <f t="shared" si="116"/>
        <v>48.2</v>
      </c>
      <c r="I355" s="86">
        <f t="shared" si="116"/>
        <v>32.4</v>
      </c>
      <c r="J355" s="86">
        <f t="shared" si="116"/>
        <v>28.2</v>
      </c>
      <c r="K355" s="95">
        <f t="shared" si="116"/>
        <v>0</v>
      </c>
      <c r="L355" s="95">
        <f t="shared" si="116"/>
        <v>0</v>
      </c>
      <c r="M355" s="95">
        <f t="shared" si="116"/>
        <v>0</v>
      </c>
      <c r="N355" s="95">
        <f t="shared" si="116"/>
        <v>0</v>
      </c>
      <c r="O355" s="95">
        <f t="shared" si="116"/>
        <v>0</v>
      </c>
      <c r="P355" s="95">
        <f t="shared" si="116"/>
        <v>0</v>
      </c>
      <c r="Q355" s="86">
        <f t="shared" si="116"/>
        <v>197.2</v>
      </c>
      <c r="R355" s="86">
        <v>270.89999999999998</v>
      </c>
      <c r="S355" s="112">
        <f t="shared" si="112"/>
        <v>72.794389073458845</v>
      </c>
      <c r="T355" s="116">
        <f t="shared" si="3"/>
        <v>-563.70000000000005</v>
      </c>
      <c r="U355" s="118"/>
      <c r="V355" s="118"/>
      <c r="W355" s="21"/>
      <c r="X355" s="21">
        <v>834.6</v>
      </c>
      <c r="Y355">
        <v>834.6</v>
      </c>
      <c r="Z355" s="116">
        <f t="shared" si="4"/>
        <v>-563.70000000000005</v>
      </c>
    </row>
    <row r="356" spans="1:26">
      <c r="A356" s="57"/>
      <c r="B356" s="47"/>
      <c r="C356" s="71"/>
      <c r="D356" s="78" t="s">
        <v>40</v>
      </c>
      <c r="E356" s="86">
        <v>0.8</v>
      </c>
      <c r="F356" s="86">
        <v>0.9</v>
      </c>
      <c r="G356" s="86">
        <v>1</v>
      </c>
      <c r="H356" s="86">
        <v>2.1</v>
      </c>
      <c r="I356" s="86">
        <v>2.1</v>
      </c>
      <c r="J356" s="86">
        <v>1.8</v>
      </c>
      <c r="K356" s="95"/>
      <c r="L356" s="95"/>
      <c r="M356" s="95"/>
      <c r="N356" s="95"/>
      <c r="O356" s="95"/>
      <c r="P356" s="95"/>
      <c r="Q356" s="86">
        <f>SUM(E356:P356)</f>
        <v>8.7000000000000011</v>
      </c>
      <c r="R356" s="86">
        <v>7.1</v>
      </c>
      <c r="S356" s="112">
        <f t="shared" si="112"/>
        <v>122.53521126760565</v>
      </c>
      <c r="T356" s="116">
        <f t="shared" si="3"/>
        <v>-7.9999999999999973</v>
      </c>
      <c r="U356" s="118"/>
      <c r="V356" s="118"/>
      <c r="W356" s="21"/>
      <c r="X356" s="21">
        <v>15.099999999999998</v>
      </c>
      <c r="Y356">
        <v>15.099999999999998</v>
      </c>
      <c r="Z356" s="116">
        <f t="shared" si="4"/>
        <v>-7.9999999999999973</v>
      </c>
    </row>
    <row r="357" spans="1:26" ht="14.25">
      <c r="A357" s="57"/>
      <c r="B357" s="47"/>
      <c r="C357" s="72"/>
      <c r="D357" s="79" t="s">
        <v>76</v>
      </c>
      <c r="E357" s="87">
        <v>0.9</v>
      </c>
      <c r="F357" s="87">
        <v>0.9</v>
      </c>
      <c r="G357" s="87">
        <v>1</v>
      </c>
      <c r="H357" s="87">
        <v>2.4</v>
      </c>
      <c r="I357" s="87">
        <v>2.5</v>
      </c>
      <c r="J357" s="87">
        <v>2.2000000000000002</v>
      </c>
      <c r="K357" s="96"/>
      <c r="L357" s="96"/>
      <c r="M357" s="96"/>
      <c r="N357" s="96"/>
      <c r="O357" s="96"/>
      <c r="P357" s="96"/>
      <c r="Q357" s="87">
        <f>SUM(E357:P357)</f>
        <v>9.8999999999999986</v>
      </c>
      <c r="R357" s="87">
        <v>7.4</v>
      </c>
      <c r="S357" s="113">
        <f t="shared" si="112"/>
        <v>133.78378378378375</v>
      </c>
      <c r="T357" s="116">
        <f t="shared" si="3"/>
        <v>-9.4</v>
      </c>
      <c r="U357" s="119"/>
      <c r="V357" s="119"/>
      <c r="W357" s="21"/>
      <c r="X357" s="21">
        <v>16.8</v>
      </c>
      <c r="Y357">
        <v>16.8</v>
      </c>
      <c r="Z357" s="116">
        <f t="shared" si="4"/>
        <v>-9.4</v>
      </c>
    </row>
    <row r="358" spans="1:26" ht="13.5" customHeight="1">
      <c r="A358" s="57"/>
      <c r="B358" s="47"/>
      <c r="C358" s="70" t="s">
        <v>137</v>
      </c>
      <c r="D358" s="77" t="s">
        <v>39</v>
      </c>
      <c r="E358" s="85">
        <v>46</v>
      </c>
      <c r="F358" s="85">
        <v>46.5</v>
      </c>
      <c r="G358" s="85">
        <v>47.9</v>
      </c>
      <c r="H358" s="85">
        <v>57.1</v>
      </c>
      <c r="I358" s="85">
        <v>57.9</v>
      </c>
      <c r="J358" s="85">
        <v>50</v>
      </c>
      <c r="K358" s="94"/>
      <c r="L358" s="94"/>
      <c r="M358" s="94"/>
      <c r="N358" s="94"/>
      <c r="O358" s="94"/>
      <c r="P358" s="94"/>
      <c r="Q358" s="85">
        <f>SUM(E358:P358)</f>
        <v>305.39999999999998</v>
      </c>
      <c r="R358" s="85">
        <v>267.60000000000002</v>
      </c>
      <c r="S358" s="111">
        <f t="shared" si="112"/>
        <v>114.12556053811657</v>
      </c>
      <c r="T358" s="116">
        <f t="shared" si="3"/>
        <v>-384.09999999999991</v>
      </c>
      <c r="U358" s="117" t="s">
        <v>296</v>
      </c>
      <c r="V358" s="148">
        <v>1</v>
      </c>
      <c r="W358" s="21"/>
      <c r="X358" s="21">
        <v>651.69999999999993</v>
      </c>
      <c r="Y358">
        <v>651.69999999999993</v>
      </c>
      <c r="Z358" s="116">
        <f t="shared" si="4"/>
        <v>-384.09999999999991</v>
      </c>
    </row>
    <row r="359" spans="1:26">
      <c r="A359" s="57"/>
      <c r="B359" s="47"/>
      <c r="C359" s="71"/>
      <c r="D359" s="78" t="s">
        <v>72</v>
      </c>
      <c r="E359" s="86">
        <v>0.5</v>
      </c>
      <c r="F359" s="86">
        <v>0.5</v>
      </c>
      <c r="G359" s="86">
        <v>0.5</v>
      </c>
      <c r="H359" s="86">
        <v>0.6</v>
      </c>
      <c r="I359" s="86">
        <v>0.6</v>
      </c>
      <c r="J359" s="86">
        <v>0.5</v>
      </c>
      <c r="K359" s="95"/>
      <c r="L359" s="95"/>
      <c r="M359" s="95"/>
      <c r="N359" s="95"/>
      <c r="O359" s="95"/>
      <c r="P359" s="95"/>
      <c r="Q359" s="86">
        <f>SUM(E359:P359)</f>
        <v>3.2</v>
      </c>
      <c r="R359" s="86">
        <v>21.8</v>
      </c>
      <c r="S359" s="112">
        <f t="shared" si="112"/>
        <v>14.678899082568808</v>
      </c>
      <c r="T359" s="116">
        <f t="shared" si="3"/>
        <v>-75.90000000000002</v>
      </c>
      <c r="U359" s="118"/>
      <c r="V359" s="118"/>
      <c r="W359" s="21"/>
      <c r="X359" s="21">
        <v>97.700000000000017</v>
      </c>
      <c r="Y359">
        <v>97.700000000000017</v>
      </c>
      <c r="Z359" s="116">
        <f t="shared" si="4"/>
        <v>-75.90000000000002</v>
      </c>
    </row>
    <row r="360" spans="1:26">
      <c r="A360" s="57"/>
      <c r="B360" s="47"/>
      <c r="C360" s="71"/>
      <c r="D360" s="78" t="s">
        <v>74</v>
      </c>
      <c r="E360" s="86">
        <f t="shared" ref="E360:Q360" si="117">+E358-E359</f>
        <v>45.5</v>
      </c>
      <c r="F360" s="86">
        <f t="shared" si="117"/>
        <v>46</v>
      </c>
      <c r="G360" s="86">
        <f t="shared" si="117"/>
        <v>47.4</v>
      </c>
      <c r="H360" s="86">
        <f t="shared" si="117"/>
        <v>56.5</v>
      </c>
      <c r="I360" s="86">
        <f t="shared" si="117"/>
        <v>57.3</v>
      </c>
      <c r="J360" s="86">
        <f t="shared" si="117"/>
        <v>49.5</v>
      </c>
      <c r="K360" s="95">
        <f t="shared" si="117"/>
        <v>0</v>
      </c>
      <c r="L360" s="95">
        <f t="shared" si="117"/>
        <v>0</v>
      </c>
      <c r="M360" s="95">
        <f t="shared" si="117"/>
        <v>0</v>
      </c>
      <c r="N360" s="95">
        <f t="shared" si="117"/>
        <v>0</v>
      </c>
      <c r="O360" s="95">
        <f t="shared" si="117"/>
        <v>0</v>
      </c>
      <c r="P360" s="95">
        <f t="shared" si="117"/>
        <v>0</v>
      </c>
      <c r="Q360" s="86">
        <f t="shared" si="117"/>
        <v>302.2</v>
      </c>
      <c r="R360" s="86">
        <v>245.8</v>
      </c>
      <c r="S360" s="112">
        <f t="shared" si="112"/>
        <v>122.94548413344182</v>
      </c>
      <c r="T360" s="116">
        <f t="shared" si="3"/>
        <v>-308.2</v>
      </c>
      <c r="U360" s="118"/>
      <c r="V360" s="118"/>
      <c r="W360" s="21"/>
      <c r="X360" s="21">
        <v>554</v>
      </c>
      <c r="Y360">
        <v>553.99999999999989</v>
      </c>
      <c r="Z360" s="116">
        <f t="shared" si="4"/>
        <v>-308.19999999999987</v>
      </c>
    </row>
    <row r="361" spans="1:26">
      <c r="A361" s="57"/>
      <c r="B361" s="47"/>
      <c r="C361" s="71"/>
      <c r="D361" s="78" t="s">
        <v>75</v>
      </c>
      <c r="E361" s="86">
        <f t="shared" ref="E361:Q361" si="118">+E358-E362</f>
        <v>44.3</v>
      </c>
      <c r="F361" s="86">
        <f t="shared" si="118"/>
        <v>45.8</v>
      </c>
      <c r="G361" s="86">
        <f t="shared" si="118"/>
        <v>47.1</v>
      </c>
      <c r="H361" s="86">
        <f t="shared" si="118"/>
        <v>56.1</v>
      </c>
      <c r="I361" s="86">
        <f t="shared" si="118"/>
        <v>56.9</v>
      </c>
      <c r="J361" s="86">
        <f t="shared" si="118"/>
        <v>49</v>
      </c>
      <c r="K361" s="95">
        <f t="shared" si="118"/>
        <v>0</v>
      </c>
      <c r="L361" s="95">
        <f t="shared" si="118"/>
        <v>0</v>
      </c>
      <c r="M361" s="95">
        <f t="shared" si="118"/>
        <v>0</v>
      </c>
      <c r="N361" s="95">
        <f t="shared" si="118"/>
        <v>0</v>
      </c>
      <c r="O361" s="95">
        <f t="shared" si="118"/>
        <v>0</v>
      </c>
      <c r="P361" s="95">
        <f t="shared" si="118"/>
        <v>0</v>
      </c>
      <c r="Q361" s="86">
        <f t="shared" si="118"/>
        <v>299.2</v>
      </c>
      <c r="R361" s="86">
        <v>256.89999999999998</v>
      </c>
      <c r="S361" s="112">
        <f t="shared" si="112"/>
        <v>116.46555079797587</v>
      </c>
      <c r="T361" s="116">
        <f t="shared" si="3"/>
        <v>-322.39999999999998</v>
      </c>
      <c r="U361" s="118"/>
      <c r="V361" s="118"/>
      <c r="W361" s="21"/>
      <c r="X361" s="21">
        <v>579.29999999999995</v>
      </c>
      <c r="Y361">
        <v>579.29999999999995</v>
      </c>
      <c r="Z361" s="116">
        <f t="shared" si="4"/>
        <v>-322.39999999999998</v>
      </c>
    </row>
    <row r="362" spans="1:26">
      <c r="A362" s="57"/>
      <c r="B362" s="47"/>
      <c r="C362" s="71"/>
      <c r="D362" s="78" t="s">
        <v>40</v>
      </c>
      <c r="E362" s="86">
        <v>1.7</v>
      </c>
      <c r="F362" s="86">
        <v>0.7</v>
      </c>
      <c r="G362" s="86">
        <v>0.8</v>
      </c>
      <c r="H362" s="86">
        <v>1</v>
      </c>
      <c r="I362" s="86">
        <v>1</v>
      </c>
      <c r="J362" s="86">
        <v>1</v>
      </c>
      <c r="K362" s="95"/>
      <c r="L362" s="95"/>
      <c r="M362" s="95"/>
      <c r="N362" s="95"/>
      <c r="O362" s="95"/>
      <c r="P362" s="95"/>
      <c r="Q362" s="86">
        <f>SUM(E362:P362)</f>
        <v>6.2</v>
      </c>
      <c r="R362" s="86">
        <v>10.7</v>
      </c>
      <c r="S362" s="112">
        <f t="shared" si="112"/>
        <v>57.943925233644869</v>
      </c>
      <c r="T362" s="116">
        <f t="shared" si="3"/>
        <v>-61.7</v>
      </c>
      <c r="U362" s="118"/>
      <c r="V362" s="118"/>
      <c r="W362" s="21"/>
      <c r="X362" s="21">
        <v>72.400000000000006</v>
      </c>
      <c r="Y362">
        <v>72.400000000000006</v>
      </c>
      <c r="Z362" s="116">
        <f t="shared" si="4"/>
        <v>-61.7</v>
      </c>
    </row>
    <row r="363" spans="1:26" ht="14.25">
      <c r="A363" s="57"/>
      <c r="B363" s="64"/>
      <c r="C363" s="72"/>
      <c r="D363" s="79" t="s">
        <v>76</v>
      </c>
      <c r="E363" s="87">
        <v>1.7</v>
      </c>
      <c r="F363" s="87">
        <v>0.7</v>
      </c>
      <c r="G363" s="87">
        <v>0.8</v>
      </c>
      <c r="H363" s="87">
        <v>1</v>
      </c>
      <c r="I363" s="87">
        <v>1</v>
      </c>
      <c r="J363" s="87">
        <v>1</v>
      </c>
      <c r="K363" s="96"/>
      <c r="L363" s="96"/>
      <c r="M363" s="96"/>
      <c r="N363" s="96"/>
      <c r="O363" s="96"/>
      <c r="P363" s="96"/>
      <c r="Q363" s="87">
        <f>SUM(E363:P363)</f>
        <v>6.2</v>
      </c>
      <c r="R363" s="87">
        <v>12.3</v>
      </c>
      <c r="S363" s="113">
        <f t="shared" si="112"/>
        <v>50.40650406504065</v>
      </c>
      <c r="T363" s="116">
        <f t="shared" si="3"/>
        <v>-76.2</v>
      </c>
      <c r="U363" s="119"/>
      <c r="V363" s="119"/>
      <c r="W363" s="21"/>
      <c r="X363" s="21">
        <v>88.5</v>
      </c>
      <c r="Y363">
        <v>88.5</v>
      </c>
      <c r="Z363" s="116">
        <f t="shared" si="4"/>
        <v>-76.2</v>
      </c>
    </row>
    <row r="364" spans="1:26">
      <c r="A364" s="57"/>
      <c r="B364" s="54" t="s">
        <v>239</v>
      </c>
      <c r="C364" s="67"/>
      <c r="D364" s="77" t="s">
        <v>39</v>
      </c>
      <c r="E364" s="85">
        <f t="shared" ref="E364:Q369" si="119">+E370+E376+E382+E388+E394+E403+E409+E415+E421+E427+E433</f>
        <v>652.9</v>
      </c>
      <c r="F364" s="85">
        <f t="shared" si="119"/>
        <v>768.59999999999991</v>
      </c>
      <c r="G364" s="85">
        <f t="shared" si="119"/>
        <v>545.1</v>
      </c>
      <c r="H364" s="85">
        <f t="shared" si="119"/>
        <v>1094.8999999999999</v>
      </c>
      <c r="I364" s="85">
        <f t="shared" si="119"/>
        <v>1264.5</v>
      </c>
      <c r="J364" s="85">
        <f t="shared" si="119"/>
        <v>784.09999999999991</v>
      </c>
      <c r="K364" s="94">
        <f t="shared" si="119"/>
        <v>0</v>
      </c>
      <c r="L364" s="94">
        <f t="shared" si="119"/>
        <v>0</v>
      </c>
      <c r="M364" s="94">
        <f t="shared" si="119"/>
        <v>0</v>
      </c>
      <c r="N364" s="94">
        <f t="shared" si="119"/>
        <v>0</v>
      </c>
      <c r="O364" s="94">
        <f t="shared" si="119"/>
        <v>0</v>
      </c>
      <c r="P364" s="94">
        <f t="shared" si="119"/>
        <v>0</v>
      </c>
      <c r="Q364" s="85">
        <f t="shared" si="119"/>
        <v>5110.1000000000004</v>
      </c>
      <c r="R364" s="85">
        <v>5125.5</v>
      </c>
      <c r="S364" s="111">
        <f t="shared" si="112"/>
        <v>99.699541508145558</v>
      </c>
      <c r="T364" s="116">
        <f t="shared" si="3"/>
        <v>-5090.3999999999996</v>
      </c>
      <c r="W364" s="21"/>
      <c r="X364" s="21">
        <v>10215.9</v>
      </c>
      <c r="Y364">
        <v>10205.9</v>
      </c>
      <c r="Z364" s="116">
        <f t="shared" si="4"/>
        <v>-5080.3999999999996</v>
      </c>
    </row>
    <row r="365" spans="1:26">
      <c r="A365" s="57"/>
      <c r="B365" s="55"/>
      <c r="C365" s="68"/>
      <c r="D365" s="78" t="s">
        <v>72</v>
      </c>
      <c r="E365" s="86">
        <f t="shared" si="119"/>
        <v>130.10000000000002</v>
      </c>
      <c r="F365" s="86">
        <f t="shared" si="119"/>
        <v>158.20000000000002</v>
      </c>
      <c r="G365" s="86">
        <f t="shared" si="119"/>
        <v>101.6</v>
      </c>
      <c r="H365" s="86">
        <f t="shared" si="119"/>
        <v>268.5</v>
      </c>
      <c r="I365" s="86">
        <f t="shared" si="119"/>
        <v>328.20000000000005</v>
      </c>
      <c r="J365" s="86">
        <f t="shared" si="119"/>
        <v>179.1</v>
      </c>
      <c r="K365" s="95">
        <f t="shared" si="119"/>
        <v>0</v>
      </c>
      <c r="L365" s="95">
        <f t="shared" si="119"/>
        <v>0</v>
      </c>
      <c r="M365" s="95">
        <f t="shared" si="119"/>
        <v>0</v>
      </c>
      <c r="N365" s="95">
        <f t="shared" si="119"/>
        <v>0</v>
      </c>
      <c r="O365" s="95">
        <f t="shared" si="119"/>
        <v>0</v>
      </c>
      <c r="P365" s="95">
        <f t="shared" si="119"/>
        <v>0</v>
      </c>
      <c r="Q365" s="86">
        <f t="shared" si="119"/>
        <v>1165.7</v>
      </c>
      <c r="R365" s="86">
        <v>1101.0999999999999</v>
      </c>
      <c r="S365" s="112">
        <f t="shared" si="112"/>
        <v>105.86686041231496</v>
      </c>
      <c r="T365" s="116">
        <f t="shared" si="3"/>
        <v>-2767.6000000000004</v>
      </c>
      <c r="W365" s="21"/>
      <c r="X365" s="21">
        <v>3868.7</v>
      </c>
      <c r="Y365">
        <v>3872.1</v>
      </c>
      <c r="Z365" s="116">
        <f t="shared" si="4"/>
        <v>-2771</v>
      </c>
    </row>
    <row r="366" spans="1:26">
      <c r="A366" s="57"/>
      <c r="B366" s="55"/>
      <c r="C366" s="68"/>
      <c r="D366" s="78" t="s">
        <v>74</v>
      </c>
      <c r="E366" s="86">
        <f t="shared" si="119"/>
        <v>522.79999999999995</v>
      </c>
      <c r="F366" s="86">
        <f t="shared" si="119"/>
        <v>610.40000000000009</v>
      </c>
      <c r="G366" s="86">
        <f t="shared" si="119"/>
        <v>443.5</v>
      </c>
      <c r="H366" s="86">
        <f t="shared" si="119"/>
        <v>826.40000000000009</v>
      </c>
      <c r="I366" s="86">
        <f t="shared" si="119"/>
        <v>936.3</v>
      </c>
      <c r="J366" s="86">
        <f t="shared" si="119"/>
        <v>604.99999999999989</v>
      </c>
      <c r="K366" s="95">
        <f t="shared" si="119"/>
        <v>0</v>
      </c>
      <c r="L366" s="95">
        <f t="shared" si="119"/>
        <v>0</v>
      </c>
      <c r="M366" s="95">
        <f t="shared" si="119"/>
        <v>0</v>
      </c>
      <c r="N366" s="95">
        <f t="shared" si="119"/>
        <v>0</v>
      </c>
      <c r="O366" s="95">
        <f t="shared" si="119"/>
        <v>0</v>
      </c>
      <c r="P366" s="95">
        <f t="shared" si="119"/>
        <v>0</v>
      </c>
      <c r="Q366" s="86">
        <f t="shared" si="119"/>
        <v>3944.4</v>
      </c>
      <c r="R366" s="86">
        <v>4024.4</v>
      </c>
      <c r="S366" s="112">
        <f t="shared" si="112"/>
        <v>98.012126031209618</v>
      </c>
      <c r="T366" s="116">
        <f t="shared" si="3"/>
        <v>-2322.7999999999997</v>
      </c>
      <c r="W366" s="21"/>
      <c r="X366" s="21">
        <v>6347.2</v>
      </c>
      <c r="Y366">
        <v>6333.8000000000011</v>
      </c>
      <c r="Z366" s="116">
        <f t="shared" si="4"/>
        <v>-2309.400000000001</v>
      </c>
    </row>
    <row r="367" spans="1:26">
      <c r="A367" s="57"/>
      <c r="B367" s="55"/>
      <c r="C367" s="68"/>
      <c r="D367" s="78" t="s">
        <v>75</v>
      </c>
      <c r="E367" s="86">
        <f t="shared" si="119"/>
        <v>580.5</v>
      </c>
      <c r="F367" s="86">
        <f t="shared" si="119"/>
        <v>692.90000000000009</v>
      </c>
      <c r="G367" s="86">
        <f t="shared" si="119"/>
        <v>489.78299999999996</v>
      </c>
      <c r="H367" s="86">
        <f t="shared" si="119"/>
        <v>975.3</v>
      </c>
      <c r="I367" s="86">
        <f t="shared" si="119"/>
        <v>1124.8</v>
      </c>
      <c r="J367" s="86">
        <f t="shared" si="119"/>
        <v>699</v>
      </c>
      <c r="K367" s="95">
        <f t="shared" si="119"/>
        <v>0</v>
      </c>
      <c r="L367" s="95">
        <f t="shared" si="119"/>
        <v>0</v>
      </c>
      <c r="M367" s="95">
        <f t="shared" si="119"/>
        <v>0</v>
      </c>
      <c r="N367" s="95">
        <f t="shared" si="119"/>
        <v>0</v>
      </c>
      <c r="O367" s="95">
        <f t="shared" si="119"/>
        <v>0</v>
      </c>
      <c r="P367" s="95">
        <f t="shared" si="119"/>
        <v>0</v>
      </c>
      <c r="Q367" s="86">
        <f t="shared" si="119"/>
        <v>4562.2829999999994</v>
      </c>
      <c r="R367" s="86">
        <v>4564.7000000000007</v>
      </c>
      <c r="S367" s="112">
        <f t="shared" si="112"/>
        <v>99.947050189497645</v>
      </c>
      <c r="T367" s="116">
        <f t="shared" si="3"/>
        <v>-4037.8999999999996</v>
      </c>
      <c r="W367" s="21"/>
      <c r="X367" s="21">
        <v>8602.6</v>
      </c>
      <c r="Y367">
        <v>8592.7000000000007</v>
      </c>
      <c r="Z367" s="116">
        <f t="shared" si="4"/>
        <v>-4028</v>
      </c>
    </row>
    <row r="368" spans="1:26">
      <c r="A368" s="57"/>
      <c r="B368" s="55"/>
      <c r="C368" s="68"/>
      <c r="D368" s="78" t="s">
        <v>40</v>
      </c>
      <c r="E368" s="86">
        <f t="shared" si="119"/>
        <v>72.400000000000006</v>
      </c>
      <c r="F368" s="86">
        <f t="shared" si="119"/>
        <v>75.7</v>
      </c>
      <c r="G368" s="86">
        <f t="shared" si="119"/>
        <v>55.317000000000014</v>
      </c>
      <c r="H368" s="86">
        <f t="shared" si="119"/>
        <v>119.6</v>
      </c>
      <c r="I368" s="86">
        <f t="shared" si="119"/>
        <v>139.69999999999999</v>
      </c>
      <c r="J368" s="86">
        <f t="shared" si="119"/>
        <v>85.1</v>
      </c>
      <c r="K368" s="95">
        <f t="shared" si="119"/>
        <v>0</v>
      </c>
      <c r="L368" s="95">
        <f t="shared" si="119"/>
        <v>0</v>
      </c>
      <c r="M368" s="95">
        <f t="shared" si="119"/>
        <v>0</v>
      </c>
      <c r="N368" s="95">
        <f t="shared" si="119"/>
        <v>0</v>
      </c>
      <c r="O368" s="95">
        <f t="shared" si="119"/>
        <v>0</v>
      </c>
      <c r="P368" s="95">
        <f t="shared" si="119"/>
        <v>0</v>
      </c>
      <c r="Q368" s="86">
        <f t="shared" si="119"/>
        <v>547.81699999999989</v>
      </c>
      <c r="R368" s="86">
        <v>560.80000000000007</v>
      </c>
      <c r="S368" s="112">
        <f t="shared" si="112"/>
        <v>97.684914407988558</v>
      </c>
      <c r="T368" s="116">
        <f t="shared" si="3"/>
        <v>-1052.5</v>
      </c>
      <c r="W368" s="21"/>
      <c r="X368" s="21">
        <v>1613.3000000000002</v>
      </c>
      <c r="Y368">
        <v>1613.2</v>
      </c>
      <c r="Z368" s="116">
        <f t="shared" si="4"/>
        <v>-1052.4000000000001</v>
      </c>
    </row>
    <row r="369" spans="1:26" ht="14.25">
      <c r="A369" s="57"/>
      <c r="B369" s="55"/>
      <c r="C369" s="69"/>
      <c r="D369" s="79" t="s">
        <v>76</v>
      </c>
      <c r="E369" s="87">
        <f t="shared" si="119"/>
        <v>84.100000000000023</v>
      </c>
      <c r="F369" s="87">
        <f t="shared" si="119"/>
        <v>86.5</v>
      </c>
      <c r="G369" s="87">
        <f t="shared" si="119"/>
        <v>69.399999999999991</v>
      </c>
      <c r="H369" s="87">
        <f t="shared" si="119"/>
        <v>134.79999999999998</v>
      </c>
      <c r="I369" s="87">
        <f t="shared" si="119"/>
        <v>154.4</v>
      </c>
      <c r="J369" s="87">
        <f t="shared" si="119"/>
        <v>98.300000000000011</v>
      </c>
      <c r="K369" s="96">
        <f t="shared" si="119"/>
        <v>0</v>
      </c>
      <c r="L369" s="96">
        <f t="shared" si="119"/>
        <v>0</v>
      </c>
      <c r="M369" s="96">
        <f t="shared" si="119"/>
        <v>0</v>
      </c>
      <c r="N369" s="96">
        <f t="shared" si="119"/>
        <v>0</v>
      </c>
      <c r="O369" s="96">
        <f t="shared" si="119"/>
        <v>0</v>
      </c>
      <c r="P369" s="96">
        <f t="shared" si="119"/>
        <v>0</v>
      </c>
      <c r="Q369" s="87">
        <f t="shared" si="119"/>
        <v>627.5</v>
      </c>
      <c r="R369" s="87">
        <v>655</v>
      </c>
      <c r="S369" s="113">
        <f t="shared" si="112"/>
        <v>95.801526717557252</v>
      </c>
      <c r="T369" s="116">
        <f t="shared" si="3"/>
        <v>-1100.4000000000001</v>
      </c>
      <c r="W369" s="21"/>
      <c r="X369" s="21">
        <v>1755.4</v>
      </c>
      <c r="Y369">
        <v>1754.3000000000002</v>
      </c>
      <c r="Z369" s="116">
        <f t="shared" si="4"/>
        <v>-1099.3000000000002</v>
      </c>
    </row>
    <row r="370" spans="1:26" ht="13.5" customHeight="1">
      <c r="A370" s="57"/>
      <c r="B370" s="57"/>
      <c r="C370" s="70" t="s">
        <v>179</v>
      </c>
      <c r="D370" s="77" t="s">
        <v>39</v>
      </c>
      <c r="E370" s="85">
        <v>81.8</v>
      </c>
      <c r="F370" s="85">
        <v>80</v>
      </c>
      <c r="G370" s="85">
        <v>37.9</v>
      </c>
      <c r="H370" s="85">
        <v>111</v>
      </c>
      <c r="I370" s="85">
        <v>119.2</v>
      </c>
      <c r="J370" s="85">
        <v>63.6</v>
      </c>
      <c r="K370" s="94"/>
      <c r="L370" s="94"/>
      <c r="M370" s="94"/>
      <c r="N370" s="94"/>
      <c r="O370" s="94"/>
      <c r="P370" s="94"/>
      <c r="Q370" s="85">
        <f>SUM(E370:P370)</f>
        <v>493.50000000000006</v>
      </c>
      <c r="R370" s="105">
        <v>504.4</v>
      </c>
      <c r="S370" s="111">
        <f t="shared" si="112"/>
        <v>97.839016653449661</v>
      </c>
      <c r="T370" s="116">
        <f t="shared" si="3"/>
        <v>-378.30000000000007</v>
      </c>
      <c r="U370" s="117" t="s">
        <v>209</v>
      </c>
      <c r="V370" s="148"/>
      <c r="W370" s="21"/>
      <c r="X370" s="21">
        <v>882.7</v>
      </c>
      <c r="Y370">
        <v>882.7</v>
      </c>
      <c r="Z370" s="116">
        <f t="shared" si="4"/>
        <v>-378.30000000000007</v>
      </c>
    </row>
    <row r="371" spans="1:26">
      <c r="A371" s="57"/>
      <c r="B371" s="47"/>
      <c r="C371" s="71"/>
      <c r="D371" s="78" t="s">
        <v>72</v>
      </c>
      <c r="E371" s="86">
        <v>53.4</v>
      </c>
      <c r="F371" s="86">
        <v>51.6</v>
      </c>
      <c r="G371" s="86">
        <v>21.8</v>
      </c>
      <c r="H371" s="86">
        <v>60.4</v>
      </c>
      <c r="I371" s="86">
        <v>69.2</v>
      </c>
      <c r="J371" s="86">
        <v>36.799999999999997</v>
      </c>
      <c r="K371" s="95"/>
      <c r="L371" s="95"/>
      <c r="M371" s="95"/>
      <c r="N371" s="95"/>
      <c r="O371" s="95"/>
      <c r="P371" s="95"/>
      <c r="Q371" s="86">
        <f>SUM(E371:P371)</f>
        <v>293.2</v>
      </c>
      <c r="R371" s="106">
        <v>263.7</v>
      </c>
      <c r="S371" s="112">
        <f t="shared" si="112"/>
        <v>111.18695487296171</v>
      </c>
      <c r="T371" s="116">
        <f t="shared" si="3"/>
        <v>-101.80000000000001</v>
      </c>
      <c r="U371" s="118"/>
      <c r="V371" s="118"/>
      <c r="W371" s="21"/>
      <c r="X371" s="21">
        <v>365.5</v>
      </c>
      <c r="Y371">
        <v>365.5</v>
      </c>
      <c r="Z371" s="116">
        <f t="shared" si="4"/>
        <v>-101.80000000000001</v>
      </c>
    </row>
    <row r="372" spans="1:26">
      <c r="A372" s="57"/>
      <c r="B372" s="47"/>
      <c r="C372" s="71"/>
      <c r="D372" s="78" t="s">
        <v>74</v>
      </c>
      <c r="E372" s="86">
        <f t="shared" ref="E372:Q372" si="120">+E370-E371</f>
        <v>28.4</v>
      </c>
      <c r="F372" s="86">
        <f t="shared" si="120"/>
        <v>28.4</v>
      </c>
      <c r="G372" s="86">
        <f t="shared" si="120"/>
        <v>16.099999999999998</v>
      </c>
      <c r="H372" s="86">
        <f t="shared" si="120"/>
        <v>50.6</v>
      </c>
      <c r="I372" s="86">
        <f t="shared" si="120"/>
        <v>50</v>
      </c>
      <c r="J372" s="86">
        <f t="shared" si="120"/>
        <v>26.800000000000004</v>
      </c>
      <c r="K372" s="95">
        <f t="shared" si="120"/>
        <v>0</v>
      </c>
      <c r="L372" s="95">
        <f t="shared" si="120"/>
        <v>0</v>
      </c>
      <c r="M372" s="95">
        <f t="shared" si="120"/>
        <v>0</v>
      </c>
      <c r="N372" s="95">
        <f t="shared" si="120"/>
        <v>0</v>
      </c>
      <c r="O372" s="95">
        <f t="shared" si="120"/>
        <v>0</v>
      </c>
      <c r="P372" s="95">
        <f t="shared" si="120"/>
        <v>0</v>
      </c>
      <c r="Q372" s="86">
        <f t="shared" si="120"/>
        <v>200.30000000000007</v>
      </c>
      <c r="R372" s="107">
        <v>240.7</v>
      </c>
      <c r="S372" s="112">
        <f t="shared" si="112"/>
        <v>83.215621105110131</v>
      </c>
      <c r="T372" s="116">
        <f t="shared" si="3"/>
        <v>-276.50000000000006</v>
      </c>
      <c r="U372" s="118"/>
      <c r="V372" s="118"/>
      <c r="W372" s="21"/>
      <c r="X372" s="21">
        <v>517.20000000000005</v>
      </c>
      <c r="Y372">
        <v>517.20000000000005</v>
      </c>
      <c r="Z372" s="116">
        <f t="shared" si="4"/>
        <v>-276.50000000000006</v>
      </c>
    </row>
    <row r="373" spans="1:26">
      <c r="A373" s="57"/>
      <c r="B373" s="47"/>
      <c r="C373" s="71"/>
      <c r="D373" s="78" t="s">
        <v>75</v>
      </c>
      <c r="E373" s="86">
        <f t="shared" ref="E373:Q373" si="121">+E370-E374</f>
        <v>71</v>
      </c>
      <c r="F373" s="86">
        <f t="shared" si="121"/>
        <v>70.2</v>
      </c>
      <c r="G373" s="86">
        <f t="shared" si="121"/>
        <v>26.2</v>
      </c>
      <c r="H373" s="86">
        <f t="shared" si="121"/>
        <v>96.8</v>
      </c>
      <c r="I373" s="86">
        <f t="shared" si="121"/>
        <v>105.3</v>
      </c>
      <c r="J373" s="86">
        <f t="shared" si="121"/>
        <v>51.8</v>
      </c>
      <c r="K373" s="95">
        <f t="shared" si="121"/>
        <v>0</v>
      </c>
      <c r="L373" s="95">
        <f t="shared" si="121"/>
        <v>0</v>
      </c>
      <c r="M373" s="95">
        <f t="shared" si="121"/>
        <v>0</v>
      </c>
      <c r="N373" s="95">
        <f t="shared" si="121"/>
        <v>0</v>
      </c>
      <c r="O373" s="95">
        <f t="shared" si="121"/>
        <v>0</v>
      </c>
      <c r="P373" s="95">
        <f t="shared" si="121"/>
        <v>0</v>
      </c>
      <c r="Q373" s="86">
        <f t="shared" si="121"/>
        <v>421.30000000000007</v>
      </c>
      <c r="R373" s="107">
        <v>444.9</v>
      </c>
      <c r="S373" s="112">
        <f t="shared" si="112"/>
        <v>94.695437176893691</v>
      </c>
      <c r="T373" s="116">
        <f t="shared" si="3"/>
        <v>-314.09999999999997</v>
      </c>
      <c r="U373" s="118"/>
      <c r="V373" s="118"/>
      <c r="W373" s="21"/>
      <c r="X373" s="21">
        <v>759</v>
      </c>
      <c r="Y373">
        <v>759</v>
      </c>
      <c r="Z373" s="116">
        <f t="shared" si="4"/>
        <v>-314.09999999999997</v>
      </c>
    </row>
    <row r="374" spans="1:26">
      <c r="A374" s="57"/>
      <c r="B374" s="47"/>
      <c r="C374" s="71"/>
      <c r="D374" s="78" t="s">
        <v>40</v>
      </c>
      <c r="E374" s="86">
        <v>10.8</v>
      </c>
      <c r="F374" s="86">
        <v>9.8000000000000007</v>
      </c>
      <c r="G374" s="86">
        <v>11.7</v>
      </c>
      <c r="H374" s="86">
        <v>14.2</v>
      </c>
      <c r="I374" s="86">
        <v>13.9</v>
      </c>
      <c r="J374" s="86">
        <v>11.8</v>
      </c>
      <c r="K374" s="95"/>
      <c r="L374" s="95"/>
      <c r="M374" s="95"/>
      <c r="N374" s="95"/>
      <c r="O374" s="95"/>
      <c r="P374" s="95"/>
      <c r="Q374" s="86">
        <f>SUM(E374:P374)</f>
        <v>72.2</v>
      </c>
      <c r="R374" s="107">
        <v>59.5</v>
      </c>
      <c r="S374" s="112">
        <f t="shared" si="112"/>
        <v>121.34453781512606</v>
      </c>
      <c r="T374" s="116">
        <f t="shared" si="3"/>
        <v>-64.200000000000017</v>
      </c>
      <c r="U374" s="118"/>
      <c r="V374" s="118"/>
      <c r="W374" s="21"/>
      <c r="X374" s="21">
        <v>123.70000000000002</v>
      </c>
      <c r="Y374">
        <v>123.70000000000002</v>
      </c>
      <c r="Z374" s="116">
        <f t="shared" si="4"/>
        <v>-64.200000000000017</v>
      </c>
    </row>
    <row r="375" spans="1:26" ht="14.25">
      <c r="A375" s="57"/>
      <c r="B375" s="47"/>
      <c r="C375" s="72"/>
      <c r="D375" s="79" t="s">
        <v>76</v>
      </c>
      <c r="E375" s="87">
        <v>17.100000000000001</v>
      </c>
      <c r="F375" s="87">
        <v>15.3</v>
      </c>
      <c r="G375" s="87">
        <v>19.5</v>
      </c>
      <c r="H375" s="87">
        <v>21.6</v>
      </c>
      <c r="I375" s="87">
        <v>20.100000000000001</v>
      </c>
      <c r="J375" s="87">
        <v>18.600000000000001</v>
      </c>
      <c r="K375" s="96"/>
      <c r="L375" s="96"/>
      <c r="M375" s="96"/>
      <c r="N375" s="96"/>
      <c r="O375" s="96"/>
      <c r="P375" s="96"/>
      <c r="Q375" s="87">
        <f>SUM(E375:P375)</f>
        <v>112.19999999999999</v>
      </c>
      <c r="R375" s="108">
        <v>120.7</v>
      </c>
      <c r="S375" s="113">
        <f t="shared" si="112"/>
        <v>92.957746478873233</v>
      </c>
      <c r="T375" s="116">
        <f t="shared" si="3"/>
        <v>-79.999999999999986</v>
      </c>
      <c r="U375" s="119"/>
      <c r="V375" s="119"/>
      <c r="W375" s="21"/>
      <c r="X375" s="21">
        <v>200.7</v>
      </c>
      <c r="Y375">
        <v>199.7</v>
      </c>
      <c r="Z375" s="116">
        <f t="shared" si="4"/>
        <v>-78.999999999999986</v>
      </c>
    </row>
    <row r="376" spans="1:26" ht="13.5" customHeight="1">
      <c r="A376" s="57"/>
      <c r="B376" s="47"/>
      <c r="C376" s="70" t="s">
        <v>140</v>
      </c>
      <c r="D376" s="77" t="s">
        <v>39</v>
      </c>
      <c r="E376" s="85">
        <v>105</v>
      </c>
      <c r="F376" s="85">
        <v>105.5</v>
      </c>
      <c r="G376" s="85">
        <v>74.400000000000006</v>
      </c>
      <c r="H376" s="85">
        <v>182</v>
      </c>
      <c r="I376" s="85">
        <v>185.4</v>
      </c>
      <c r="J376" s="85">
        <v>134.6</v>
      </c>
      <c r="K376" s="94"/>
      <c r="L376" s="94"/>
      <c r="M376" s="94"/>
      <c r="N376" s="94"/>
      <c r="O376" s="94"/>
      <c r="P376" s="94"/>
      <c r="Q376" s="85">
        <f>SUM(E376:P376)</f>
        <v>786.9</v>
      </c>
      <c r="R376" s="105">
        <v>717.7</v>
      </c>
      <c r="S376" s="111">
        <f t="shared" si="112"/>
        <v>109.64191166225442</v>
      </c>
      <c r="T376" s="116">
        <f t="shared" si="3"/>
        <v>-522.40000000000009</v>
      </c>
      <c r="U376" s="117"/>
      <c r="V376" s="148">
        <v>1</v>
      </c>
      <c r="W376" s="21"/>
      <c r="X376" s="21">
        <v>1240.1000000000001</v>
      </c>
      <c r="Y376">
        <v>1240.1000000000001</v>
      </c>
      <c r="Z376" s="116">
        <f t="shared" si="4"/>
        <v>-522.40000000000009</v>
      </c>
    </row>
    <row r="377" spans="1:26">
      <c r="A377" s="57"/>
      <c r="B377" s="47"/>
      <c r="C377" s="71"/>
      <c r="D377" s="78" t="s">
        <v>72</v>
      </c>
      <c r="E377" s="86">
        <v>28</v>
      </c>
      <c r="F377" s="86">
        <v>26</v>
      </c>
      <c r="G377" s="86">
        <v>18.399999999999999</v>
      </c>
      <c r="H377" s="86">
        <v>49.8</v>
      </c>
      <c r="I377" s="86">
        <v>52.3</v>
      </c>
      <c r="J377" s="86">
        <v>39.200000000000003</v>
      </c>
      <c r="K377" s="95"/>
      <c r="L377" s="95"/>
      <c r="M377" s="95"/>
      <c r="N377" s="95"/>
      <c r="O377" s="95"/>
      <c r="P377" s="95"/>
      <c r="Q377" s="86">
        <f>SUM(E377:P377)</f>
        <v>213.7</v>
      </c>
      <c r="R377" s="106">
        <v>283.60000000000002</v>
      </c>
      <c r="S377" s="112">
        <f t="shared" si="112"/>
        <v>75.352609308885746</v>
      </c>
      <c r="T377" s="116">
        <f t="shared" si="3"/>
        <v>-102.30000000000001</v>
      </c>
      <c r="U377" s="118"/>
      <c r="V377" s="118"/>
      <c r="W377" s="21"/>
      <c r="X377" s="21">
        <v>385.9</v>
      </c>
      <c r="Y377">
        <v>392.5</v>
      </c>
      <c r="Z377" s="116">
        <f t="shared" si="4"/>
        <v>-108.89999999999998</v>
      </c>
    </row>
    <row r="378" spans="1:26">
      <c r="A378" s="57"/>
      <c r="B378" s="47"/>
      <c r="C378" s="71"/>
      <c r="D378" s="78" t="s">
        <v>74</v>
      </c>
      <c r="E378" s="86">
        <f t="shared" ref="E378:Q378" si="122">+E376-E377</f>
        <v>77</v>
      </c>
      <c r="F378" s="86">
        <f t="shared" si="122"/>
        <v>79.5</v>
      </c>
      <c r="G378" s="86">
        <f t="shared" si="122"/>
        <v>56.000000000000007</v>
      </c>
      <c r="H378" s="86">
        <f t="shared" si="122"/>
        <v>132.19999999999999</v>
      </c>
      <c r="I378" s="86">
        <f t="shared" si="122"/>
        <v>133.10000000000002</v>
      </c>
      <c r="J378" s="86">
        <f t="shared" si="122"/>
        <v>95.4</v>
      </c>
      <c r="K378" s="95">
        <f t="shared" si="122"/>
        <v>0</v>
      </c>
      <c r="L378" s="95">
        <f t="shared" si="122"/>
        <v>0</v>
      </c>
      <c r="M378" s="95">
        <f t="shared" si="122"/>
        <v>0</v>
      </c>
      <c r="N378" s="95">
        <f t="shared" si="122"/>
        <v>0</v>
      </c>
      <c r="O378" s="95">
        <f t="shared" si="122"/>
        <v>0</v>
      </c>
      <c r="P378" s="95">
        <f t="shared" si="122"/>
        <v>0</v>
      </c>
      <c r="Q378" s="86">
        <f t="shared" si="122"/>
        <v>573.20000000000005</v>
      </c>
      <c r="R378" s="107">
        <v>434.1</v>
      </c>
      <c r="S378" s="112">
        <f t="shared" si="112"/>
        <v>132.04330799354989</v>
      </c>
      <c r="T378" s="116">
        <f t="shared" si="3"/>
        <v>-420.09999999999991</v>
      </c>
      <c r="U378" s="118"/>
      <c r="V378" s="118"/>
      <c r="W378" s="21"/>
      <c r="X378" s="21">
        <v>854.2</v>
      </c>
      <c r="Y378">
        <v>847.60000000000014</v>
      </c>
      <c r="Z378" s="116">
        <f t="shared" si="4"/>
        <v>-413.50000000000011</v>
      </c>
    </row>
    <row r="379" spans="1:26">
      <c r="A379" s="57"/>
      <c r="B379" s="47"/>
      <c r="C379" s="71"/>
      <c r="D379" s="78" t="s">
        <v>75</v>
      </c>
      <c r="E379" s="86">
        <f t="shared" ref="E379:Q379" si="123">+E376-E380</f>
        <v>99.3</v>
      </c>
      <c r="F379" s="86">
        <f t="shared" si="123"/>
        <v>99.2</v>
      </c>
      <c r="G379" s="86">
        <f t="shared" si="123"/>
        <v>70.600000000000009</v>
      </c>
      <c r="H379" s="86">
        <f t="shared" si="123"/>
        <v>172.6</v>
      </c>
      <c r="I379" s="86">
        <f t="shared" si="123"/>
        <v>175.1</v>
      </c>
      <c r="J379" s="86">
        <f t="shared" si="123"/>
        <v>131.1</v>
      </c>
      <c r="K379" s="95">
        <f t="shared" si="123"/>
        <v>0</v>
      </c>
      <c r="L379" s="95">
        <f t="shared" si="123"/>
        <v>0</v>
      </c>
      <c r="M379" s="95">
        <f t="shared" si="123"/>
        <v>0</v>
      </c>
      <c r="N379" s="95">
        <f t="shared" si="123"/>
        <v>0</v>
      </c>
      <c r="O379" s="95">
        <f t="shared" si="123"/>
        <v>0</v>
      </c>
      <c r="P379" s="95">
        <f t="shared" si="123"/>
        <v>0</v>
      </c>
      <c r="Q379" s="86">
        <f t="shared" si="123"/>
        <v>747.9</v>
      </c>
      <c r="R379" s="107">
        <v>673.2</v>
      </c>
      <c r="S379" s="112">
        <f t="shared" si="112"/>
        <v>111.09625668449196</v>
      </c>
      <c r="T379" s="116">
        <f t="shared" si="3"/>
        <v>-491.5</v>
      </c>
      <c r="U379" s="118"/>
      <c r="V379" s="118"/>
      <c r="W379" s="21"/>
      <c r="X379" s="21">
        <v>1164.7</v>
      </c>
      <c r="Y379">
        <v>1164.7</v>
      </c>
      <c r="Z379" s="116">
        <f t="shared" si="4"/>
        <v>-491.5</v>
      </c>
    </row>
    <row r="380" spans="1:26">
      <c r="A380" s="57"/>
      <c r="B380" s="47"/>
      <c r="C380" s="71"/>
      <c r="D380" s="78" t="s">
        <v>40</v>
      </c>
      <c r="E380" s="86">
        <v>5.7</v>
      </c>
      <c r="F380" s="86">
        <v>6.3</v>
      </c>
      <c r="G380" s="86">
        <v>3.8</v>
      </c>
      <c r="H380" s="86">
        <v>9.4</v>
      </c>
      <c r="I380" s="86">
        <v>10.3</v>
      </c>
      <c r="J380" s="86">
        <v>3.5</v>
      </c>
      <c r="K380" s="95"/>
      <c r="L380" s="95"/>
      <c r="M380" s="95"/>
      <c r="N380" s="95"/>
      <c r="O380" s="95"/>
      <c r="P380" s="95"/>
      <c r="Q380" s="86">
        <f>SUM(E380:P380)</f>
        <v>39</v>
      </c>
      <c r="R380" s="107">
        <v>44.5</v>
      </c>
      <c r="S380" s="112">
        <f t="shared" si="112"/>
        <v>87.640449438202253</v>
      </c>
      <c r="T380" s="116">
        <f t="shared" si="3"/>
        <v>-30.899999999999991</v>
      </c>
      <c r="U380" s="118"/>
      <c r="V380" s="118"/>
      <c r="W380" s="21"/>
      <c r="X380" s="21">
        <v>75.399999999999991</v>
      </c>
      <c r="Y380">
        <v>75.399999999999991</v>
      </c>
      <c r="Z380" s="116">
        <f t="shared" si="4"/>
        <v>-30.899999999999991</v>
      </c>
    </row>
    <row r="381" spans="1:26" ht="14.25">
      <c r="A381" s="57"/>
      <c r="B381" s="47"/>
      <c r="C381" s="72"/>
      <c r="D381" s="79" t="s">
        <v>76</v>
      </c>
      <c r="E381" s="87">
        <v>9.6999999999999993</v>
      </c>
      <c r="F381" s="87">
        <v>9.9</v>
      </c>
      <c r="G381" s="87">
        <v>7.3</v>
      </c>
      <c r="H381" s="87">
        <v>13.9</v>
      </c>
      <c r="I381" s="87">
        <v>14.9</v>
      </c>
      <c r="J381" s="87">
        <v>7.1</v>
      </c>
      <c r="K381" s="96"/>
      <c r="L381" s="96"/>
      <c r="M381" s="96"/>
      <c r="N381" s="96"/>
      <c r="O381" s="96"/>
      <c r="P381" s="96"/>
      <c r="Q381" s="87">
        <f>SUM(E381:P381)</f>
        <v>62.8</v>
      </c>
      <c r="R381" s="108">
        <v>58.3</v>
      </c>
      <c r="S381" s="113">
        <f t="shared" si="112"/>
        <v>107.71869639794167</v>
      </c>
      <c r="T381" s="116">
        <f t="shared" si="3"/>
        <v>-44.2</v>
      </c>
      <c r="U381" s="119"/>
      <c r="V381" s="119"/>
      <c r="W381" s="21"/>
      <c r="X381" s="21">
        <v>102.5</v>
      </c>
      <c r="Y381">
        <v>102.5</v>
      </c>
      <c r="Z381" s="116">
        <f t="shared" si="4"/>
        <v>-44.2</v>
      </c>
    </row>
    <row r="382" spans="1:26" ht="13.5" customHeight="1">
      <c r="A382" s="57"/>
      <c r="B382" s="47"/>
      <c r="C382" s="70" t="s">
        <v>181</v>
      </c>
      <c r="D382" s="77" t="s">
        <v>39</v>
      </c>
      <c r="E382" s="85">
        <v>60.8</v>
      </c>
      <c r="F382" s="85">
        <v>77.3</v>
      </c>
      <c r="G382" s="85">
        <v>36.1</v>
      </c>
      <c r="H382" s="85">
        <v>102.4</v>
      </c>
      <c r="I382" s="85">
        <v>170</v>
      </c>
      <c r="J382" s="85">
        <v>80.8</v>
      </c>
      <c r="K382" s="94"/>
      <c r="L382" s="94"/>
      <c r="M382" s="94"/>
      <c r="N382" s="94"/>
      <c r="O382" s="94"/>
      <c r="P382" s="94"/>
      <c r="Q382" s="85">
        <f>SUM(E382:P382)</f>
        <v>527.4</v>
      </c>
      <c r="R382" s="105">
        <v>487.1</v>
      </c>
      <c r="S382" s="111">
        <f t="shared" si="112"/>
        <v>108.27345514268116</v>
      </c>
      <c r="T382" s="116">
        <f t="shared" si="3"/>
        <v>-1634.1000000000004</v>
      </c>
      <c r="U382" s="130" t="s">
        <v>457</v>
      </c>
      <c r="V382" s="148">
        <v>1</v>
      </c>
      <c r="W382" s="21"/>
      <c r="X382" s="21">
        <v>2121.2000000000003</v>
      </c>
      <c r="Y382">
        <v>2121.2000000000003</v>
      </c>
      <c r="Z382" s="116">
        <f t="shared" si="4"/>
        <v>-1634.1000000000004</v>
      </c>
    </row>
    <row r="383" spans="1:26" ht="13.5" customHeight="1">
      <c r="A383" s="57"/>
      <c r="B383" s="47"/>
      <c r="C383" s="71"/>
      <c r="D383" s="78" t="s">
        <v>72</v>
      </c>
      <c r="E383" s="86">
        <v>20.3</v>
      </c>
      <c r="F383" s="86">
        <v>28.4</v>
      </c>
      <c r="G383" s="86">
        <v>12.8</v>
      </c>
      <c r="H383" s="86">
        <v>38.5</v>
      </c>
      <c r="I383" s="86">
        <v>59.2</v>
      </c>
      <c r="J383" s="86">
        <v>31.7</v>
      </c>
      <c r="K383" s="95"/>
      <c r="L383" s="95"/>
      <c r="M383" s="95"/>
      <c r="N383" s="95"/>
      <c r="O383" s="95"/>
      <c r="P383" s="95"/>
      <c r="Q383" s="86">
        <f>SUM(E383:P383)</f>
        <v>190.89999999999998</v>
      </c>
      <c r="R383" s="107">
        <v>164.39999999999998</v>
      </c>
      <c r="S383" s="112">
        <f t="shared" si="112"/>
        <v>116.11922141119221</v>
      </c>
      <c r="T383" s="116">
        <f t="shared" si="3"/>
        <v>-911.1</v>
      </c>
      <c r="U383" s="131"/>
      <c r="V383" s="118"/>
      <c r="W383" s="21"/>
      <c r="X383" s="21">
        <v>1075.5</v>
      </c>
      <c r="Y383">
        <v>1075.5</v>
      </c>
      <c r="Z383" s="116">
        <f t="shared" si="4"/>
        <v>-911.1</v>
      </c>
    </row>
    <row r="384" spans="1:26" ht="13.5" customHeight="1">
      <c r="A384" s="57"/>
      <c r="B384" s="47"/>
      <c r="C384" s="71"/>
      <c r="D384" s="78" t="s">
        <v>74</v>
      </c>
      <c r="E384" s="86">
        <f t="shared" ref="E384:Q384" si="124">+E382-E383</f>
        <v>40.5</v>
      </c>
      <c r="F384" s="86">
        <f t="shared" si="124"/>
        <v>48.9</v>
      </c>
      <c r="G384" s="86">
        <f t="shared" si="124"/>
        <v>23.3</v>
      </c>
      <c r="H384" s="86">
        <f t="shared" si="124"/>
        <v>63.900000000000006</v>
      </c>
      <c r="I384" s="86">
        <f t="shared" si="124"/>
        <v>110.8</v>
      </c>
      <c r="J384" s="86">
        <f t="shared" si="124"/>
        <v>49.099999999999994</v>
      </c>
      <c r="K384" s="95">
        <f t="shared" si="124"/>
        <v>0</v>
      </c>
      <c r="L384" s="95">
        <f t="shared" si="124"/>
        <v>0</v>
      </c>
      <c r="M384" s="95">
        <f t="shared" si="124"/>
        <v>0</v>
      </c>
      <c r="N384" s="95">
        <f t="shared" si="124"/>
        <v>0</v>
      </c>
      <c r="O384" s="95">
        <f t="shared" si="124"/>
        <v>0</v>
      </c>
      <c r="P384" s="95">
        <f t="shared" si="124"/>
        <v>0</v>
      </c>
      <c r="Q384" s="86">
        <f t="shared" si="124"/>
        <v>336.5</v>
      </c>
      <c r="R384" s="107">
        <v>322.7</v>
      </c>
      <c r="S384" s="112">
        <f t="shared" si="112"/>
        <v>104.27641772544159</v>
      </c>
      <c r="T384" s="116">
        <f t="shared" si="3"/>
        <v>-722.99999999999977</v>
      </c>
      <c r="U384" s="131"/>
      <c r="V384" s="118"/>
      <c r="W384" s="21"/>
      <c r="X384" s="21">
        <v>1045.6999999999998</v>
      </c>
      <c r="Y384">
        <v>1045.7000000000003</v>
      </c>
      <c r="Z384" s="116">
        <f t="shared" si="4"/>
        <v>-723.00000000000023</v>
      </c>
    </row>
    <row r="385" spans="1:32" ht="13.5" customHeight="1">
      <c r="A385" s="57"/>
      <c r="B385" s="47"/>
      <c r="C385" s="71"/>
      <c r="D385" s="78" t="s">
        <v>75</v>
      </c>
      <c r="E385" s="86">
        <f t="shared" ref="E385:Q385" si="125">+E382-E386</f>
        <v>39.299999999999997</v>
      </c>
      <c r="F385" s="86">
        <f t="shared" si="125"/>
        <v>55.8</v>
      </c>
      <c r="G385" s="86">
        <f t="shared" si="125"/>
        <v>22.3</v>
      </c>
      <c r="H385" s="86">
        <f t="shared" si="125"/>
        <v>71.300000000000011</v>
      </c>
      <c r="I385" s="86">
        <f t="shared" si="125"/>
        <v>127.8</v>
      </c>
      <c r="J385" s="86">
        <f t="shared" si="125"/>
        <v>54.099999999999994</v>
      </c>
      <c r="K385" s="95">
        <f t="shared" si="125"/>
        <v>0</v>
      </c>
      <c r="L385" s="95">
        <f t="shared" si="125"/>
        <v>0</v>
      </c>
      <c r="M385" s="95">
        <f t="shared" si="125"/>
        <v>0</v>
      </c>
      <c r="N385" s="95">
        <f t="shared" si="125"/>
        <v>0</v>
      </c>
      <c r="O385" s="95">
        <f t="shared" si="125"/>
        <v>0</v>
      </c>
      <c r="P385" s="95">
        <f t="shared" si="125"/>
        <v>0</v>
      </c>
      <c r="Q385" s="86">
        <f t="shared" si="125"/>
        <v>370.6</v>
      </c>
      <c r="R385" s="107">
        <v>322.8</v>
      </c>
      <c r="S385" s="112">
        <f t="shared" si="112"/>
        <v>114.8079306071871</v>
      </c>
      <c r="T385" s="116">
        <f t="shared" si="3"/>
        <v>-1165.8</v>
      </c>
      <c r="U385" s="131"/>
      <c r="V385" s="118"/>
      <c r="W385" s="21"/>
      <c r="X385" s="21">
        <v>1488.6</v>
      </c>
      <c r="Y385">
        <v>1488.6000000000004</v>
      </c>
      <c r="Z385" s="116">
        <f t="shared" si="4"/>
        <v>-1165.8000000000004</v>
      </c>
    </row>
    <row r="386" spans="1:32" ht="13.5" customHeight="1">
      <c r="A386" s="57"/>
      <c r="B386" s="47"/>
      <c r="C386" s="71"/>
      <c r="D386" s="78" t="s">
        <v>40</v>
      </c>
      <c r="E386" s="86">
        <v>21.5</v>
      </c>
      <c r="F386" s="86">
        <v>21.5</v>
      </c>
      <c r="G386" s="86">
        <v>13.8</v>
      </c>
      <c r="H386" s="86">
        <v>31.1</v>
      </c>
      <c r="I386" s="86">
        <v>42.2</v>
      </c>
      <c r="J386" s="86">
        <v>26.7</v>
      </c>
      <c r="K386" s="95"/>
      <c r="L386" s="95"/>
      <c r="M386" s="95"/>
      <c r="N386" s="95"/>
      <c r="O386" s="95"/>
      <c r="P386" s="95"/>
      <c r="Q386" s="86">
        <f>SUM(E386:P386)</f>
        <v>156.80000000000001</v>
      </c>
      <c r="R386" s="107">
        <v>164.3</v>
      </c>
      <c r="S386" s="112">
        <f t="shared" si="112"/>
        <v>95.435179549604385</v>
      </c>
      <c r="T386" s="116">
        <f t="shared" si="3"/>
        <v>-468.2999999999999</v>
      </c>
      <c r="U386" s="131"/>
      <c r="V386" s="118"/>
      <c r="W386" s="21"/>
      <c r="X386" s="21">
        <v>632.59999999999991</v>
      </c>
      <c r="Y386">
        <v>632.59999999999991</v>
      </c>
      <c r="Z386" s="116">
        <f t="shared" si="4"/>
        <v>-468.2999999999999</v>
      </c>
    </row>
    <row r="387" spans="1:32" ht="14.25" customHeight="1">
      <c r="A387" s="57"/>
      <c r="B387" s="47"/>
      <c r="C387" s="72"/>
      <c r="D387" s="79" t="s">
        <v>76</v>
      </c>
      <c r="E387" s="87">
        <v>21.6</v>
      </c>
      <c r="F387" s="87">
        <v>21.6</v>
      </c>
      <c r="G387" s="87">
        <v>13.8</v>
      </c>
      <c r="H387" s="87">
        <v>31.1</v>
      </c>
      <c r="I387" s="87">
        <v>42.2</v>
      </c>
      <c r="J387" s="87">
        <v>26.7</v>
      </c>
      <c r="K387" s="96"/>
      <c r="L387" s="96"/>
      <c r="M387" s="96"/>
      <c r="N387" s="96"/>
      <c r="O387" s="96"/>
      <c r="P387" s="96"/>
      <c r="Q387" s="87">
        <f>SUM(E387:P387)</f>
        <v>157</v>
      </c>
      <c r="R387" s="108">
        <v>164.39999999999998</v>
      </c>
      <c r="S387" s="113">
        <f t="shared" si="112"/>
        <v>95.498783454987844</v>
      </c>
      <c r="T387" s="116">
        <f t="shared" si="3"/>
        <v>-474</v>
      </c>
      <c r="U387" s="132"/>
      <c r="V387" s="119"/>
      <c r="W387" s="21"/>
      <c r="X387" s="21">
        <v>638.4</v>
      </c>
      <c r="Y387">
        <v>638.4</v>
      </c>
      <c r="Z387" s="116">
        <f t="shared" si="4"/>
        <v>-474</v>
      </c>
    </row>
    <row r="388" spans="1:32" ht="13.5" customHeight="1">
      <c r="A388" s="57"/>
      <c r="B388" s="47"/>
      <c r="C388" s="70" t="s">
        <v>308</v>
      </c>
      <c r="D388" s="77" t="s">
        <v>39</v>
      </c>
      <c r="E388" s="85">
        <v>97.1</v>
      </c>
      <c r="F388" s="85">
        <v>104.8</v>
      </c>
      <c r="G388" s="85">
        <v>81.8</v>
      </c>
      <c r="H388" s="85">
        <v>121.2</v>
      </c>
      <c r="I388" s="85">
        <v>114.7</v>
      </c>
      <c r="J388" s="85">
        <v>92.3</v>
      </c>
      <c r="K388" s="94"/>
      <c r="L388" s="94"/>
      <c r="M388" s="94"/>
      <c r="N388" s="94"/>
      <c r="O388" s="94"/>
      <c r="P388" s="94"/>
      <c r="Q388" s="85">
        <f>SUM(E388:P388)</f>
        <v>611.9</v>
      </c>
      <c r="R388" s="105">
        <v>627</v>
      </c>
      <c r="S388" s="111">
        <f t="shared" si="112"/>
        <v>97.591706539074949</v>
      </c>
      <c r="T388" s="116">
        <f t="shared" si="3"/>
        <v>-417</v>
      </c>
      <c r="U388" s="117" t="s">
        <v>458</v>
      </c>
      <c r="V388" s="148"/>
      <c r="W388" s="21"/>
      <c r="X388" s="21">
        <v>1044</v>
      </c>
      <c r="Y388">
        <v>1044</v>
      </c>
      <c r="Z388" s="116">
        <f t="shared" si="4"/>
        <v>-417</v>
      </c>
    </row>
    <row r="389" spans="1:32">
      <c r="A389" s="57"/>
      <c r="B389" s="47"/>
      <c r="C389" s="71"/>
      <c r="D389" s="78" t="s">
        <v>72</v>
      </c>
      <c r="E389" s="86">
        <v>1.7</v>
      </c>
      <c r="F389" s="86">
        <v>1.7</v>
      </c>
      <c r="G389" s="86">
        <v>3.7</v>
      </c>
      <c r="H389" s="86">
        <v>5.8</v>
      </c>
      <c r="I389" s="86">
        <v>7</v>
      </c>
      <c r="J389" s="86">
        <v>3.5</v>
      </c>
      <c r="K389" s="95"/>
      <c r="L389" s="95"/>
      <c r="M389" s="95"/>
      <c r="N389" s="95"/>
      <c r="O389" s="95"/>
      <c r="P389" s="95"/>
      <c r="Q389" s="86">
        <f>SUM(E389:P389)</f>
        <v>23.4</v>
      </c>
      <c r="R389" s="107">
        <v>24.6</v>
      </c>
      <c r="S389" s="112">
        <f t="shared" si="112"/>
        <v>95.121951219512198</v>
      </c>
      <c r="T389" s="116">
        <f t="shared" si="3"/>
        <v>-16.8</v>
      </c>
      <c r="U389" s="118"/>
      <c r="V389" s="118"/>
      <c r="W389" s="21"/>
      <c r="X389" s="21">
        <v>41.4</v>
      </c>
      <c r="Y389">
        <v>41.4</v>
      </c>
      <c r="Z389" s="116">
        <f t="shared" si="4"/>
        <v>-16.8</v>
      </c>
    </row>
    <row r="390" spans="1:32">
      <c r="A390" s="57"/>
      <c r="B390" s="47"/>
      <c r="C390" s="71"/>
      <c r="D390" s="78" t="s">
        <v>74</v>
      </c>
      <c r="E390" s="86">
        <f t="shared" ref="E390:Q390" si="126">+E388-E389</f>
        <v>95.4</v>
      </c>
      <c r="F390" s="86">
        <f t="shared" si="126"/>
        <v>103.1</v>
      </c>
      <c r="G390" s="86">
        <f t="shared" si="126"/>
        <v>78.099999999999994</v>
      </c>
      <c r="H390" s="86">
        <f t="shared" si="126"/>
        <v>115.4</v>
      </c>
      <c r="I390" s="86">
        <f t="shared" si="126"/>
        <v>107.7</v>
      </c>
      <c r="J390" s="86">
        <f t="shared" si="126"/>
        <v>88.8</v>
      </c>
      <c r="K390" s="95">
        <f t="shared" si="126"/>
        <v>0</v>
      </c>
      <c r="L390" s="95">
        <f t="shared" si="126"/>
        <v>0</v>
      </c>
      <c r="M390" s="95">
        <f t="shared" si="126"/>
        <v>0</v>
      </c>
      <c r="N390" s="95">
        <f t="shared" si="126"/>
        <v>0</v>
      </c>
      <c r="O390" s="95">
        <f t="shared" si="126"/>
        <v>0</v>
      </c>
      <c r="P390" s="95">
        <f t="shared" si="126"/>
        <v>0</v>
      </c>
      <c r="Q390" s="86">
        <f t="shared" si="126"/>
        <v>588.5</v>
      </c>
      <c r="R390" s="107">
        <v>602.4</v>
      </c>
      <c r="S390" s="112">
        <f t="shared" si="112"/>
        <v>97.692563081009297</v>
      </c>
      <c r="T390" s="116">
        <f t="shared" si="3"/>
        <v>-400.20000000000005</v>
      </c>
      <c r="U390" s="118"/>
      <c r="V390" s="118"/>
      <c r="W390" s="21"/>
      <c r="X390" s="21">
        <v>1002.6</v>
      </c>
      <c r="Y390">
        <v>1002.6</v>
      </c>
      <c r="Z390" s="116">
        <f t="shared" si="4"/>
        <v>-400.20000000000005</v>
      </c>
    </row>
    <row r="391" spans="1:32">
      <c r="A391" s="57"/>
      <c r="B391" s="47"/>
      <c r="C391" s="71"/>
      <c r="D391" s="78" t="s">
        <v>75</v>
      </c>
      <c r="E391" s="86">
        <f t="shared" ref="E391:Q391" si="127">+E388-E392</f>
        <v>89.1</v>
      </c>
      <c r="F391" s="86">
        <f t="shared" si="127"/>
        <v>98.3</v>
      </c>
      <c r="G391" s="86">
        <f t="shared" si="127"/>
        <v>78.399999999999991</v>
      </c>
      <c r="H391" s="86">
        <f t="shared" si="127"/>
        <v>111</v>
      </c>
      <c r="I391" s="86">
        <f t="shared" si="127"/>
        <v>101.9</v>
      </c>
      <c r="J391" s="86">
        <f t="shared" si="127"/>
        <v>84.6</v>
      </c>
      <c r="K391" s="95">
        <f t="shared" si="127"/>
        <v>0</v>
      </c>
      <c r="L391" s="95">
        <f t="shared" si="127"/>
        <v>0</v>
      </c>
      <c r="M391" s="95">
        <f t="shared" si="127"/>
        <v>0</v>
      </c>
      <c r="N391" s="95">
        <f t="shared" si="127"/>
        <v>0</v>
      </c>
      <c r="O391" s="95">
        <f t="shared" si="127"/>
        <v>0</v>
      </c>
      <c r="P391" s="95">
        <f t="shared" si="127"/>
        <v>0</v>
      </c>
      <c r="Q391" s="86">
        <f t="shared" si="127"/>
        <v>563.29999999999995</v>
      </c>
      <c r="R391" s="107">
        <v>565.6</v>
      </c>
      <c r="S391" s="112">
        <f t="shared" si="112"/>
        <v>99.59335219236209</v>
      </c>
      <c r="T391" s="116">
        <f t="shared" si="3"/>
        <v>-358.1</v>
      </c>
      <c r="U391" s="118"/>
      <c r="V391" s="118"/>
      <c r="W391" s="21"/>
      <c r="X391" s="21">
        <v>923.7</v>
      </c>
      <c r="Y391">
        <v>923.7</v>
      </c>
      <c r="Z391" s="116">
        <f t="shared" si="4"/>
        <v>-358.1</v>
      </c>
    </row>
    <row r="392" spans="1:32">
      <c r="A392" s="57"/>
      <c r="B392" s="47"/>
      <c r="C392" s="71"/>
      <c r="D392" s="78" t="s">
        <v>40</v>
      </c>
      <c r="E392" s="86">
        <v>8</v>
      </c>
      <c r="F392" s="86">
        <v>6.5</v>
      </c>
      <c r="G392" s="86">
        <v>3.4</v>
      </c>
      <c r="H392" s="86">
        <v>10.199999999999999</v>
      </c>
      <c r="I392" s="86">
        <v>12.8</v>
      </c>
      <c r="J392" s="86">
        <v>7.7</v>
      </c>
      <c r="K392" s="95"/>
      <c r="L392" s="95"/>
      <c r="M392" s="95"/>
      <c r="N392" s="95"/>
      <c r="O392" s="95"/>
      <c r="P392" s="95"/>
      <c r="Q392" s="86">
        <f>SUM(E392:P392)</f>
        <v>48.6</v>
      </c>
      <c r="R392" s="107">
        <v>61.4</v>
      </c>
      <c r="S392" s="112">
        <f t="shared" si="112"/>
        <v>79.153094462540722</v>
      </c>
      <c r="T392" s="116">
        <f t="shared" si="3"/>
        <v>-58.900000000000013</v>
      </c>
      <c r="U392" s="118"/>
      <c r="V392" s="118"/>
      <c r="W392" s="21"/>
      <c r="X392" s="21">
        <v>120.30000000000001</v>
      </c>
      <c r="Y392">
        <v>120.30000000000001</v>
      </c>
      <c r="Z392" s="116">
        <f t="shared" si="4"/>
        <v>-58.900000000000013</v>
      </c>
      <c r="AF392" s="48">
        <f>AF327</f>
        <v>0</v>
      </c>
    </row>
    <row r="393" spans="1:32" ht="14.25">
      <c r="A393" s="57"/>
      <c r="B393" s="47"/>
      <c r="C393" s="72"/>
      <c r="D393" s="79" t="s">
        <v>76</v>
      </c>
      <c r="E393" s="87">
        <v>8.8000000000000007</v>
      </c>
      <c r="F393" s="87">
        <v>7.5</v>
      </c>
      <c r="G393" s="87">
        <v>5.0999999999999996</v>
      </c>
      <c r="H393" s="87">
        <v>11.5</v>
      </c>
      <c r="I393" s="87">
        <v>14.4</v>
      </c>
      <c r="J393" s="87">
        <v>9.3000000000000007</v>
      </c>
      <c r="K393" s="96"/>
      <c r="L393" s="96"/>
      <c r="M393" s="96"/>
      <c r="N393" s="96"/>
      <c r="O393" s="96"/>
      <c r="P393" s="96"/>
      <c r="Q393" s="87">
        <f>SUM(E393:P393)</f>
        <v>56.599999999999994</v>
      </c>
      <c r="R393" s="108">
        <v>71.900000000000006</v>
      </c>
      <c r="S393" s="113">
        <f t="shared" si="112"/>
        <v>78.720445062586904</v>
      </c>
      <c r="T393" s="116">
        <f t="shared" si="3"/>
        <v>-59.599999999999994</v>
      </c>
      <c r="U393" s="119"/>
      <c r="V393" s="119"/>
      <c r="W393" s="21"/>
      <c r="X393" s="21">
        <v>131.5</v>
      </c>
      <c r="Y393">
        <v>131.5</v>
      </c>
      <c r="Z393" s="116">
        <f t="shared" si="4"/>
        <v>-59.599999999999994</v>
      </c>
    </row>
    <row r="394" spans="1:32" ht="13.5" customHeight="1">
      <c r="A394" s="57"/>
      <c r="B394" s="47"/>
      <c r="C394" s="70" t="s">
        <v>78</v>
      </c>
      <c r="D394" s="77" t="s">
        <v>39</v>
      </c>
      <c r="E394" s="85">
        <v>25.2</v>
      </c>
      <c r="F394" s="85">
        <v>30.4</v>
      </c>
      <c r="G394" s="85">
        <v>22</v>
      </c>
      <c r="H394" s="85">
        <v>26.6</v>
      </c>
      <c r="I394" s="85">
        <v>27.3</v>
      </c>
      <c r="J394" s="85">
        <v>19.5</v>
      </c>
      <c r="K394" s="94"/>
      <c r="L394" s="94"/>
      <c r="M394" s="94"/>
      <c r="N394" s="94"/>
      <c r="O394" s="94"/>
      <c r="P394" s="94"/>
      <c r="Q394" s="85">
        <f>SUM(E394:P394)</f>
        <v>151</v>
      </c>
      <c r="R394" s="105">
        <v>163.10000000000002</v>
      </c>
      <c r="S394" s="111">
        <f t="shared" si="112"/>
        <v>92.581238503985276</v>
      </c>
      <c r="T394" s="116">
        <f t="shared" si="3"/>
        <v>-103.79999999999995</v>
      </c>
      <c r="U394" s="117" t="s">
        <v>331</v>
      </c>
      <c r="V394" s="148">
        <v>1</v>
      </c>
      <c r="W394" s="21"/>
      <c r="X394" s="21">
        <v>266.89999999999998</v>
      </c>
      <c r="Y394">
        <v>256.8</v>
      </c>
      <c r="Z394" s="116">
        <f t="shared" si="4"/>
        <v>-93.699999999999989</v>
      </c>
    </row>
    <row r="395" spans="1:32">
      <c r="A395" s="57"/>
      <c r="B395" s="47"/>
      <c r="C395" s="71"/>
      <c r="D395" s="78" t="s">
        <v>72</v>
      </c>
      <c r="E395" s="86">
        <v>2.4</v>
      </c>
      <c r="F395" s="86">
        <v>0.8</v>
      </c>
      <c r="G395" s="86">
        <v>3.1</v>
      </c>
      <c r="H395" s="86">
        <v>7.9</v>
      </c>
      <c r="I395" s="86">
        <v>12</v>
      </c>
      <c r="J395" s="86">
        <v>4.5999999999999996</v>
      </c>
      <c r="K395" s="95"/>
      <c r="L395" s="95"/>
      <c r="M395" s="95"/>
      <c r="N395" s="95"/>
      <c r="O395" s="95"/>
      <c r="P395" s="95"/>
      <c r="Q395" s="86">
        <f>SUM(E395:P395)</f>
        <v>30.800000000000004</v>
      </c>
      <c r="R395" s="107">
        <v>0.1</v>
      </c>
      <c r="S395" s="112">
        <f t="shared" si="112"/>
        <v>30800</v>
      </c>
      <c r="T395" s="116">
        <f t="shared" si="3"/>
        <v>-77.100000000000009</v>
      </c>
      <c r="U395" s="118"/>
      <c r="V395" s="118"/>
      <c r="W395" s="21"/>
      <c r="X395" s="21">
        <v>77.2</v>
      </c>
      <c r="Y395">
        <v>73.600000000000009</v>
      </c>
      <c r="Z395" s="116">
        <f t="shared" si="4"/>
        <v>-73.500000000000014</v>
      </c>
    </row>
    <row r="396" spans="1:32">
      <c r="A396" s="57"/>
      <c r="B396" s="47"/>
      <c r="C396" s="71"/>
      <c r="D396" s="78" t="s">
        <v>74</v>
      </c>
      <c r="E396" s="86">
        <f t="shared" ref="E396:Q396" si="128">+E394-E395</f>
        <v>22.8</v>
      </c>
      <c r="F396" s="86">
        <f t="shared" si="128"/>
        <v>29.6</v>
      </c>
      <c r="G396" s="86">
        <f t="shared" si="128"/>
        <v>18.899999999999999</v>
      </c>
      <c r="H396" s="86">
        <f t="shared" si="128"/>
        <v>18.700000000000003</v>
      </c>
      <c r="I396" s="86">
        <f t="shared" si="128"/>
        <v>15.3</v>
      </c>
      <c r="J396" s="86">
        <f t="shared" si="128"/>
        <v>14.9</v>
      </c>
      <c r="K396" s="95">
        <f t="shared" si="128"/>
        <v>0</v>
      </c>
      <c r="L396" s="95">
        <f t="shared" si="128"/>
        <v>0</v>
      </c>
      <c r="M396" s="95">
        <f t="shared" si="128"/>
        <v>0</v>
      </c>
      <c r="N396" s="95">
        <f t="shared" si="128"/>
        <v>0</v>
      </c>
      <c r="O396" s="95">
        <f t="shared" si="128"/>
        <v>0</v>
      </c>
      <c r="P396" s="95">
        <f t="shared" si="128"/>
        <v>0</v>
      </c>
      <c r="Q396" s="86">
        <f t="shared" si="128"/>
        <v>120.19999999999999</v>
      </c>
      <c r="R396" s="107">
        <v>163</v>
      </c>
      <c r="S396" s="112">
        <f t="shared" si="112"/>
        <v>73.74233128834355</v>
      </c>
      <c r="T396" s="116">
        <f t="shared" si="3"/>
        <v>-26.699999999999989</v>
      </c>
      <c r="U396" s="118"/>
      <c r="V396" s="118"/>
      <c r="W396" s="21"/>
      <c r="X396" s="21">
        <v>189.7</v>
      </c>
      <c r="Y396">
        <v>183.2</v>
      </c>
      <c r="Z396" s="116">
        <f t="shared" si="4"/>
        <v>-20.199999999999989</v>
      </c>
    </row>
    <row r="397" spans="1:32">
      <c r="A397" s="57"/>
      <c r="B397" s="47"/>
      <c r="C397" s="71"/>
      <c r="D397" s="78" t="s">
        <v>75</v>
      </c>
      <c r="E397" s="86">
        <f t="shared" ref="E397:Q397" si="129">+E394-E398</f>
        <v>25</v>
      </c>
      <c r="F397" s="86">
        <f t="shared" si="129"/>
        <v>30.2</v>
      </c>
      <c r="G397" s="86">
        <f t="shared" si="129"/>
        <v>21.983000000000001</v>
      </c>
      <c r="H397" s="86">
        <f t="shared" si="129"/>
        <v>26.3</v>
      </c>
      <c r="I397" s="86">
        <f t="shared" si="129"/>
        <v>27</v>
      </c>
      <c r="J397" s="86">
        <f t="shared" si="129"/>
        <v>19.5</v>
      </c>
      <c r="K397" s="95">
        <f t="shared" si="129"/>
        <v>0</v>
      </c>
      <c r="L397" s="95">
        <f t="shared" si="129"/>
        <v>0</v>
      </c>
      <c r="M397" s="95">
        <f t="shared" si="129"/>
        <v>0</v>
      </c>
      <c r="N397" s="95">
        <f t="shared" si="129"/>
        <v>0</v>
      </c>
      <c r="O397" s="95">
        <f t="shared" si="129"/>
        <v>0</v>
      </c>
      <c r="P397" s="95">
        <f t="shared" si="129"/>
        <v>0</v>
      </c>
      <c r="Q397" s="86">
        <f t="shared" si="129"/>
        <v>149.983</v>
      </c>
      <c r="R397" s="107">
        <v>162</v>
      </c>
      <c r="S397" s="112">
        <f t="shared" si="112"/>
        <v>92.582098765432093</v>
      </c>
      <c r="T397" s="116">
        <f t="shared" si="3"/>
        <v>-84.899999999999977</v>
      </c>
      <c r="U397" s="118"/>
      <c r="V397" s="118"/>
      <c r="W397" s="21"/>
      <c r="X397" s="21">
        <v>246.89999999999998</v>
      </c>
      <c r="Y397">
        <v>236.9</v>
      </c>
      <c r="Z397" s="116">
        <f t="shared" si="4"/>
        <v>-74.900000000000006</v>
      </c>
    </row>
    <row r="398" spans="1:32">
      <c r="A398" s="57"/>
      <c r="B398" s="63"/>
      <c r="C398" s="71"/>
      <c r="D398" s="78" t="s">
        <v>40</v>
      </c>
      <c r="E398" s="86">
        <v>0.2</v>
      </c>
      <c r="F398" s="86">
        <v>0.2</v>
      </c>
      <c r="G398" s="86">
        <v>1.7000000000000001e-002</v>
      </c>
      <c r="H398" s="86">
        <v>0.3</v>
      </c>
      <c r="I398" s="86">
        <v>0.3</v>
      </c>
      <c r="J398" s="86">
        <v>0</v>
      </c>
      <c r="K398" s="95"/>
      <c r="L398" s="95"/>
      <c r="M398" s="95"/>
      <c r="N398" s="95"/>
      <c r="O398" s="95"/>
      <c r="P398" s="95"/>
      <c r="Q398" s="86">
        <f>SUM(E398:P398)</f>
        <v>1.0170000000000001</v>
      </c>
      <c r="R398" s="107">
        <v>1.1000000000000001</v>
      </c>
      <c r="S398" s="112">
        <f t="shared" si="112"/>
        <v>92.454545454545453</v>
      </c>
      <c r="T398" s="116">
        <f t="shared" si="3"/>
        <v>-18.899999999999999</v>
      </c>
      <c r="U398" s="118"/>
      <c r="V398" s="118"/>
      <c r="W398" s="21"/>
      <c r="X398" s="21">
        <v>20</v>
      </c>
      <c r="Y398">
        <v>19.900000000000002</v>
      </c>
      <c r="Z398" s="116">
        <f t="shared" si="4"/>
        <v>-18.8</v>
      </c>
    </row>
    <row r="399" spans="1:32" ht="14.25">
      <c r="A399" s="57"/>
      <c r="B399" s="63"/>
      <c r="C399" s="72"/>
      <c r="D399" s="79" t="s">
        <v>76</v>
      </c>
      <c r="E399" s="87">
        <v>0.2</v>
      </c>
      <c r="F399" s="87">
        <v>0.2</v>
      </c>
      <c r="G399" s="87">
        <v>0</v>
      </c>
      <c r="H399" s="87">
        <v>0.3</v>
      </c>
      <c r="I399" s="87">
        <v>0.3</v>
      </c>
      <c r="J399" s="87">
        <v>0</v>
      </c>
      <c r="K399" s="96"/>
      <c r="L399" s="96"/>
      <c r="M399" s="96"/>
      <c r="N399" s="96"/>
      <c r="O399" s="96"/>
      <c r="P399" s="96"/>
      <c r="Q399" s="87">
        <f>SUM(E399:P399)</f>
        <v>1</v>
      </c>
      <c r="R399" s="108">
        <v>1.1000000000000001</v>
      </c>
      <c r="S399" s="113">
        <f t="shared" si="112"/>
        <v>90.909090909090907</v>
      </c>
      <c r="T399" s="116">
        <f t="shared" si="3"/>
        <v>-18.899999999999999</v>
      </c>
      <c r="U399" s="119"/>
      <c r="V399" s="119"/>
      <c r="W399" s="21"/>
      <c r="X399" s="21">
        <v>20</v>
      </c>
      <c r="Y399">
        <v>19.900000000000002</v>
      </c>
      <c r="Z399" s="116">
        <f t="shared" si="4"/>
        <v>-18.8</v>
      </c>
    </row>
    <row r="400" spans="1:32" ht="18.75" customHeight="1">
      <c r="A400" s="52" t="str">
        <f>A1</f>
        <v>１　令和３年度（２０２１年度）上期　市町村別・月別観光入込客数</v>
      </c>
      <c r="K400" s="98"/>
      <c r="L400" s="98"/>
      <c r="M400" s="98"/>
      <c r="N400" s="98"/>
      <c r="O400" s="98"/>
      <c r="P400" s="98"/>
      <c r="Q400" s="102"/>
      <c r="T400" s="116">
        <f t="shared" si="3"/>
        <v>0</v>
      </c>
      <c r="W400" s="21"/>
      <c r="X400" s="21"/>
      <c r="Z400" s="116">
        <f t="shared" si="4"/>
        <v>0</v>
      </c>
    </row>
    <row r="401" spans="1:26" ht="13.5" customHeight="1">
      <c r="K401" s="98"/>
      <c r="L401" s="98"/>
      <c r="M401" s="98"/>
      <c r="N401" s="98"/>
      <c r="O401" s="98"/>
      <c r="P401" s="98"/>
      <c r="Q401" s="102"/>
      <c r="S401" s="109" t="s">
        <v>333</v>
      </c>
      <c r="T401" s="116">
        <f t="shared" si="3"/>
        <v>0</v>
      </c>
      <c r="W401" s="21"/>
      <c r="X401" s="21"/>
      <c r="Z401" s="116">
        <f t="shared" si="4"/>
        <v>0</v>
      </c>
    </row>
    <row r="402" spans="1:26" ht="13.5" customHeight="1">
      <c r="A402" s="53" t="s">
        <v>50</v>
      </c>
      <c r="B402" s="53" t="s">
        <v>359</v>
      </c>
      <c r="C402" s="53" t="s">
        <v>60</v>
      </c>
      <c r="D402" s="76" t="s">
        <v>24</v>
      </c>
      <c r="E402" s="81" t="s">
        <v>14</v>
      </c>
      <c r="F402" s="81" t="s">
        <v>61</v>
      </c>
      <c r="G402" s="81" t="s">
        <v>55</v>
      </c>
      <c r="H402" s="81" t="s">
        <v>63</v>
      </c>
      <c r="I402" s="81" t="s">
        <v>65</v>
      </c>
      <c r="J402" s="81" t="s">
        <v>26</v>
      </c>
      <c r="K402" s="97" t="s">
        <v>9</v>
      </c>
      <c r="L402" s="97" t="s">
        <v>67</v>
      </c>
      <c r="M402" s="97" t="s">
        <v>68</v>
      </c>
      <c r="N402" s="97" t="s">
        <v>20</v>
      </c>
      <c r="O402" s="97" t="s">
        <v>31</v>
      </c>
      <c r="P402" s="97" t="s">
        <v>29</v>
      </c>
      <c r="Q402" s="103" t="s">
        <v>360</v>
      </c>
      <c r="R402" s="99" t="s">
        <v>94</v>
      </c>
      <c r="S402" s="110" t="s">
        <v>69</v>
      </c>
      <c r="T402" s="116" t="e">
        <f t="shared" si="3"/>
        <v>#VALUE!</v>
      </c>
      <c r="W402" s="21"/>
      <c r="X402" s="21" t="s">
        <v>407</v>
      </c>
      <c r="Y402" t="s">
        <v>360</v>
      </c>
      <c r="Z402" s="116" t="e">
        <f t="shared" si="4"/>
        <v>#VALUE!</v>
      </c>
    </row>
    <row r="403" spans="1:26" ht="13.5" customHeight="1">
      <c r="A403" s="57"/>
      <c r="B403" s="63"/>
      <c r="C403" s="70" t="s">
        <v>184</v>
      </c>
      <c r="D403" s="77" t="s">
        <v>39</v>
      </c>
      <c r="E403" s="85">
        <v>43.8</v>
      </c>
      <c r="F403" s="85">
        <v>60.9</v>
      </c>
      <c r="G403" s="85">
        <v>46</v>
      </c>
      <c r="H403" s="85">
        <v>91.5</v>
      </c>
      <c r="I403" s="85">
        <v>91.1</v>
      </c>
      <c r="J403" s="85">
        <v>84.6</v>
      </c>
      <c r="K403" s="94"/>
      <c r="L403" s="94"/>
      <c r="M403" s="94"/>
      <c r="N403" s="94"/>
      <c r="O403" s="94"/>
      <c r="P403" s="94"/>
      <c r="Q403" s="85">
        <f>SUM(E403:P403)</f>
        <v>417.9</v>
      </c>
      <c r="R403" s="105">
        <v>391.9</v>
      </c>
      <c r="S403" s="111">
        <f t="shared" ref="S403:S456" si="130">IF(Q403=0,"－",Q403/R403*100)</f>
        <v>106.63434549630009</v>
      </c>
      <c r="T403" s="116">
        <f t="shared" si="3"/>
        <v>-869.8000000000003</v>
      </c>
      <c r="U403" s="117" t="s">
        <v>329</v>
      </c>
      <c r="V403" s="148"/>
      <c r="W403" s="21"/>
      <c r="X403" s="21">
        <v>1261.7000000000003</v>
      </c>
      <c r="Y403">
        <v>1261.7000000000003</v>
      </c>
      <c r="Z403" s="116">
        <f t="shared" si="4"/>
        <v>-869.8000000000003</v>
      </c>
    </row>
    <row r="404" spans="1:26">
      <c r="A404" s="57"/>
      <c r="B404" s="63"/>
      <c r="C404" s="71"/>
      <c r="D404" s="78" t="s">
        <v>72</v>
      </c>
      <c r="E404" s="86">
        <v>13.1</v>
      </c>
      <c r="F404" s="86">
        <v>18.3</v>
      </c>
      <c r="G404" s="86">
        <v>13.8</v>
      </c>
      <c r="H404" s="86">
        <v>27.4</v>
      </c>
      <c r="I404" s="86">
        <v>27.3</v>
      </c>
      <c r="J404" s="86">
        <v>25.4</v>
      </c>
      <c r="K404" s="95"/>
      <c r="L404" s="95"/>
      <c r="M404" s="95"/>
      <c r="N404" s="95"/>
      <c r="O404" s="95"/>
      <c r="P404" s="95"/>
      <c r="Q404" s="86">
        <f>SUM(E404:P404)</f>
        <v>125.29999999999998</v>
      </c>
      <c r="R404" s="107">
        <v>117.6</v>
      </c>
      <c r="S404" s="112">
        <f t="shared" si="130"/>
        <v>106.54761904761905</v>
      </c>
      <c r="T404" s="116">
        <f t="shared" si="3"/>
        <v>-261</v>
      </c>
      <c r="U404" s="118"/>
      <c r="V404" s="118"/>
      <c r="W404" s="21"/>
      <c r="X404" s="21">
        <v>378.6</v>
      </c>
      <c r="Y404">
        <v>378.6</v>
      </c>
      <c r="Z404" s="116">
        <f t="shared" si="4"/>
        <v>-261</v>
      </c>
    </row>
    <row r="405" spans="1:26">
      <c r="A405" s="57" t="s">
        <v>363</v>
      </c>
      <c r="B405" s="47" t="s">
        <v>365</v>
      </c>
      <c r="C405" s="71"/>
      <c r="D405" s="78" t="s">
        <v>74</v>
      </c>
      <c r="E405" s="86">
        <f t="shared" ref="E405:Q405" si="131">+E403-E404</f>
        <v>30.699999999999996</v>
      </c>
      <c r="F405" s="86">
        <f t="shared" si="131"/>
        <v>42.599999999999994</v>
      </c>
      <c r="G405" s="86">
        <f t="shared" si="131"/>
        <v>32.200000000000003</v>
      </c>
      <c r="H405" s="86">
        <f t="shared" si="131"/>
        <v>64.099999999999994</v>
      </c>
      <c r="I405" s="86">
        <f t="shared" si="131"/>
        <v>63.8</v>
      </c>
      <c r="J405" s="86">
        <f t="shared" si="131"/>
        <v>59.2</v>
      </c>
      <c r="K405" s="95">
        <f t="shared" si="131"/>
        <v>0</v>
      </c>
      <c r="L405" s="95">
        <f t="shared" si="131"/>
        <v>0</v>
      </c>
      <c r="M405" s="95">
        <f t="shared" si="131"/>
        <v>0</v>
      </c>
      <c r="N405" s="95">
        <f t="shared" si="131"/>
        <v>0</v>
      </c>
      <c r="O405" s="95">
        <f t="shared" si="131"/>
        <v>0</v>
      </c>
      <c r="P405" s="95">
        <f t="shared" si="131"/>
        <v>0</v>
      </c>
      <c r="Q405" s="86">
        <f t="shared" si="131"/>
        <v>292.60000000000002</v>
      </c>
      <c r="R405" s="107">
        <v>274.29999999999995</v>
      </c>
      <c r="S405" s="112">
        <f t="shared" si="130"/>
        <v>106.67152752460811</v>
      </c>
      <c r="T405" s="116">
        <f t="shared" si="3"/>
        <v>-608.80000000000018</v>
      </c>
      <c r="U405" s="118"/>
      <c r="V405" s="118"/>
      <c r="W405" s="21"/>
      <c r="X405" s="21">
        <v>883.10000000000014</v>
      </c>
      <c r="Y405">
        <v>883.10000000000025</v>
      </c>
      <c r="Z405" s="116">
        <f t="shared" si="4"/>
        <v>-608.8000000000003</v>
      </c>
    </row>
    <row r="406" spans="1:26">
      <c r="A406" s="57"/>
      <c r="B406" s="63"/>
      <c r="C406" s="71"/>
      <c r="D406" s="78" t="s">
        <v>75</v>
      </c>
      <c r="E406" s="86">
        <f t="shared" ref="E406:Q406" si="132">+E403-E407</f>
        <v>34.099999999999994</v>
      </c>
      <c r="F406" s="86">
        <f t="shared" si="132"/>
        <v>51.5</v>
      </c>
      <c r="G406" s="86">
        <f t="shared" si="132"/>
        <v>37.9</v>
      </c>
      <c r="H406" s="86">
        <f t="shared" si="132"/>
        <v>76.099999999999994</v>
      </c>
      <c r="I406" s="86">
        <f t="shared" si="132"/>
        <v>77</v>
      </c>
      <c r="J406" s="86">
        <f t="shared" si="132"/>
        <v>70.699999999999989</v>
      </c>
      <c r="K406" s="95">
        <f t="shared" si="132"/>
        <v>0</v>
      </c>
      <c r="L406" s="95">
        <f t="shared" si="132"/>
        <v>0</v>
      </c>
      <c r="M406" s="95">
        <f t="shared" si="132"/>
        <v>0</v>
      </c>
      <c r="N406" s="95">
        <f t="shared" si="132"/>
        <v>0</v>
      </c>
      <c r="O406" s="95">
        <f t="shared" si="132"/>
        <v>0</v>
      </c>
      <c r="P406" s="95">
        <f t="shared" si="132"/>
        <v>0</v>
      </c>
      <c r="Q406" s="86">
        <f t="shared" si="132"/>
        <v>347.29999999999995</v>
      </c>
      <c r="R406" s="107">
        <v>327.2</v>
      </c>
      <c r="S406" s="112">
        <f t="shared" si="130"/>
        <v>106.14303178484106</v>
      </c>
      <c r="T406" s="116">
        <f t="shared" si="3"/>
        <v>-735.8</v>
      </c>
      <c r="U406" s="118"/>
      <c r="V406" s="118"/>
      <c r="W406" s="21"/>
      <c r="X406" s="21">
        <v>1063</v>
      </c>
      <c r="Y406">
        <v>1063.0000000000002</v>
      </c>
      <c r="Z406" s="116">
        <f t="shared" si="4"/>
        <v>-735.80000000000018</v>
      </c>
    </row>
    <row r="407" spans="1:26">
      <c r="A407" s="57"/>
      <c r="B407" s="63"/>
      <c r="C407" s="71"/>
      <c r="D407" s="78" t="s">
        <v>40</v>
      </c>
      <c r="E407" s="86">
        <v>9.6999999999999993</v>
      </c>
      <c r="F407" s="86">
        <v>9.4</v>
      </c>
      <c r="G407" s="86">
        <v>8.1</v>
      </c>
      <c r="H407" s="86">
        <v>15.4</v>
      </c>
      <c r="I407" s="86">
        <v>14.1</v>
      </c>
      <c r="J407" s="86">
        <v>13.9</v>
      </c>
      <c r="K407" s="95"/>
      <c r="L407" s="95"/>
      <c r="M407" s="95"/>
      <c r="N407" s="95"/>
      <c r="O407" s="95"/>
      <c r="P407" s="95"/>
      <c r="Q407" s="86">
        <f>SUM(E407:P407)</f>
        <v>70.600000000000009</v>
      </c>
      <c r="R407" s="107">
        <v>64.7</v>
      </c>
      <c r="S407" s="112">
        <f t="shared" si="130"/>
        <v>109.1190108191654</v>
      </c>
      <c r="T407" s="116">
        <f t="shared" si="3"/>
        <v>-134</v>
      </c>
      <c r="U407" s="118"/>
      <c r="V407" s="118"/>
      <c r="W407" s="21"/>
      <c r="X407" s="21">
        <v>198.7</v>
      </c>
      <c r="Y407">
        <v>198.7</v>
      </c>
      <c r="Z407" s="116">
        <f t="shared" si="4"/>
        <v>-134</v>
      </c>
    </row>
    <row r="408" spans="1:26" ht="14.25">
      <c r="A408" s="57"/>
      <c r="B408" s="47"/>
      <c r="C408" s="72"/>
      <c r="D408" s="79" t="s">
        <v>76</v>
      </c>
      <c r="E408" s="87">
        <v>9.6999999999999993</v>
      </c>
      <c r="F408" s="87">
        <v>9.4</v>
      </c>
      <c r="G408" s="87">
        <v>8.1</v>
      </c>
      <c r="H408" s="87">
        <v>15.4</v>
      </c>
      <c r="I408" s="87">
        <v>14.1</v>
      </c>
      <c r="J408" s="87">
        <v>13.9</v>
      </c>
      <c r="K408" s="96"/>
      <c r="L408" s="96"/>
      <c r="M408" s="96"/>
      <c r="N408" s="96"/>
      <c r="O408" s="96"/>
      <c r="P408" s="96"/>
      <c r="Q408" s="87">
        <f>SUM(E408:P408)</f>
        <v>70.600000000000009</v>
      </c>
      <c r="R408" s="108">
        <v>64.7</v>
      </c>
      <c r="S408" s="113">
        <f t="shared" si="130"/>
        <v>109.1190108191654</v>
      </c>
      <c r="T408" s="116">
        <f t="shared" si="3"/>
        <v>-134</v>
      </c>
      <c r="U408" s="119"/>
      <c r="V408" s="119"/>
      <c r="W408" s="21"/>
      <c r="X408" s="21">
        <v>198.7</v>
      </c>
      <c r="Y408">
        <v>198.7</v>
      </c>
      <c r="Z408" s="116">
        <f t="shared" si="4"/>
        <v>-134</v>
      </c>
    </row>
    <row r="409" spans="1:26" ht="13.5" customHeight="1">
      <c r="A409" s="57"/>
      <c r="B409" s="47"/>
      <c r="C409" s="70" t="s">
        <v>185</v>
      </c>
      <c r="D409" s="77" t="s">
        <v>39</v>
      </c>
      <c r="E409" s="85">
        <v>112.6</v>
      </c>
      <c r="F409" s="85">
        <v>153.4</v>
      </c>
      <c r="G409" s="85">
        <v>127.8</v>
      </c>
      <c r="H409" s="85">
        <v>181</v>
      </c>
      <c r="I409" s="85">
        <v>233.6</v>
      </c>
      <c r="J409" s="85">
        <v>137.69999999999999</v>
      </c>
      <c r="K409" s="94"/>
      <c r="L409" s="94"/>
      <c r="M409" s="94"/>
      <c r="N409" s="94"/>
      <c r="O409" s="94"/>
      <c r="P409" s="94"/>
      <c r="Q409" s="85">
        <f>SUM(E409:P409)</f>
        <v>946.09999999999991</v>
      </c>
      <c r="R409" s="105">
        <v>1002.6000000000001</v>
      </c>
      <c r="S409" s="111">
        <f t="shared" si="130"/>
        <v>94.364651905046856</v>
      </c>
      <c r="T409" s="116">
        <f t="shared" si="3"/>
        <v>-40.299999999999955</v>
      </c>
      <c r="U409" s="117" t="s">
        <v>320</v>
      </c>
      <c r="V409" s="148">
        <v>1</v>
      </c>
      <c r="W409" s="21"/>
      <c r="X409" s="21">
        <v>1042.9000000000001</v>
      </c>
      <c r="Y409">
        <v>1042.9000000000001</v>
      </c>
      <c r="Z409" s="116">
        <f t="shared" si="4"/>
        <v>-40.299999999999955</v>
      </c>
    </row>
    <row r="410" spans="1:26">
      <c r="A410" s="57"/>
      <c r="B410" s="47"/>
      <c r="C410" s="71"/>
      <c r="D410" s="78" t="s">
        <v>72</v>
      </c>
      <c r="E410" s="86">
        <v>4.4000000000000004</v>
      </c>
      <c r="F410" s="86">
        <v>15.2</v>
      </c>
      <c r="G410" s="86">
        <v>11.6</v>
      </c>
      <c r="H410" s="86">
        <v>15.8</v>
      </c>
      <c r="I410" s="86">
        <v>16.600000000000001</v>
      </c>
      <c r="J410" s="86">
        <v>12.1</v>
      </c>
      <c r="K410" s="95"/>
      <c r="L410" s="95"/>
      <c r="M410" s="95"/>
      <c r="N410" s="95"/>
      <c r="O410" s="95"/>
      <c r="P410" s="95"/>
      <c r="Q410" s="86">
        <f>SUM(E410:P410)</f>
        <v>75.7</v>
      </c>
      <c r="R410" s="107">
        <v>86.8</v>
      </c>
      <c r="S410" s="112">
        <f t="shared" si="130"/>
        <v>87.211981566820285</v>
      </c>
      <c r="T410" s="116">
        <f t="shared" si="3"/>
        <v>-102.1</v>
      </c>
      <c r="U410" s="118"/>
      <c r="V410" s="118"/>
      <c r="W410" s="21"/>
      <c r="X410" s="21">
        <v>188.9</v>
      </c>
      <c r="Y410">
        <v>188.9</v>
      </c>
      <c r="Z410" s="116">
        <f t="shared" si="4"/>
        <v>-102.1</v>
      </c>
    </row>
    <row r="411" spans="1:26">
      <c r="A411" s="57"/>
      <c r="B411" s="47"/>
      <c r="C411" s="71"/>
      <c r="D411" s="78" t="s">
        <v>74</v>
      </c>
      <c r="E411" s="86">
        <f t="shared" ref="E411:Q411" si="133">+E409-E410</f>
        <v>108.19999999999999</v>
      </c>
      <c r="F411" s="86">
        <f t="shared" si="133"/>
        <v>138.20000000000002</v>
      </c>
      <c r="G411" s="86">
        <f t="shared" si="133"/>
        <v>116.2</v>
      </c>
      <c r="H411" s="86">
        <f t="shared" si="133"/>
        <v>165.2</v>
      </c>
      <c r="I411" s="86">
        <f t="shared" si="133"/>
        <v>217</v>
      </c>
      <c r="J411" s="86">
        <f t="shared" si="133"/>
        <v>125.6</v>
      </c>
      <c r="K411" s="95">
        <f t="shared" si="133"/>
        <v>0</v>
      </c>
      <c r="L411" s="95">
        <f t="shared" si="133"/>
        <v>0</v>
      </c>
      <c r="M411" s="95">
        <f t="shared" si="133"/>
        <v>0</v>
      </c>
      <c r="N411" s="95">
        <f t="shared" si="133"/>
        <v>0</v>
      </c>
      <c r="O411" s="95">
        <f t="shared" si="133"/>
        <v>0</v>
      </c>
      <c r="P411" s="95">
        <f t="shared" si="133"/>
        <v>0</v>
      </c>
      <c r="Q411" s="86">
        <f t="shared" si="133"/>
        <v>870.39999999999986</v>
      </c>
      <c r="R411" s="107">
        <v>915.8</v>
      </c>
      <c r="S411" s="112">
        <f t="shared" si="130"/>
        <v>95.04258571740553</v>
      </c>
      <c r="T411" s="116">
        <f t="shared" si="3"/>
        <v>61.799999999999955</v>
      </c>
      <c r="U411" s="118"/>
      <c r="V411" s="118"/>
      <c r="W411" s="21"/>
      <c r="X411" s="21">
        <v>854</v>
      </c>
      <c r="Y411">
        <v>854.00000000000011</v>
      </c>
      <c r="Z411" s="116">
        <f t="shared" si="4"/>
        <v>61.799999999999841</v>
      </c>
    </row>
    <row r="412" spans="1:26">
      <c r="A412" s="57"/>
      <c r="B412" s="47"/>
      <c r="C412" s="71"/>
      <c r="D412" s="78" t="s">
        <v>75</v>
      </c>
      <c r="E412" s="86">
        <f t="shared" ref="E412:Q412" si="134">+E409-E413</f>
        <v>108.9</v>
      </c>
      <c r="F412" s="86">
        <f t="shared" si="134"/>
        <v>148.80000000000001</v>
      </c>
      <c r="G412" s="86">
        <f t="shared" si="134"/>
        <v>123.8</v>
      </c>
      <c r="H412" s="86">
        <f t="shared" si="134"/>
        <v>175.2</v>
      </c>
      <c r="I412" s="86">
        <f t="shared" si="134"/>
        <v>227.1</v>
      </c>
      <c r="J412" s="86">
        <f t="shared" si="134"/>
        <v>132.39999999999998</v>
      </c>
      <c r="K412" s="95">
        <f t="shared" si="134"/>
        <v>0</v>
      </c>
      <c r="L412" s="95">
        <f t="shared" si="134"/>
        <v>0</v>
      </c>
      <c r="M412" s="95">
        <f t="shared" si="134"/>
        <v>0</v>
      </c>
      <c r="N412" s="95">
        <f t="shared" si="134"/>
        <v>0</v>
      </c>
      <c r="O412" s="95">
        <f t="shared" si="134"/>
        <v>0</v>
      </c>
      <c r="P412" s="95">
        <f t="shared" si="134"/>
        <v>0</v>
      </c>
      <c r="Q412" s="86">
        <f t="shared" si="134"/>
        <v>916.2</v>
      </c>
      <c r="R412" s="107">
        <v>973.8</v>
      </c>
      <c r="S412" s="112">
        <f t="shared" si="130"/>
        <v>94.085027726432529</v>
      </c>
      <c r="T412" s="116">
        <f t="shared" si="3"/>
        <v>-20.399999999999977</v>
      </c>
      <c r="U412" s="118"/>
      <c r="V412" s="118"/>
      <c r="W412" s="21"/>
      <c r="X412" s="21">
        <v>994.2</v>
      </c>
      <c r="Y412">
        <v>994.2</v>
      </c>
      <c r="Z412" s="116">
        <f t="shared" si="4"/>
        <v>-20.399999999999977</v>
      </c>
    </row>
    <row r="413" spans="1:26">
      <c r="A413" s="57"/>
      <c r="B413" s="47"/>
      <c r="C413" s="71"/>
      <c r="D413" s="78" t="s">
        <v>40</v>
      </c>
      <c r="E413" s="86">
        <v>3.7</v>
      </c>
      <c r="F413" s="86">
        <v>4.5999999999999996</v>
      </c>
      <c r="G413" s="86">
        <v>4</v>
      </c>
      <c r="H413" s="86">
        <v>5.8</v>
      </c>
      <c r="I413" s="86">
        <v>6.5</v>
      </c>
      <c r="J413" s="86">
        <v>5.3</v>
      </c>
      <c r="K413" s="95"/>
      <c r="L413" s="95"/>
      <c r="M413" s="95"/>
      <c r="N413" s="95"/>
      <c r="O413" s="95"/>
      <c r="P413" s="95"/>
      <c r="Q413" s="86">
        <f>SUM(E413:P413)</f>
        <v>29.9</v>
      </c>
      <c r="R413" s="107">
        <v>28.799999999999997</v>
      </c>
      <c r="S413" s="112">
        <f t="shared" si="130"/>
        <v>103.81944444444446</v>
      </c>
      <c r="T413" s="116">
        <f t="shared" si="3"/>
        <v>-19.900000000000006</v>
      </c>
      <c r="U413" s="118"/>
      <c r="V413" s="118"/>
      <c r="W413" s="21"/>
      <c r="X413" s="21">
        <v>48.7</v>
      </c>
      <c r="Y413">
        <v>48.7</v>
      </c>
      <c r="Z413" s="116">
        <f t="shared" si="4"/>
        <v>-19.900000000000006</v>
      </c>
    </row>
    <row r="414" spans="1:26" ht="14.25">
      <c r="A414" s="57"/>
      <c r="B414" s="47"/>
      <c r="C414" s="72"/>
      <c r="D414" s="79" t="s">
        <v>76</v>
      </c>
      <c r="E414" s="87">
        <v>3.7</v>
      </c>
      <c r="F414" s="87">
        <v>4.5999999999999996</v>
      </c>
      <c r="G414" s="87">
        <v>4</v>
      </c>
      <c r="H414" s="87">
        <v>5.8</v>
      </c>
      <c r="I414" s="87">
        <v>6.5</v>
      </c>
      <c r="J414" s="87">
        <v>5.3</v>
      </c>
      <c r="K414" s="96"/>
      <c r="L414" s="96"/>
      <c r="M414" s="96"/>
      <c r="N414" s="96"/>
      <c r="O414" s="96"/>
      <c r="P414" s="96"/>
      <c r="Q414" s="87">
        <f>SUM(E414:P414)</f>
        <v>29.9</v>
      </c>
      <c r="R414" s="108">
        <v>28.799999999999997</v>
      </c>
      <c r="S414" s="113">
        <f t="shared" si="130"/>
        <v>103.81944444444446</v>
      </c>
      <c r="T414" s="116">
        <f t="shared" si="3"/>
        <v>-19.900000000000006</v>
      </c>
      <c r="U414" s="119"/>
      <c r="V414" s="119"/>
      <c r="W414" s="21"/>
      <c r="X414" s="21">
        <v>48.7</v>
      </c>
      <c r="Y414">
        <v>48.7</v>
      </c>
      <c r="Z414" s="116">
        <f t="shared" si="4"/>
        <v>-19.900000000000006</v>
      </c>
    </row>
    <row r="415" spans="1:26" ht="13.5" customHeight="1">
      <c r="A415" s="57"/>
      <c r="B415" s="47"/>
      <c r="C415" s="70" t="s">
        <v>189</v>
      </c>
      <c r="D415" s="77" t="s">
        <v>39</v>
      </c>
      <c r="E415" s="85">
        <v>5.8</v>
      </c>
      <c r="F415" s="85">
        <v>5.4</v>
      </c>
      <c r="G415" s="85">
        <v>12.9</v>
      </c>
      <c r="H415" s="85">
        <v>14.8</v>
      </c>
      <c r="I415" s="85">
        <v>16.399999999999999</v>
      </c>
      <c r="J415" s="85">
        <v>11.5</v>
      </c>
      <c r="K415" s="94"/>
      <c r="L415" s="94"/>
      <c r="M415" s="94"/>
      <c r="N415" s="94"/>
      <c r="O415" s="94"/>
      <c r="P415" s="94"/>
      <c r="Q415" s="85">
        <f>SUM(E415:P415)</f>
        <v>66.800000000000011</v>
      </c>
      <c r="R415" s="105">
        <v>69</v>
      </c>
      <c r="S415" s="111">
        <f t="shared" si="130"/>
        <v>96.811594202898561</v>
      </c>
      <c r="T415" s="116">
        <f t="shared" si="3"/>
        <v>-53.099999999999994</v>
      </c>
      <c r="U415" s="117" t="s">
        <v>272</v>
      </c>
      <c r="V415" s="148"/>
      <c r="W415" s="21"/>
      <c r="X415" s="21">
        <v>122.1</v>
      </c>
      <c r="Y415">
        <v>122.1</v>
      </c>
      <c r="Z415" s="116">
        <f t="shared" si="4"/>
        <v>-53.099999999999994</v>
      </c>
    </row>
    <row r="416" spans="1:26">
      <c r="A416" s="57"/>
      <c r="B416" s="47"/>
      <c r="C416" s="71"/>
      <c r="D416" s="78" t="s">
        <v>72</v>
      </c>
      <c r="E416" s="86">
        <v>0</v>
      </c>
      <c r="F416" s="86">
        <v>0.1</v>
      </c>
      <c r="G416" s="86">
        <v>0.6</v>
      </c>
      <c r="H416" s="86">
        <v>0.6</v>
      </c>
      <c r="I416" s="86">
        <v>0.6</v>
      </c>
      <c r="J416" s="86">
        <v>0.5</v>
      </c>
      <c r="K416" s="95"/>
      <c r="L416" s="95"/>
      <c r="M416" s="95"/>
      <c r="N416" s="95"/>
      <c r="O416" s="95"/>
      <c r="P416" s="95"/>
      <c r="Q416" s="86">
        <f>SUM(E416:P416)</f>
        <v>2.4</v>
      </c>
      <c r="R416" s="107">
        <v>2.4</v>
      </c>
      <c r="S416" s="112">
        <f t="shared" si="130"/>
        <v>100</v>
      </c>
      <c r="T416" s="116">
        <f t="shared" si="3"/>
        <v>-0.5</v>
      </c>
      <c r="U416" s="118"/>
      <c r="V416" s="118"/>
      <c r="W416" s="21"/>
      <c r="X416" s="21">
        <v>2.9</v>
      </c>
      <c r="Y416">
        <v>2.9</v>
      </c>
      <c r="Z416" s="116">
        <f t="shared" si="4"/>
        <v>-0.5</v>
      </c>
    </row>
    <row r="417" spans="1:26">
      <c r="A417" s="57"/>
      <c r="B417" s="47"/>
      <c r="C417" s="71"/>
      <c r="D417" s="78" t="s">
        <v>74</v>
      </c>
      <c r="E417" s="86">
        <f t="shared" ref="E417:Q417" si="135">+E415-E416</f>
        <v>5.8</v>
      </c>
      <c r="F417" s="86">
        <f t="shared" si="135"/>
        <v>5.3000000000000007</v>
      </c>
      <c r="G417" s="86">
        <f t="shared" si="135"/>
        <v>12.3</v>
      </c>
      <c r="H417" s="86">
        <f t="shared" si="135"/>
        <v>14.2</v>
      </c>
      <c r="I417" s="86">
        <f t="shared" si="135"/>
        <v>15.8</v>
      </c>
      <c r="J417" s="86">
        <f t="shared" si="135"/>
        <v>11</v>
      </c>
      <c r="K417" s="95">
        <f t="shared" si="135"/>
        <v>0</v>
      </c>
      <c r="L417" s="95">
        <f t="shared" si="135"/>
        <v>0</v>
      </c>
      <c r="M417" s="95">
        <f t="shared" si="135"/>
        <v>0</v>
      </c>
      <c r="N417" s="95">
        <f t="shared" si="135"/>
        <v>0</v>
      </c>
      <c r="O417" s="95">
        <f t="shared" si="135"/>
        <v>0</v>
      </c>
      <c r="P417" s="95">
        <f t="shared" si="135"/>
        <v>0</v>
      </c>
      <c r="Q417" s="86">
        <f t="shared" si="135"/>
        <v>64.400000000000006</v>
      </c>
      <c r="R417" s="107">
        <v>66.600000000000009</v>
      </c>
      <c r="S417" s="112">
        <f t="shared" si="130"/>
        <v>96.696696696696691</v>
      </c>
      <c r="T417" s="116">
        <f t="shared" si="3"/>
        <v>-52.600000000000009</v>
      </c>
      <c r="U417" s="118"/>
      <c r="V417" s="118"/>
      <c r="W417" s="21"/>
      <c r="X417" s="21">
        <v>119.20000000000002</v>
      </c>
      <c r="Y417">
        <v>119.19999999999999</v>
      </c>
      <c r="Z417" s="116">
        <f t="shared" si="4"/>
        <v>-52.59999999999998</v>
      </c>
    </row>
    <row r="418" spans="1:26">
      <c r="A418" s="57"/>
      <c r="B418" s="47"/>
      <c r="C418" s="71"/>
      <c r="D418" s="78" t="s">
        <v>75</v>
      </c>
      <c r="E418" s="86">
        <f t="shared" ref="E418:Q418" si="136">+E415-E419</f>
        <v>5.4</v>
      </c>
      <c r="F418" s="86">
        <f t="shared" si="136"/>
        <v>4.7</v>
      </c>
      <c r="G418" s="86">
        <f t="shared" si="136"/>
        <v>12.3</v>
      </c>
      <c r="H418" s="86">
        <f t="shared" si="136"/>
        <v>14.2</v>
      </c>
      <c r="I418" s="86">
        <f t="shared" si="136"/>
        <v>15.8</v>
      </c>
      <c r="J418" s="86">
        <f t="shared" si="136"/>
        <v>11</v>
      </c>
      <c r="K418" s="95">
        <f t="shared" si="136"/>
        <v>0</v>
      </c>
      <c r="L418" s="95">
        <f t="shared" si="136"/>
        <v>0</v>
      </c>
      <c r="M418" s="95">
        <f t="shared" si="136"/>
        <v>0</v>
      </c>
      <c r="N418" s="95">
        <f t="shared" si="136"/>
        <v>0</v>
      </c>
      <c r="O418" s="95">
        <f t="shared" si="136"/>
        <v>0</v>
      </c>
      <c r="P418" s="95">
        <f t="shared" si="136"/>
        <v>0</v>
      </c>
      <c r="Q418" s="86">
        <f t="shared" si="136"/>
        <v>63.400000000000013</v>
      </c>
      <c r="R418" s="107">
        <v>67</v>
      </c>
      <c r="S418" s="112">
        <f t="shared" si="130"/>
        <v>94.626865671641809</v>
      </c>
      <c r="T418" s="116">
        <f t="shared" si="3"/>
        <v>-49.900000000000006</v>
      </c>
      <c r="U418" s="118"/>
      <c r="V418" s="118"/>
      <c r="W418" s="21"/>
      <c r="X418" s="21">
        <v>116.9</v>
      </c>
      <c r="Y418">
        <v>116.9</v>
      </c>
      <c r="Z418" s="116">
        <f t="shared" si="4"/>
        <v>-49.899999999999991</v>
      </c>
    </row>
    <row r="419" spans="1:26">
      <c r="A419" s="57"/>
      <c r="B419" s="47"/>
      <c r="C419" s="71"/>
      <c r="D419" s="78" t="s">
        <v>40</v>
      </c>
      <c r="E419" s="86">
        <v>0.4</v>
      </c>
      <c r="F419" s="86">
        <v>0.7</v>
      </c>
      <c r="G419" s="86">
        <v>0.6</v>
      </c>
      <c r="H419" s="86">
        <v>0.6</v>
      </c>
      <c r="I419" s="86">
        <v>0.6</v>
      </c>
      <c r="J419" s="86">
        <v>0.5</v>
      </c>
      <c r="K419" s="95"/>
      <c r="L419" s="95"/>
      <c r="M419" s="95"/>
      <c r="N419" s="95"/>
      <c r="O419" s="95"/>
      <c r="P419" s="95"/>
      <c r="Q419" s="86">
        <f>SUM(E419:P419)</f>
        <v>3.4000000000000004</v>
      </c>
      <c r="R419" s="107">
        <v>2</v>
      </c>
      <c r="S419" s="112">
        <f t="shared" si="130"/>
        <v>170.00000000000003</v>
      </c>
      <c r="T419" s="116">
        <f t="shared" si="3"/>
        <v>-3.2</v>
      </c>
      <c r="U419" s="118"/>
      <c r="V419" s="118"/>
      <c r="W419" s="21"/>
      <c r="X419" s="21">
        <v>5.2</v>
      </c>
      <c r="Y419">
        <v>5.2</v>
      </c>
      <c r="Z419" s="116">
        <f t="shared" si="4"/>
        <v>-3.2</v>
      </c>
    </row>
    <row r="420" spans="1:26" ht="14.25">
      <c r="A420" s="57"/>
      <c r="B420" s="47"/>
      <c r="C420" s="72"/>
      <c r="D420" s="79" t="s">
        <v>76</v>
      </c>
      <c r="E420" s="87">
        <v>0.4</v>
      </c>
      <c r="F420" s="87">
        <v>0.7</v>
      </c>
      <c r="G420" s="87">
        <v>0.6</v>
      </c>
      <c r="H420" s="87">
        <v>0.6</v>
      </c>
      <c r="I420" s="87">
        <v>0.6</v>
      </c>
      <c r="J420" s="87">
        <v>0.5</v>
      </c>
      <c r="K420" s="96"/>
      <c r="L420" s="96"/>
      <c r="M420" s="96"/>
      <c r="N420" s="96"/>
      <c r="O420" s="96"/>
      <c r="P420" s="96"/>
      <c r="Q420" s="87">
        <f>SUM(E420:P420)</f>
        <v>3.4000000000000004</v>
      </c>
      <c r="R420" s="108">
        <v>2</v>
      </c>
      <c r="S420" s="113">
        <f t="shared" si="130"/>
        <v>170.00000000000003</v>
      </c>
      <c r="T420" s="116">
        <f t="shared" si="3"/>
        <v>-3.2</v>
      </c>
      <c r="U420" s="119"/>
      <c r="V420" s="119"/>
      <c r="W420" s="21"/>
      <c r="X420" s="21">
        <v>5.2</v>
      </c>
      <c r="Y420">
        <v>5.2</v>
      </c>
      <c r="Z420" s="116">
        <f t="shared" si="4"/>
        <v>-3.2</v>
      </c>
    </row>
    <row r="421" spans="1:26" ht="13.5" customHeight="1">
      <c r="A421" s="57"/>
      <c r="B421" s="47"/>
      <c r="C421" s="70" t="s">
        <v>327</v>
      </c>
      <c r="D421" s="77" t="s">
        <v>39</v>
      </c>
      <c r="E421" s="85">
        <v>44.2</v>
      </c>
      <c r="F421" s="85">
        <v>61.1</v>
      </c>
      <c r="G421" s="85">
        <v>46.5</v>
      </c>
      <c r="H421" s="85">
        <v>150.1</v>
      </c>
      <c r="I421" s="85">
        <v>183.1</v>
      </c>
      <c r="J421" s="85">
        <v>76.599999999999994</v>
      </c>
      <c r="K421" s="94"/>
      <c r="L421" s="94"/>
      <c r="M421" s="94"/>
      <c r="N421" s="94"/>
      <c r="O421" s="94"/>
      <c r="P421" s="94"/>
      <c r="Q421" s="85">
        <f>SUM(E421:P421)</f>
        <v>561.6</v>
      </c>
      <c r="R421" s="85">
        <v>593.09999999999991</v>
      </c>
      <c r="S421" s="111">
        <f t="shared" si="130"/>
        <v>94.688922610015197</v>
      </c>
      <c r="T421" s="116">
        <f t="shared" si="3"/>
        <v>-1301.8000000000002</v>
      </c>
      <c r="U421" s="117" t="s">
        <v>128</v>
      </c>
      <c r="V421" s="148">
        <v>1</v>
      </c>
      <c r="W421" s="21"/>
      <c r="X421" s="21">
        <v>1894.9</v>
      </c>
      <c r="Y421">
        <v>1895</v>
      </c>
      <c r="Z421" s="116">
        <f t="shared" si="4"/>
        <v>-1301.9000000000001</v>
      </c>
    </row>
    <row r="422" spans="1:26" ht="13.5" customHeight="1">
      <c r="A422" s="57"/>
      <c r="B422" s="47"/>
      <c r="C422" s="71"/>
      <c r="D422" s="78" t="s">
        <v>72</v>
      </c>
      <c r="E422" s="86">
        <v>5.5</v>
      </c>
      <c r="F422" s="86">
        <v>13.9</v>
      </c>
      <c r="G422" s="86">
        <v>13.1</v>
      </c>
      <c r="H422" s="86">
        <v>56.9</v>
      </c>
      <c r="I422" s="86">
        <v>78.900000000000006</v>
      </c>
      <c r="J422" s="86">
        <v>21.3</v>
      </c>
      <c r="K422" s="95"/>
      <c r="L422" s="95"/>
      <c r="M422" s="95"/>
      <c r="N422" s="95"/>
      <c r="O422" s="95"/>
      <c r="P422" s="95"/>
      <c r="Q422" s="86">
        <f>SUM(E422:P422)</f>
        <v>189.60000000000002</v>
      </c>
      <c r="R422" s="86">
        <v>141.39999999999998</v>
      </c>
      <c r="S422" s="112">
        <f t="shared" si="130"/>
        <v>134.08769448373411</v>
      </c>
      <c r="T422" s="116">
        <f t="shared" si="3"/>
        <v>-1162.5999999999999</v>
      </c>
      <c r="U422" s="118"/>
      <c r="V422" s="118"/>
      <c r="W422" s="21"/>
      <c r="X422" s="21">
        <v>1304</v>
      </c>
      <c r="Y422">
        <v>1304.4000000000001</v>
      </c>
      <c r="Z422" s="116">
        <f t="shared" si="4"/>
        <v>-1163</v>
      </c>
    </row>
    <row r="423" spans="1:26" ht="13.5" customHeight="1">
      <c r="A423" s="57"/>
      <c r="B423" s="47"/>
      <c r="C423" s="71"/>
      <c r="D423" s="78" t="s">
        <v>74</v>
      </c>
      <c r="E423" s="86">
        <f t="shared" ref="E423:Q423" si="137">+E421-E422</f>
        <v>38.700000000000003</v>
      </c>
      <c r="F423" s="86">
        <f t="shared" si="137"/>
        <v>47.2</v>
      </c>
      <c r="G423" s="86">
        <f t="shared" si="137"/>
        <v>33.4</v>
      </c>
      <c r="H423" s="86">
        <f t="shared" si="137"/>
        <v>93.199999999999989</v>
      </c>
      <c r="I423" s="86">
        <f t="shared" si="137"/>
        <v>104.19999999999999</v>
      </c>
      <c r="J423" s="86">
        <f t="shared" si="137"/>
        <v>55.3</v>
      </c>
      <c r="K423" s="95">
        <f t="shared" si="137"/>
        <v>0</v>
      </c>
      <c r="L423" s="95">
        <f t="shared" si="137"/>
        <v>0</v>
      </c>
      <c r="M423" s="95">
        <f t="shared" si="137"/>
        <v>0</v>
      </c>
      <c r="N423" s="95">
        <f t="shared" si="137"/>
        <v>0</v>
      </c>
      <c r="O423" s="95">
        <f t="shared" si="137"/>
        <v>0</v>
      </c>
      <c r="P423" s="95">
        <f t="shared" si="137"/>
        <v>0</v>
      </c>
      <c r="Q423" s="86">
        <f t="shared" si="137"/>
        <v>372</v>
      </c>
      <c r="R423" s="86">
        <v>451.69999999999993</v>
      </c>
      <c r="S423" s="112">
        <f t="shared" si="130"/>
        <v>82.355545716183315</v>
      </c>
      <c r="T423" s="116">
        <f t="shared" si="3"/>
        <v>-139.19999999999993</v>
      </c>
      <c r="U423" s="118"/>
      <c r="V423" s="118"/>
      <c r="W423" s="21"/>
      <c r="X423" s="21">
        <v>590.89999999999986</v>
      </c>
      <c r="Y423">
        <v>590.59999999999991</v>
      </c>
      <c r="Z423" s="116">
        <f t="shared" si="4"/>
        <v>-138.89999999999998</v>
      </c>
    </row>
    <row r="424" spans="1:26" ht="13.5" customHeight="1">
      <c r="A424" s="57"/>
      <c r="B424" s="47"/>
      <c r="C424" s="71"/>
      <c r="D424" s="78" t="s">
        <v>75</v>
      </c>
      <c r="E424" s="86">
        <f t="shared" ref="E424:Q424" si="138">+E421-E425</f>
        <v>32.5</v>
      </c>
      <c r="F424" s="86">
        <f t="shared" si="138"/>
        <v>47.400000000000006</v>
      </c>
      <c r="G424" s="86">
        <f t="shared" si="138"/>
        <v>37.700000000000003</v>
      </c>
      <c r="H424" s="86">
        <f t="shared" si="138"/>
        <v>126.4</v>
      </c>
      <c r="I424" s="86">
        <f t="shared" si="138"/>
        <v>154.79999999999998</v>
      </c>
      <c r="J424" s="86">
        <f t="shared" si="138"/>
        <v>61.2</v>
      </c>
      <c r="K424" s="95">
        <f t="shared" si="138"/>
        <v>0</v>
      </c>
      <c r="L424" s="95">
        <f t="shared" si="138"/>
        <v>0</v>
      </c>
      <c r="M424" s="95">
        <f t="shared" si="138"/>
        <v>0</v>
      </c>
      <c r="N424" s="95">
        <f t="shared" si="138"/>
        <v>0</v>
      </c>
      <c r="O424" s="95">
        <f t="shared" si="138"/>
        <v>0</v>
      </c>
      <c r="P424" s="95">
        <f t="shared" si="138"/>
        <v>0</v>
      </c>
      <c r="Q424" s="86">
        <f t="shared" si="138"/>
        <v>460</v>
      </c>
      <c r="R424" s="86">
        <v>489.2</v>
      </c>
      <c r="S424" s="112">
        <f t="shared" si="130"/>
        <v>94.031071136549471</v>
      </c>
      <c r="T424" s="116">
        <f t="shared" si="3"/>
        <v>-1047.1999999999998</v>
      </c>
      <c r="U424" s="118"/>
      <c r="V424" s="118"/>
      <c r="W424" s="21"/>
      <c r="X424" s="21">
        <v>1536.4</v>
      </c>
      <c r="Y424">
        <v>1536.5</v>
      </c>
      <c r="Z424" s="116">
        <f t="shared" si="4"/>
        <v>-1047.3</v>
      </c>
    </row>
    <row r="425" spans="1:26" ht="13.5" customHeight="1">
      <c r="A425" s="57"/>
      <c r="B425" s="47"/>
      <c r="C425" s="71"/>
      <c r="D425" s="78" t="s">
        <v>40</v>
      </c>
      <c r="E425" s="86">
        <v>11.7</v>
      </c>
      <c r="F425" s="86">
        <v>13.7</v>
      </c>
      <c r="G425" s="86">
        <v>8.8000000000000007</v>
      </c>
      <c r="H425" s="86">
        <v>23.7</v>
      </c>
      <c r="I425" s="86">
        <v>28.3</v>
      </c>
      <c r="J425" s="86">
        <v>15.4</v>
      </c>
      <c r="K425" s="95"/>
      <c r="L425" s="95"/>
      <c r="M425" s="95"/>
      <c r="N425" s="95"/>
      <c r="O425" s="95"/>
      <c r="P425" s="95"/>
      <c r="Q425" s="86">
        <f>SUM(E425:P425)</f>
        <v>101.6</v>
      </c>
      <c r="R425" s="86">
        <v>103.9</v>
      </c>
      <c r="S425" s="112">
        <f t="shared" si="130"/>
        <v>97.786333012512046</v>
      </c>
      <c r="T425" s="116">
        <f t="shared" si="3"/>
        <v>-254.6</v>
      </c>
      <c r="U425" s="118"/>
      <c r="V425" s="118"/>
      <c r="W425" s="21"/>
      <c r="X425" s="21">
        <v>358.5</v>
      </c>
      <c r="Y425">
        <v>358.5</v>
      </c>
      <c r="Z425" s="116">
        <f t="shared" si="4"/>
        <v>-254.6</v>
      </c>
    </row>
    <row r="426" spans="1:26" ht="14.25" customHeight="1">
      <c r="A426" s="57"/>
      <c r="B426" s="47"/>
      <c r="C426" s="72"/>
      <c r="D426" s="79" t="s">
        <v>76</v>
      </c>
      <c r="E426" s="87">
        <v>12.1</v>
      </c>
      <c r="F426" s="87">
        <v>14.3</v>
      </c>
      <c r="G426" s="87">
        <v>9.8000000000000007</v>
      </c>
      <c r="H426" s="87">
        <v>25.5</v>
      </c>
      <c r="I426" s="87">
        <v>30.4</v>
      </c>
      <c r="J426" s="87">
        <v>16.5</v>
      </c>
      <c r="K426" s="96"/>
      <c r="L426" s="96"/>
      <c r="M426" s="96"/>
      <c r="N426" s="96"/>
      <c r="O426" s="96"/>
      <c r="P426" s="96"/>
      <c r="Q426" s="87">
        <f>SUM(E426:P426)</f>
        <v>108.6</v>
      </c>
      <c r="R426" s="87">
        <v>111.19999999999999</v>
      </c>
      <c r="S426" s="113">
        <f t="shared" si="130"/>
        <v>97.661870503597129</v>
      </c>
      <c r="T426" s="116">
        <f t="shared" si="3"/>
        <v>-267.5</v>
      </c>
      <c r="U426" s="119"/>
      <c r="V426" s="119"/>
      <c r="W426" s="21"/>
      <c r="X426" s="21">
        <v>378.7</v>
      </c>
      <c r="Y426">
        <v>378.7</v>
      </c>
      <c r="Z426" s="116">
        <f t="shared" si="4"/>
        <v>-267.5</v>
      </c>
    </row>
    <row r="427" spans="1:26" ht="13.5" customHeight="1">
      <c r="A427" s="57"/>
      <c r="B427" s="47"/>
      <c r="C427" s="70" t="s">
        <v>345</v>
      </c>
      <c r="D427" s="77" t="s">
        <v>39</v>
      </c>
      <c r="E427" s="85">
        <v>69.8</v>
      </c>
      <c r="F427" s="85">
        <v>81.8</v>
      </c>
      <c r="G427" s="85">
        <v>55.7</v>
      </c>
      <c r="H427" s="85">
        <v>101.2</v>
      </c>
      <c r="I427" s="85">
        <v>107.9</v>
      </c>
      <c r="J427" s="85">
        <v>78.8</v>
      </c>
      <c r="K427" s="94"/>
      <c r="L427" s="94"/>
      <c r="M427" s="94"/>
      <c r="N427" s="94"/>
      <c r="O427" s="94"/>
      <c r="P427" s="94"/>
      <c r="Q427" s="85">
        <f>SUM(E427:P427)</f>
        <v>495.2</v>
      </c>
      <c r="R427" s="105">
        <v>506.6</v>
      </c>
      <c r="S427" s="111">
        <f t="shared" si="130"/>
        <v>97.749703908408989</v>
      </c>
      <c r="T427" s="116">
        <f t="shared" si="3"/>
        <v>273.8</v>
      </c>
      <c r="U427" s="133" t="s">
        <v>446</v>
      </c>
      <c r="V427" s="148">
        <v>1</v>
      </c>
      <c r="W427" s="21"/>
      <c r="X427" s="21">
        <v>232.8</v>
      </c>
      <c r="Y427">
        <v>232.8</v>
      </c>
      <c r="Z427" s="116">
        <f t="shared" si="4"/>
        <v>273.8</v>
      </c>
    </row>
    <row r="428" spans="1:26">
      <c r="A428" s="57"/>
      <c r="B428" s="47"/>
      <c r="C428" s="71"/>
      <c r="D428" s="78" t="s">
        <v>72</v>
      </c>
      <c r="E428" s="86">
        <v>1</v>
      </c>
      <c r="F428" s="86">
        <v>1.9</v>
      </c>
      <c r="G428" s="86">
        <v>2.5</v>
      </c>
      <c r="H428" s="86">
        <v>5</v>
      </c>
      <c r="I428" s="86">
        <v>4.5999999999999996</v>
      </c>
      <c r="J428" s="86">
        <v>3.8</v>
      </c>
      <c r="K428" s="95"/>
      <c r="L428" s="95"/>
      <c r="M428" s="95"/>
      <c r="N428" s="95"/>
      <c r="O428" s="95"/>
      <c r="P428" s="95"/>
      <c r="Q428" s="86">
        <f>SUM(E428:P428)</f>
        <v>18.8</v>
      </c>
      <c r="R428" s="107">
        <v>15</v>
      </c>
      <c r="S428" s="112">
        <f t="shared" si="130"/>
        <v>125.33333333333334</v>
      </c>
      <c r="T428" s="116">
        <f t="shared" si="3"/>
        <v>-30.700000000000003</v>
      </c>
      <c r="U428" s="134"/>
      <c r="V428" s="118"/>
      <c r="W428" s="21"/>
      <c r="X428" s="21">
        <v>45.7</v>
      </c>
      <c r="Y428">
        <v>45.7</v>
      </c>
      <c r="Z428" s="116">
        <f t="shared" si="4"/>
        <v>-30.700000000000003</v>
      </c>
    </row>
    <row r="429" spans="1:26">
      <c r="A429" s="57"/>
      <c r="B429" s="63"/>
      <c r="C429" s="71"/>
      <c r="D429" s="78" t="s">
        <v>74</v>
      </c>
      <c r="E429" s="86">
        <f t="shared" ref="E429:Q429" si="139">+E427-E428</f>
        <v>68.8</v>
      </c>
      <c r="F429" s="86">
        <f t="shared" si="139"/>
        <v>79.899999999999991</v>
      </c>
      <c r="G429" s="86">
        <f t="shared" si="139"/>
        <v>53.2</v>
      </c>
      <c r="H429" s="86">
        <f t="shared" si="139"/>
        <v>96.2</v>
      </c>
      <c r="I429" s="86">
        <f t="shared" si="139"/>
        <v>103.30000000000001</v>
      </c>
      <c r="J429" s="86">
        <f t="shared" si="139"/>
        <v>75</v>
      </c>
      <c r="K429" s="95">
        <f t="shared" si="139"/>
        <v>0</v>
      </c>
      <c r="L429" s="95">
        <f t="shared" si="139"/>
        <v>0</v>
      </c>
      <c r="M429" s="95">
        <f t="shared" si="139"/>
        <v>0</v>
      </c>
      <c r="N429" s="95">
        <f t="shared" si="139"/>
        <v>0</v>
      </c>
      <c r="O429" s="95">
        <f t="shared" si="139"/>
        <v>0</v>
      </c>
      <c r="P429" s="95">
        <f t="shared" si="139"/>
        <v>0</v>
      </c>
      <c r="Q429" s="86">
        <f t="shared" si="139"/>
        <v>476.4</v>
      </c>
      <c r="R429" s="107">
        <v>491.6</v>
      </c>
      <c r="S429" s="112">
        <f t="shared" si="130"/>
        <v>96.908055329536211</v>
      </c>
      <c r="T429" s="116">
        <f t="shared" si="3"/>
        <v>304.5</v>
      </c>
      <c r="U429" s="134"/>
      <c r="V429" s="118"/>
      <c r="W429" s="21"/>
      <c r="X429" s="21">
        <v>187.09999999999997</v>
      </c>
      <c r="Y429">
        <v>187.10000000000002</v>
      </c>
      <c r="Z429" s="116">
        <f t="shared" si="4"/>
        <v>304.49999999999994</v>
      </c>
    </row>
    <row r="430" spans="1:26">
      <c r="A430" s="57"/>
      <c r="B430" s="63"/>
      <c r="C430" s="71"/>
      <c r="D430" s="78" t="s">
        <v>75</v>
      </c>
      <c r="E430" s="86">
        <f t="shared" ref="E430:Q430" si="140">+E427-E431</f>
        <v>69.5</v>
      </c>
      <c r="F430" s="86">
        <f t="shared" si="140"/>
        <v>79.7</v>
      </c>
      <c r="G430" s="86">
        <f t="shared" si="140"/>
        <v>54.7</v>
      </c>
      <c r="H430" s="86">
        <f t="shared" si="140"/>
        <v>96.2</v>
      </c>
      <c r="I430" s="86">
        <f t="shared" si="140"/>
        <v>102.30000000000001</v>
      </c>
      <c r="J430" s="86">
        <f t="shared" si="140"/>
        <v>78.5</v>
      </c>
      <c r="K430" s="95">
        <f t="shared" si="140"/>
        <v>0</v>
      </c>
      <c r="L430" s="95">
        <f t="shared" si="140"/>
        <v>0</v>
      </c>
      <c r="M430" s="95">
        <f t="shared" si="140"/>
        <v>0</v>
      </c>
      <c r="N430" s="95">
        <f t="shared" si="140"/>
        <v>0</v>
      </c>
      <c r="O430" s="95">
        <f t="shared" si="140"/>
        <v>0</v>
      </c>
      <c r="P430" s="95">
        <f t="shared" si="140"/>
        <v>0</v>
      </c>
      <c r="Q430" s="86">
        <f t="shared" si="140"/>
        <v>480.9</v>
      </c>
      <c r="R430" s="107">
        <v>488.9</v>
      </c>
      <c r="S430" s="112">
        <f t="shared" si="130"/>
        <v>98.363673552873792</v>
      </c>
      <c r="T430" s="116">
        <f t="shared" si="3"/>
        <v>272.29999999999995</v>
      </c>
      <c r="U430" s="134"/>
      <c r="V430" s="118"/>
      <c r="W430" s="21"/>
      <c r="X430" s="21">
        <v>216.60000000000002</v>
      </c>
      <c r="Y430">
        <v>216.60000000000002</v>
      </c>
      <c r="Z430" s="116">
        <f t="shared" si="4"/>
        <v>272.29999999999995</v>
      </c>
    </row>
    <row r="431" spans="1:26">
      <c r="A431" s="57"/>
      <c r="B431" s="63"/>
      <c r="C431" s="71"/>
      <c r="D431" s="78" t="s">
        <v>40</v>
      </c>
      <c r="E431" s="86">
        <v>0.3</v>
      </c>
      <c r="F431" s="86">
        <v>2.1</v>
      </c>
      <c r="G431" s="86">
        <v>1</v>
      </c>
      <c r="H431" s="86">
        <v>5</v>
      </c>
      <c r="I431" s="86">
        <v>5.6</v>
      </c>
      <c r="J431" s="86">
        <v>0.3</v>
      </c>
      <c r="K431" s="95"/>
      <c r="L431" s="95"/>
      <c r="M431" s="95"/>
      <c r="N431" s="95"/>
      <c r="O431" s="95"/>
      <c r="P431" s="95"/>
      <c r="Q431" s="86">
        <f>SUM(E431:P431)</f>
        <v>14.3</v>
      </c>
      <c r="R431" s="107">
        <v>17.7</v>
      </c>
      <c r="S431" s="112">
        <f t="shared" si="130"/>
        <v>80.790960451977412</v>
      </c>
      <c r="T431" s="116">
        <f t="shared" si="3"/>
        <v>1.5</v>
      </c>
      <c r="U431" s="134"/>
      <c r="V431" s="118"/>
      <c r="W431" s="21"/>
      <c r="X431" s="21">
        <v>16.2</v>
      </c>
      <c r="Y431">
        <v>16.2</v>
      </c>
      <c r="Z431" s="116">
        <f t="shared" si="4"/>
        <v>1.5</v>
      </c>
    </row>
    <row r="432" spans="1:26" ht="14.25">
      <c r="A432" s="57"/>
      <c r="B432" s="63"/>
      <c r="C432" s="72"/>
      <c r="D432" s="79" t="s">
        <v>76</v>
      </c>
      <c r="E432" s="87">
        <v>0.4</v>
      </c>
      <c r="F432" s="87">
        <v>2.1</v>
      </c>
      <c r="G432" s="87">
        <v>1.1000000000000001</v>
      </c>
      <c r="H432" s="87">
        <v>5.2</v>
      </c>
      <c r="I432" s="87">
        <v>5.8</v>
      </c>
      <c r="J432" s="87">
        <v>0.4</v>
      </c>
      <c r="K432" s="96"/>
      <c r="L432" s="96"/>
      <c r="M432" s="96"/>
      <c r="N432" s="96"/>
      <c r="O432" s="96"/>
      <c r="P432" s="96"/>
      <c r="Q432" s="87">
        <f>SUM(E432:P432)</f>
        <v>15.000000000000002</v>
      </c>
      <c r="R432" s="108">
        <v>19</v>
      </c>
      <c r="S432" s="113">
        <f t="shared" si="130"/>
        <v>78.947368421052644</v>
      </c>
      <c r="T432" s="116">
        <f t="shared" si="3"/>
        <v>2</v>
      </c>
      <c r="U432" s="135"/>
      <c r="V432" s="119"/>
      <c r="W432" s="21"/>
      <c r="X432" s="21">
        <v>17</v>
      </c>
      <c r="Y432">
        <v>17</v>
      </c>
      <c r="Z432" s="116">
        <f t="shared" si="4"/>
        <v>2</v>
      </c>
    </row>
    <row r="433" spans="1:26" ht="13.5" customHeight="1">
      <c r="A433" s="57"/>
      <c r="B433" s="63"/>
      <c r="C433" s="70" t="s">
        <v>37</v>
      </c>
      <c r="D433" s="77" t="s">
        <v>39</v>
      </c>
      <c r="E433" s="85">
        <v>6.8</v>
      </c>
      <c r="F433" s="85">
        <v>8</v>
      </c>
      <c r="G433" s="85">
        <v>4</v>
      </c>
      <c r="H433" s="85">
        <v>13.1</v>
      </c>
      <c r="I433" s="85">
        <v>15.8</v>
      </c>
      <c r="J433" s="85">
        <v>4.0999999999999996</v>
      </c>
      <c r="K433" s="94"/>
      <c r="L433" s="94"/>
      <c r="M433" s="94"/>
      <c r="N433" s="94"/>
      <c r="O433" s="94"/>
      <c r="P433" s="94"/>
      <c r="Q433" s="85">
        <f>SUM(E433:P433)</f>
        <v>51.8</v>
      </c>
      <c r="R433" s="105">
        <v>63</v>
      </c>
      <c r="S433" s="111">
        <f t="shared" si="130"/>
        <v>82.222222222222229</v>
      </c>
      <c r="T433" s="116">
        <f t="shared" si="3"/>
        <v>-43.599999999999994</v>
      </c>
      <c r="U433" s="117" t="s">
        <v>459</v>
      </c>
      <c r="V433" s="148">
        <v>1</v>
      </c>
      <c r="W433" s="21"/>
      <c r="X433" s="21">
        <v>106.6</v>
      </c>
      <c r="Y433">
        <v>106.6</v>
      </c>
      <c r="Z433" s="116">
        <f t="shared" si="4"/>
        <v>-43.599999999999994</v>
      </c>
    </row>
    <row r="434" spans="1:26">
      <c r="A434" s="57"/>
      <c r="B434" s="63"/>
      <c r="C434" s="71"/>
      <c r="D434" s="78" t="s">
        <v>72</v>
      </c>
      <c r="E434" s="86">
        <v>0.3</v>
      </c>
      <c r="F434" s="86">
        <v>0.3</v>
      </c>
      <c r="G434" s="86">
        <v>0.2</v>
      </c>
      <c r="H434" s="86">
        <v>0.4</v>
      </c>
      <c r="I434" s="86">
        <v>0.5</v>
      </c>
      <c r="J434" s="86">
        <v>0.2</v>
      </c>
      <c r="K434" s="95"/>
      <c r="L434" s="95"/>
      <c r="M434" s="95"/>
      <c r="N434" s="95"/>
      <c r="O434" s="95"/>
      <c r="P434" s="95"/>
      <c r="Q434" s="86">
        <f>SUM(E434:P434)</f>
        <v>1.9</v>
      </c>
      <c r="R434" s="107">
        <v>1.5000000000000002</v>
      </c>
      <c r="S434" s="114">
        <f t="shared" si="130"/>
        <v>126.66666666666666</v>
      </c>
      <c r="T434" s="116">
        <f t="shared" si="3"/>
        <v>-1.6</v>
      </c>
      <c r="U434" s="118"/>
      <c r="V434" s="118"/>
      <c r="W434" s="21"/>
      <c r="X434" s="21">
        <v>3.1</v>
      </c>
      <c r="Y434">
        <v>3.1</v>
      </c>
      <c r="Z434" s="116">
        <f t="shared" si="4"/>
        <v>-1.6</v>
      </c>
    </row>
    <row r="435" spans="1:26">
      <c r="A435" s="57"/>
      <c r="B435" s="63"/>
      <c r="C435" s="71"/>
      <c r="D435" s="78" t="s">
        <v>74</v>
      </c>
      <c r="E435" s="86">
        <f t="shared" ref="E435:Q435" si="141">+E433-E434</f>
        <v>6.5</v>
      </c>
      <c r="F435" s="86">
        <f t="shared" si="141"/>
        <v>7.7</v>
      </c>
      <c r="G435" s="86">
        <f t="shared" si="141"/>
        <v>3.8</v>
      </c>
      <c r="H435" s="86">
        <f t="shared" si="141"/>
        <v>12.7</v>
      </c>
      <c r="I435" s="86">
        <f t="shared" si="141"/>
        <v>15.3</v>
      </c>
      <c r="J435" s="86">
        <f t="shared" si="141"/>
        <v>3.8999999999999995</v>
      </c>
      <c r="K435" s="95">
        <f t="shared" si="141"/>
        <v>0</v>
      </c>
      <c r="L435" s="95">
        <f t="shared" si="141"/>
        <v>0</v>
      </c>
      <c r="M435" s="95">
        <f t="shared" si="141"/>
        <v>0</v>
      </c>
      <c r="N435" s="95">
        <f t="shared" si="141"/>
        <v>0</v>
      </c>
      <c r="O435" s="95">
        <f t="shared" si="141"/>
        <v>0</v>
      </c>
      <c r="P435" s="95">
        <f t="shared" si="141"/>
        <v>0</v>
      </c>
      <c r="Q435" s="86">
        <f t="shared" si="141"/>
        <v>49.900000000000006</v>
      </c>
      <c r="R435" s="107">
        <v>61.500000000000007</v>
      </c>
      <c r="S435" s="112">
        <f t="shared" si="130"/>
        <v>81.138211382113823</v>
      </c>
      <c r="T435" s="116">
        <f t="shared" si="3"/>
        <v>-41.999999999999993</v>
      </c>
      <c r="U435" s="118"/>
      <c r="V435" s="118"/>
      <c r="W435" s="21"/>
      <c r="X435" s="21">
        <v>103.5</v>
      </c>
      <c r="Y435">
        <v>103.5</v>
      </c>
      <c r="Z435" s="116">
        <f t="shared" si="4"/>
        <v>-41.999999999999993</v>
      </c>
    </row>
    <row r="436" spans="1:26">
      <c r="A436" s="57"/>
      <c r="B436" s="47"/>
      <c r="C436" s="71"/>
      <c r="D436" s="78" t="s">
        <v>75</v>
      </c>
      <c r="E436" s="86">
        <f t="shared" ref="E436:Q436" si="142">+E433-E437</f>
        <v>6.4</v>
      </c>
      <c r="F436" s="86">
        <f t="shared" si="142"/>
        <v>7.1</v>
      </c>
      <c r="G436" s="86">
        <f t="shared" si="142"/>
        <v>3.9</v>
      </c>
      <c r="H436" s="86">
        <f t="shared" si="142"/>
        <v>9.1999999999999993</v>
      </c>
      <c r="I436" s="86">
        <f t="shared" si="142"/>
        <v>10.7</v>
      </c>
      <c r="J436" s="86">
        <f t="shared" si="142"/>
        <v>4.0999999999999996</v>
      </c>
      <c r="K436" s="95">
        <f t="shared" si="142"/>
        <v>0</v>
      </c>
      <c r="L436" s="95">
        <f t="shared" si="142"/>
        <v>0</v>
      </c>
      <c r="M436" s="95">
        <f t="shared" si="142"/>
        <v>0</v>
      </c>
      <c r="N436" s="95">
        <f t="shared" si="142"/>
        <v>0</v>
      </c>
      <c r="O436" s="95">
        <f t="shared" si="142"/>
        <v>0</v>
      </c>
      <c r="P436" s="95">
        <f t="shared" si="142"/>
        <v>0</v>
      </c>
      <c r="Q436" s="86">
        <f t="shared" si="142"/>
        <v>41.400000000000006</v>
      </c>
      <c r="R436" s="107">
        <v>50.100000000000009</v>
      </c>
      <c r="S436" s="112">
        <f t="shared" si="130"/>
        <v>82.634730538922156</v>
      </c>
      <c r="T436" s="116">
        <f t="shared" si="3"/>
        <v>-42.499999999999986</v>
      </c>
      <c r="U436" s="118"/>
      <c r="V436" s="118"/>
      <c r="W436" s="21"/>
      <c r="X436" s="21">
        <v>92.6</v>
      </c>
      <c r="Y436">
        <v>92.6</v>
      </c>
      <c r="Z436" s="116">
        <f t="shared" si="4"/>
        <v>-42.499999999999986</v>
      </c>
    </row>
    <row r="437" spans="1:26">
      <c r="A437" s="57"/>
      <c r="B437" s="47"/>
      <c r="C437" s="71"/>
      <c r="D437" s="78" t="s">
        <v>40</v>
      </c>
      <c r="E437" s="86">
        <v>0.4</v>
      </c>
      <c r="F437" s="86">
        <v>0.9</v>
      </c>
      <c r="G437" s="86">
        <v>0.1</v>
      </c>
      <c r="H437" s="86">
        <v>3.9</v>
      </c>
      <c r="I437" s="86">
        <v>5.0999999999999996</v>
      </c>
      <c r="J437" s="86">
        <v>0</v>
      </c>
      <c r="K437" s="95"/>
      <c r="L437" s="95"/>
      <c r="M437" s="95"/>
      <c r="N437" s="95"/>
      <c r="O437" s="95"/>
      <c r="P437" s="95"/>
      <c r="Q437" s="86">
        <f>SUM(E437:P437)</f>
        <v>10.399999999999999</v>
      </c>
      <c r="R437" s="107">
        <v>12.9</v>
      </c>
      <c r="S437" s="112">
        <f t="shared" si="130"/>
        <v>80.620155038759677</v>
      </c>
      <c r="T437" s="116">
        <f t="shared" si="3"/>
        <v>-1.0999999999999996</v>
      </c>
      <c r="U437" s="118"/>
      <c r="V437" s="118"/>
      <c r="W437" s="21"/>
      <c r="X437" s="21">
        <v>14</v>
      </c>
      <c r="Y437">
        <v>14</v>
      </c>
      <c r="Z437" s="116">
        <f t="shared" si="4"/>
        <v>-1.0999999999999996</v>
      </c>
    </row>
    <row r="438" spans="1:26" ht="14.25">
      <c r="A438" s="57"/>
      <c r="B438" s="47"/>
      <c r="C438" s="72"/>
      <c r="D438" s="79" t="s">
        <v>76</v>
      </c>
      <c r="E438" s="87">
        <v>0.4</v>
      </c>
      <c r="F438" s="87">
        <v>0.9</v>
      </c>
      <c r="G438" s="87">
        <v>0.1</v>
      </c>
      <c r="H438" s="87">
        <v>3.9</v>
      </c>
      <c r="I438" s="87">
        <v>5.0999999999999996</v>
      </c>
      <c r="J438" s="87">
        <v>0</v>
      </c>
      <c r="K438" s="96"/>
      <c r="L438" s="96"/>
      <c r="M438" s="96"/>
      <c r="N438" s="96"/>
      <c r="O438" s="96"/>
      <c r="P438" s="96"/>
      <c r="Q438" s="87">
        <f>SUM(E438:P438)</f>
        <v>10.399999999999999</v>
      </c>
      <c r="R438" s="108">
        <v>12.9</v>
      </c>
      <c r="S438" s="113">
        <f t="shared" si="130"/>
        <v>80.620155038759677</v>
      </c>
      <c r="T438" s="116">
        <f t="shared" si="3"/>
        <v>-1.0999999999999996</v>
      </c>
      <c r="U438" s="119"/>
      <c r="V438" s="119"/>
      <c r="W438" s="21"/>
      <c r="X438" s="21">
        <v>14</v>
      </c>
      <c r="Y438">
        <v>14</v>
      </c>
      <c r="Z438" s="116">
        <f t="shared" si="4"/>
        <v>-1.0999999999999996</v>
      </c>
    </row>
    <row r="439" spans="1:26">
      <c r="A439" s="57"/>
      <c r="B439" s="54" t="s">
        <v>346</v>
      </c>
      <c r="C439" s="67"/>
      <c r="D439" s="77" t="s">
        <v>39</v>
      </c>
      <c r="E439" s="85">
        <f t="shared" ref="E439:Q444" si="143">+E445+E451+E460+E466+E472+E478+E484</f>
        <v>98.6</v>
      </c>
      <c r="F439" s="85">
        <f t="shared" si="143"/>
        <v>180.4</v>
      </c>
      <c r="G439" s="85">
        <f t="shared" si="143"/>
        <v>82.4</v>
      </c>
      <c r="H439" s="85">
        <f t="shared" si="143"/>
        <v>149.20000000000002</v>
      </c>
      <c r="I439" s="85">
        <f t="shared" si="143"/>
        <v>175.00000000000003</v>
      </c>
      <c r="J439" s="85">
        <f t="shared" si="143"/>
        <v>106.2</v>
      </c>
      <c r="K439" s="94">
        <f t="shared" si="143"/>
        <v>0</v>
      </c>
      <c r="L439" s="94">
        <f t="shared" si="143"/>
        <v>0</v>
      </c>
      <c r="M439" s="94">
        <f t="shared" si="143"/>
        <v>0</v>
      </c>
      <c r="N439" s="94">
        <f t="shared" si="143"/>
        <v>0</v>
      </c>
      <c r="O439" s="94">
        <f t="shared" si="143"/>
        <v>0</v>
      </c>
      <c r="P439" s="94">
        <f t="shared" si="143"/>
        <v>0</v>
      </c>
      <c r="Q439" s="85">
        <f t="shared" si="143"/>
        <v>791.8</v>
      </c>
      <c r="R439" s="85">
        <v>691.3</v>
      </c>
      <c r="S439" s="111">
        <f t="shared" si="130"/>
        <v>114.53782728193258</v>
      </c>
      <c r="T439" s="116">
        <f t="shared" si="3"/>
        <v>-490.9</v>
      </c>
      <c r="W439" s="21"/>
      <c r="X439" s="21">
        <v>1182.2</v>
      </c>
      <c r="Y439">
        <v>1178.4000000000001</v>
      </c>
      <c r="Z439" s="116">
        <f t="shared" si="4"/>
        <v>-487.1</v>
      </c>
    </row>
    <row r="440" spans="1:26">
      <c r="A440" s="57"/>
      <c r="B440" s="55"/>
      <c r="C440" s="68"/>
      <c r="D440" s="78" t="s">
        <v>72</v>
      </c>
      <c r="E440" s="86">
        <f t="shared" si="143"/>
        <v>14.399999999999999</v>
      </c>
      <c r="F440" s="86">
        <f t="shared" si="143"/>
        <v>33.5</v>
      </c>
      <c r="G440" s="86">
        <f t="shared" si="143"/>
        <v>13.8</v>
      </c>
      <c r="H440" s="86">
        <f t="shared" si="143"/>
        <v>28.9</v>
      </c>
      <c r="I440" s="86">
        <f t="shared" si="143"/>
        <v>34.099999999999994</v>
      </c>
      <c r="J440" s="86">
        <f t="shared" si="143"/>
        <v>23</v>
      </c>
      <c r="K440" s="95">
        <f t="shared" si="143"/>
        <v>0</v>
      </c>
      <c r="L440" s="95">
        <f t="shared" si="143"/>
        <v>0</v>
      </c>
      <c r="M440" s="95">
        <f t="shared" si="143"/>
        <v>0</v>
      </c>
      <c r="N440" s="95">
        <f t="shared" si="143"/>
        <v>0</v>
      </c>
      <c r="O440" s="95">
        <f t="shared" si="143"/>
        <v>0</v>
      </c>
      <c r="P440" s="95">
        <f t="shared" si="143"/>
        <v>0</v>
      </c>
      <c r="Q440" s="86">
        <f t="shared" si="143"/>
        <v>147.69999999999999</v>
      </c>
      <c r="R440" s="86">
        <v>127.30000000000001</v>
      </c>
      <c r="S440" s="112">
        <f t="shared" si="130"/>
        <v>116.02513747054202</v>
      </c>
      <c r="T440" s="116">
        <f t="shared" si="3"/>
        <v>-111.9</v>
      </c>
      <c r="W440" s="21"/>
      <c r="X440" s="21">
        <v>239.2</v>
      </c>
      <c r="Y440">
        <v>239.2</v>
      </c>
      <c r="Z440" s="116">
        <f t="shared" si="4"/>
        <v>-111.9</v>
      </c>
    </row>
    <row r="441" spans="1:26">
      <c r="A441" s="57"/>
      <c r="B441" s="55"/>
      <c r="C441" s="68"/>
      <c r="D441" s="78" t="s">
        <v>74</v>
      </c>
      <c r="E441" s="86">
        <f t="shared" si="143"/>
        <v>84.2</v>
      </c>
      <c r="F441" s="86">
        <f t="shared" si="143"/>
        <v>146.89999999999998</v>
      </c>
      <c r="G441" s="86">
        <f t="shared" si="143"/>
        <v>68.599999999999994</v>
      </c>
      <c r="H441" s="86">
        <f t="shared" si="143"/>
        <v>120.30000000000001</v>
      </c>
      <c r="I441" s="86">
        <f t="shared" si="143"/>
        <v>140.89999999999998</v>
      </c>
      <c r="J441" s="86">
        <f t="shared" si="143"/>
        <v>83.2</v>
      </c>
      <c r="K441" s="95">
        <f t="shared" si="143"/>
        <v>0</v>
      </c>
      <c r="L441" s="95">
        <f t="shared" si="143"/>
        <v>0</v>
      </c>
      <c r="M441" s="95">
        <f t="shared" si="143"/>
        <v>0</v>
      </c>
      <c r="N441" s="95">
        <f t="shared" si="143"/>
        <v>0</v>
      </c>
      <c r="O441" s="95">
        <f t="shared" si="143"/>
        <v>0</v>
      </c>
      <c r="P441" s="95">
        <f t="shared" si="143"/>
        <v>0</v>
      </c>
      <c r="Q441" s="86">
        <f t="shared" si="143"/>
        <v>644.09999999999991</v>
      </c>
      <c r="R441" s="86">
        <v>564</v>
      </c>
      <c r="S441" s="112">
        <f t="shared" si="130"/>
        <v>114.20212765957444</v>
      </c>
      <c r="T441" s="116">
        <f t="shared" si="3"/>
        <v>-379</v>
      </c>
      <c r="W441" s="21"/>
      <c r="X441" s="21">
        <v>943</v>
      </c>
      <c r="Y441">
        <v>939.19999999999982</v>
      </c>
      <c r="Z441" s="116">
        <f t="shared" si="4"/>
        <v>-375.19999999999982</v>
      </c>
    </row>
    <row r="442" spans="1:26">
      <c r="A442" s="57"/>
      <c r="B442" s="55"/>
      <c r="C442" s="68"/>
      <c r="D442" s="78" t="s">
        <v>75</v>
      </c>
      <c r="E442" s="86">
        <f t="shared" si="143"/>
        <v>90.4</v>
      </c>
      <c r="F442" s="86">
        <f t="shared" si="143"/>
        <v>168.7</v>
      </c>
      <c r="G442" s="86">
        <f t="shared" si="143"/>
        <v>73.8</v>
      </c>
      <c r="H442" s="86">
        <f t="shared" si="143"/>
        <v>131.5</v>
      </c>
      <c r="I442" s="86">
        <f t="shared" si="143"/>
        <v>156.30000000000001</v>
      </c>
      <c r="J442" s="86">
        <f t="shared" si="143"/>
        <v>97.4</v>
      </c>
      <c r="K442" s="95">
        <f t="shared" si="143"/>
        <v>0</v>
      </c>
      <c r="L442" s="95">
        <f t="shared" si="143"/>
        <v>0</v>
      </c>
      <c r="M442" s="95">
        <f t="shared" si="143"/>
        <v>0</v>
      </c>
      <c r="N442" s="95">
        <f t="shared" si="143"/>
        <v>0</v>
      </c>
      <c r="O442" s="95">
        <f t="shared" si="143"/>
        <v>0</v>
      </c>
      <c r="P442" s="95">
        <f t="shared" si="143"/>
        <v>0</v>
      </c>
      <c r="Q442" s="86">
        <f t="shared" si="143"/>
        <v>718.09999999999991</v>
      </c>
      <c r="R442" s="86">
        <v>621.29999999999995</v>
      </c>
      <c r="S442" s="112">
        <f t="shared" si="130"/>
        <v>115.58023499114758</v>
      </c>
      <c r="T442" s="116">
        <f t="shared" si="3"/>
        <v>-433.50000000000023</v>
      </c>
      <c r="W442" s="21"/>
      <c r="X442" s="21">
        <v>1054.8000000000002</v>
      </c>
      <c r="Y442">
        <v>1051</v>
      </c>
      <c r="Z442" s="116">
        <f t="shared" si="4"/>
        <v>-429.70000000000005</v>
      </c>
    </row>
    <row r="443" spans="1:26">
      <c r="A443" s="57"/>
      <c r="B443" s="55"/>
      <c r="C443" s="68"/>
      <c r="D443" s="78" t="s">
        <v>40</v>
      </c>
      <c r="E443" s="86">
        <f t="shared" si="143"/>
        <v>8.2000000000000011</v>
      </c>
      <c r="F443" s="86">
        <f t="shared" si="143"/>
        <v>11.7</v>
      </c>
      <c r="G443" s="86">
        <f t="shared" si="143"/>
        <v>8.6</v>
      </c>
      <c r="H443" s="86">
        <f t="shared" si="143"/>
        <v>17.700000000000003</v>
      </c>
      <c r="I443" s="86">
        <f t="shared" si="143"/>
        <v>18.700000000000003</v>
      </c>
      <c r="J443" s="86">
        <f t="shared" si="143"/>
        <v>8.8000000000000007</v>
      </c>
      <c r="K443" s="95">
        <f t="shared" si="143"/>
        <v>0</v>
      </c>
      <c r="L443" s="95">
        <f t="shared" si="143"/>
        <v>0</v>
      </c>
      <c r="M443" s="95">
        <f t="shared" si="143"/>
        <v>0</v>
      </c>
      <c r="N443" s="95">
        <f t="shared" si="143"/>
        <v>0</v>
      </c>
      <c r="O443" s="95">
        <f t="shared" si="143"/>
        <v>0</v>
      </c>
      <c r="P443" s="95">
        <f t="shared" si="143"/>
        <v>0</v>
      </c>
      <c r="Q443" s="86">
        <f t="shared" si="143"/>
        <v>73.700000000000017</v>
      </c>
      <c r="R443" s="86">
        <v>70</v>
      </c>
      <c r="S443" s="112">
        <f t="shared" si="130"/>
        <v>105.28571428571432</v>
      </c>
      <c r="T443" s="116">
        <f t="shared" si="3"/>
        <v>-57.400000000000006</v>
      </c>
      <c r="W443" s="21"/>
      <c r="X443" s="21">
        <v>127.4</v>
      </c>
      <c r="Y443">
        <v>127.4</v>
      </c>
      <c r="Z443" s="116">
        <f t="shared" si="4"/>
        <v>-57.400000000000006</v>
      </c>
    </row>
    <row r="444" spans="1:26" ht="14.25">
      <c r="A444" s="57"/>
      <c r="B444" s="55"/>
      <c r="C444" s="69"/>
      <c r="D444" s="79" t="s">
        <v>76</v>
      </c>
      <c r="E444" s="87">
        <f t="shared" si="143"/>
        <v>9.8000000000000007</v>
      </c>
      <c r="F444" s="87">
        <f t="shared" si="143"/>
        <v>15.899999999999999</v>
      </c>
      <c r="G444" s="87">
        <f t="shared" si="143"/>
        <v>10.900000000000002</v>
      </c>
      <c r="H444" s="87">
        <f t="shared" si="143"/>
        <v>22.3</v>
      </c>
      <c r="I444" s="87">
        <f t="shared" si="143"/>
        <v>24.200000000000003</v>
      </c>
      <c r="J444" s="87">
        <f t="shared" si="143"/>
        <v>11.1</v>
      </c>
      <c r="K444" s="96">
        <f t="shared" si="143"/>
        <v>0</v>
      </c>
      <c r="L444" s="96">
        <f t="shared" si="143"/>
        <v>0</v>
      </c>
      <c r="M444" s="96">
        <f t="shared" si="143"/>
        <v>0</v>
      </c>
      <c r="N444" s="96">
        <f t="shared" si="143"/>
        <v>0</v>
      </c>
      <c r="O444" s="96">
        <f t="shared" si="143"/>
        <v>0</v>
      </c>
      <c r="P444" s="96">
        <f t="shared" si="143"/>
        <v>0</v>
      </c>
      <c r="Q444" s="87">
        <f t="shared" si="143"/>
        <v>94.2</v>
      </c>
      <c r="R444" s="87">
        <v>91.6</v>
      </c>
      <c r="S444" s="113">
        <f t="shared" si="130"/>
        <v>102.83842794759825</v>
      </c>
      <c r="T444" s="116">
        <f t="shared" si="3"/>
        <v>-72.3</v>
      </c>
      <c r="W444" s="21"/>
      <c r="X444" s="21">
        <v>163.9</v>
      </c>
      <c r="Y444">
        <v>163.9</v>
      </c>
      <c r="Z444" s="116">
        <f t="shared" si="4"/>
        <v>-72.3</v>
      </c>
    </row>
    <row r="445" spans="1:26" ht="13.5" customHeight="1">
      <c r="A445" s="57"/>
      <c r="B445" s="57"/>
      <c r="C445" s="70" t="s">
        <v>288</v>
      </c>
      <c r="D445" s="77" t="s">
        <v>39</v>
      </c>
      <c r="E445" s="85">
        <v>19.7</v>
      </c>
      <c r="F445" s="85">
        <v>28</v>
      </c>
      <c r="G445" s="85">
        <v>21.3</v>
      </c>
      <c r="H445" s="85">
        <v>39.200000000000003</v>
      </c>
      <c r="I445" s="85">
        <v>46</v>
      </c>
      <c r="J445" s="85">
        <v>24.8</v>
      </c>
      <c r="K445" s="94"/>
      <c r="L445" s="94"/>
      <c r="M445" s="94"/>
      <c r="N445" s="94"/>
      <c r="O445" s="94"/>
      <c r="P445" s="94"/>
      <c r="Q445" s="85">
        <f>SUM(E445:P445)</f>
        <v>179</v>
      </c>
      <c r="R445" s="85">
        <v>155.6</v>
      </c>
      <c r="S445" s="111">
        <f t="shared" si="130"/>
        <v>115.03856041131107</v>
      </c>
      <c r="T445" s="116">
        <f t="shared" si="3"/>
        <v>-43.300000000000011</v>
      </c>
      <c r="U445" s="117" t="s">
        <v>460</v>
      </c>
      <c r="V445" s="148">
        <v>1</v>
      </c>
      <c r="W445" s="21"/>
      <c r="X445" s="21">
        <v>198.9</v>
      </c>
      <c r="Y445">
        <v>198.9</v>
      </c>
      <c r="Z445" s="116">
        <f t="shared" si="4"/>
        <v>-43.300000000000011</v>
      </c>
    </row>
    <row r="446" spans="1:26">
      <c r="A446" s="57"/>
      <c r="B446" s="47"/>
      <c r="C446" s="71"/>
      <c r="D446" s="78" t="s">
        <v>72</v>
      </c>
      <c r="E446" s="86">
        <v>3.5</v>
      </c>
      <c r="F446" s="86">
        <v>4.5999999999999996</v>
      </c>
      <c r="G446" s="86">
        <v>3.5</v>
      </c>
      <c r="H446" s="86">
        <v>6.3</v>
      </c>
      <c r="I446" s="86">
        <v>7</v>
      </c>
      <c r="J446" s="86">
        <v>3.6</v>
      </c>
      <c r="K446" s="95"/>
      <c r="L446" s="95"/>
      <c r="M446" s="95"/>
      <c r="N446" s="95"/>
      <c r="O446" s="95"/>
      <c r="P446" s="95"/>
      <c r="Q446" s="86">
        <f>SUM(E446:P446)</f>
        <v>28.5</v>
      </c>
      <c r="R446" s="86">
        <v>26.4</v>
      </c>
      <c r="S446" s="112">
        <f t="shared" si="130"/>
        <v>107.95454545454544</v>
      </c>
      <c r="T446" s="116">
        <f t="shared" si="3"/>
        <v>-11.000000000000004</v>
      </c>
      <c r="U446" s="118"/>
      <c r="V446" s="118"/>
      <c r="W446" s="21"/>
      <c r="X446" s="21">
        <v>37.400000000000006</v>
      </c>
      <c r="Y446">
        <v>37.400000000000006</v>
      </c>
      <c r="Z446" s="116">
        <f t="shared" si="4"/>
        <v>-11.000000000000004</v>
      </c>
    </row>
    <row r="447" spans="1:26">
      <c r="A447" s="57"/>
      <c r="B447" s="47"/>
      <c r="C447" s="71"/>
      <c r="D447" s="78" t="s">
        <v>74</v>
      </c>
      <c r="E447" s="86">
        <f t="shared" ref="E447:Q447" si="144">+E445-E446</f>
        <v>16.2</v>
      </c>
      <c r="F447" s="86">
        <f t="shared" si="144"/>
        <v>23.4</v>
      </c>
      <c r="G447" s="86">
        <f t="shared" si="144"/>
        <v>17.8</v>
      </c>
      <c r="H447" s="86">
        <f t="shared" si="144"/>
        <v>32.900000000000006</v>
      </c>
      <c r="I447" s="86">
        <f t="shared" si="144"/>
        <v>39</v>
      </c>
      <c r="J447" s="86">
        <f t="shared" si="144"/>
        <v>21.2</v>
      </c>
      <c r="K447" s="95">
        <f t="shared" si="144"/>
        <v>0</v>
      </c>
      <c r="L447" s="95">
        <f t="shared" si="144"/>
        <v>0</v>
      </c>
      <c r="M447" s="95">
        <f t="shared" si="144"/>
        <v>0</v>
      </c>
      <c r="N447" s="95">
        <f t="shared" si="144"/>
        <v>0</v>
      </c>
      <c r="O447" s="95">
        <f t="shared" si="144"/>
        <v>0</v>
      </c>
      <c r="P447" s="95">
        <f t="shared" si="144"/>
        <v>0</v>
      </c>
      <c r="Q447" s="86">
        <f t="shared" si="144"/>
        <v>150.5</v>
      </c>
      <c r="R447" s="86">
        <v>129.20000000000002</v>
      </c>
      <c r="S447" s="112">
        <f t="shared" si="130"/>
        <v>116.4860681114551</v>
      </c>
      <c r="T447" s="116">
        <f t="shared" si="3"/>
        <v>-32.300000000000011</v>
      </c>
      <c r="U447" s="118"/>
      <c r="V447" s="118"/>
      <c r="W447" s="21"/>
      <c r="X447" s="21">
        <v>161.50000000000003</v>
      </c>
      <c r="Y447">
        <v>161.5</v>
      </c>
      <c r="Z447" s="116">
        <f t="shared" si="4"/>
        <v>-32.299999999999983</v>
      </c>
    </row>
    <row r="448" spans="1:26">
      <c r="A448" s="57"/>
      <c r="B448" s="47"/>
      <c r="C448" s="71"/>
      <c r="D448" s="78" t="s">
        <v>75</v>
      </c>
      <c r="E448" s="86">
        <f t="shared" ref="E448:Q448" si="145">+E445-E449</f>
        <v>18.899999999999999</v>
      </c>
      <c r="F448" s="86">
        <f t="shared" si="145"/>
        <v>27.2</v>
      </c>
      <c r="G448" s="86">
        <f t="shared" si="145"/>
        <v>20.400000000000002</v>
      </c>
      <c r="H448" s="86">
        <f t="shared" si="145"/>
        <v>36.800000000000004</v>
      </c>
      <c r="I448" s="86">
        <f t="shared" si="145"/>
        <v>45</v>
      </c>
      <c r="J448" s="86">
        <f t="shared" si="145"/>
        <v>24.6</v>
      </c>
      <c r="K448" s="95">
        <f t="shared" si="145"/>
        <v>0</v>
      </c>
      <c r="L448" s="95">
        <f t="shared" si="145"/>
        <v>0</v>
      </c>
      <c r="M448" s="95">
        <f t="shared" si="145"/>
        <v>0</v>
      </c>
      <c r="N448" s="95">
        <f t="shared" si="145"/>
        <v>0</v>
      </c>
      <c r="O448" s="95">
        <f t="shared" si="145"/>
        <v>0</v>
      </c>
      <c r="P448" s="95">
        <f t="shared" si="145"/>
        <v>0</v>
      </c>
      <c r="Q448" s="86">
        <f t="shared" si="145"/>
        <v>172.9</v>
      </c>
      <c r="R448" s="86">
        <v>150.9</v>
      </c>
      <c r="S448" s="112">
        <f t="shared" si="130"/>
        <v>114.57919151756131</v>
      </c>
      <c r="T448" s="116">
        <f t="shared" si="3"/>
        <v>-17</v>
      </c>
      <c r="U448" s="118"/>
      <c r="V448" s="118"/>
      <c r="W448" s="21"/>
      <c r="X448" s="21">
        <v>167.9</v>
      </c>
      <c r="Y448">
        <v>167.9</v>
      </c>
      <c r="Z448" s="116">
        <f t="shared" si="4"/>
        <v>-17</v>
      </c>
    </row>
    <row r="449" spans="1:26">
      <c r="A449" s="57"/>
      <c r="B449" s="47"/>
      <c r="C449" s="71"/>
      <c r="D449" s="78" t="s">
        <v>40</v>
      </c>
      <c r="E449" s="86">
        <v>0.8</v>
      </c>
      <c r="F449" s="86">
        <v>0.8</v>
      </c>
      <c r="G449" s="86">
        <v>0.9</v>
      </c>
      <c r="H449" s="86">
        <v>2.4</v>
      </c>
      <c r="I449" s="86">
        <v>1</v>
      </c>
      <c r="J449" s="86">
        <v>0.2</v>
      </c>
      <c r="K449" s="95"/>
      <c r="L449" s="95"/>
      <c r="M449" s="95"/>
      <c r="N449" s="95"/>
      <c r="O449" s="95"/>
      <c r="P449" s="95"/>
      <c r="Q449" s="86">
        <f>SUM(E449:P449)</f>
        <v>6.1</v>
      </c>
      <c r="R449" s="86">
        <v>4.7</v>
      </c>
      <c r="S449" s="112">
        <f t="shared" si="130"/>
        <v>129.78723404255319</v>
      </c>
      <c r="T449" s="116">
        <f t="shared" si="3"/>
        <v>-26.3</v>
      </c>
      <c r="U449" s="118"/>
      <c r="V449" s="118"/>
      <c r="W449" s="21"/>
      <c r="X449" s="21">
        <v>31</v>
      </c>
      <c r="Y449">
        <v>31</v>
      </c>
      <c r="Z449" s="116">
        <f t="shared" si="4"/>
        <v>-26.3</v>
      </c>
    </row>
    <row r="450" spans="1:26" ht="14.25">
      <c r="A450" s="57"/>
      <c r="B450" s="47"/>
      <c r="C450" s="72"/>
      <c r="D450" s="79" t="s">
        <v>76</v>
      </c>
      <c r="E450" s="87">
        <v>1.4</v>
      </c>
      <c r="F450" s="87">
        <v>1.4</v>
      </c>
      <c r="G450" s="87">
        <v>1.3</v>
      </c>
      <c r="H450" s="87">
        <v>3.1</v>
      </c>
      <c r="I450" s="87">
        <v>1.8</v>
      </c>
      <c r="J450" s="87">
        <v>0.9</v>
      </c>
      <c r="K450" s="96"/>
      <c r="L450" s="96"/>
      <c r="M450" s="96"/>
      <c r="N450" s="96"/>
      <c r="O450" s="96"/>
      <c r="P450" s="96"/>
      <c r="Q450" s="87">
        <f>SUM(E450:P450)</f>
        <v>9.9</v>
      </c>
      <c r="R450" s="87">
        <v>8.1</v>
      </c>
      <c r="S450" s="113">
        <f t="shared" si="130"/>
        <v>122.22222222222223</v>
      </c>
      <c r="T450" s="116">
        <f t="shared" si="3"/>
        <v>-36.200000000000003</v>
      </c>
      <c r="U450" s="119"/>
      <c r="V450" s="119"/>
      <c r="W450" s="21"/>
      <c r="X450" s="21">
        <v>44.3</v>
      </c>
      <c r="Y450">
        <v>44.3</v>
      </c>
      <c r="Z450" s="116">
        <f t="shared" si="4"/>
        <v>-36.200000000000003</v>
      </c>
    </row>
    <row r="451" spans="1:26" ht="13.5" customHeight="1">
      <c r="A451" s="57"/>
      <c r="B451" s="47"/>
      <c r="C451" s="70" t="s">
        <v>328</v>
      </c>
      <c r="D451" s="77" t="s">
        <v>39</v>
      </c>
      <c r="E451" s="85">
        <v>11.6</v>
      </c>
      <c r="F451" s="85">
        <v>15</v>
      </c>
      <c r="G451" s="85">
        <v>11</v>
      </c>
      <c r="H451" s="85">
        <v>20.5</v>
      </c>
      <c r="I451" s="85">
        <v>22.4</v>
      </c>
      <c r="J451" s="85">
        <v>10.5</v>
      </c>
      <c r="K451" s="94"/>
      <c r="L451" s="94"/>
      <c r="M451" s="94"/>
      <c r="N451" s="94"/>
      <c r="O451" s="94"/>
      <c r="P451" s="94"/>
      <c r="Q451" s="85">
        <f>SUM(E451:P451)</f>
        <v>91</v>
      </c>
      <c r="R451" s="85">
        <v>97.4</v>
      </c>
      <c r="S451" s="111">
        <f t="shared" si="130"/>
        <v>93.429158110882952</v>
      </c>
      <c r="T451" s="116">
        <f t="shared" si="3"/>
        <v>-54.19999999999996</v>
      </c>
      <c r="U451" s="117" t="s">
        <v>166</v>
      </c>
      <c r="V451" s="148">
        <v>1</v>
      </c>
      <c r="W451" s="21"/>
      <c r="X451" s="21">
        <v>151.59999999999997</v>
      </c>
      <c r="Y451">
        <v>147.80000000000001</v>
      </c>
      <c r="Z451" s="116">
        <f t="shared" si="4"/>
        <v>-50.400000000000006</v>
      </c>
    </row>
    <row r="452" spans="1:26">
      <c r="A452" s="57"/>
      <c r="B452" s="47"/>
      <c r="C452" s="71"/>
      <c r="D452" s="78" t="s">
        <v>72</v>
      </c>
      <c r="E452" s="86">
        <v>1.4</v>
      </c>
      <c r="F452" s="86">
        <v>1.8</v>
      </c>
      <c r="G452" s="86">
        <v>1.3</v>
      </c>
      <c r="H452" s="86">
        <v>2.4</v>
      </c>
      <c r="I452" s="86">
        <v>2.7</v>
      </c>
      <c r="J452" s="86">
        <v>1.2</v>
      </c>
      <c r="K452" s="95"/>
      <c r="L452" s="95"/>
      <c r="M452" s="95"/>
      <c r="N452" s="95"/>
      <c r="O452" s="95"/>
      <c r="P452" s="95"/>
      <c r="Q452" s="86">
        <f>SUM(E452:P452)</f>
        <v>10.8</v>
      </c>
      <c r="R452" s="86">
        <v>10.7</v>
      </c>
      <c r="S452" s="112">
        <f t="shared" si="130"/>
        <v>100.93457943925235</v>
      </c>
      <c r="T452" s="116">
        <f t="shared" si="3"/>
        <v>-1.6999999999999993</v>
      </c>
      <c r="U452" s="118"/>
      <c r="V452" s="118"/>
      <c r="W452" s="21"/>
      <c r="X452" s="21">
        <v>12.399999999999999</v>
      </c>
      <c r="Y452">
        <v>12.399999999999999</v>
      </c>
      <c r="Z452" s="116">
        <f t="shared" si="4"/>
        <v>-1.6999999999999993</v>
      </c>
    </row>
    <row r="453" spans="1:26">
      <c r="A453" s="57"/>
      <c r="B453" s="47"/>
      <c r="C453" s="71"/>
      <c r="D453" s="78" t="s">
        <v>74</v>
      </c>
      <c r="E453" s="86">
        <f t="shared" ref="E453:Q453" si="146">+E451-E452</f>
        <v>10.199999999999999</v>
      </c>
      <c r="F453" s="86">
        <f t="shared" si="146"/>
        <v>13.2</v>
      </c>
      <c r="G453" s="86">
        <f t="shared" si="146"/>
        <v>9.6999999999999993</v>
      </c>
      <c r="H453" s="86">
        <f t="shared" si="146"/>
        <v>18.100000000000001</v>
      </c>
      <c r="I453" s="86">
        <f t="shared" si="146"/>
        <v>19.7</v>
      </c>
      <c r="J453" s="86">
        <f t="shared" si="146"/>
        <v>9.3000000000000007</v>
      </c>
      <c r="K453" s="95">
        <f t="shared" si="146"/>
        <v>0</v>
      </c>
      <c r="L453" s="95">
        <f t="shared" si="146"/>
        <v>0</v>
      </c>
      <c r="M453" s="95">
        <f t="shared" si="146"/>
        <v>0</v>
      </c>
      <c r="N453" s="95">
        <f t="shared" si="146"/>
        <v>0</v>
      </c>
      <c r="O453" s="95">
        <f t="shared" si="146"/>
        <v>0</v>
      </c>
      <c r="P453" s="95">
        <f t="shared" si="146"/>
        <v>0</v>
      </c>
      <c r="Q453" s="86">
        <f t="shared" si="146"/>
        <v>80.2</v>
      </c>
      <c r="R453" s="86">
        <v>86.7</v>
      </c>
      <c r="S453" s="112">
        <f t="shared" si="130"/>
        <v>92.502883506343707</v>
      </c>
      <c r="T453" s="116">
        <f t="shared" si="3"/>
        <v>-52.499999999999986</v>
      </c>
      <c r="U453" s="118"/>
      <c r="V453" s="118"/>
      <c r="W453" s="21"/>
      <c r="X453" s="21">
        <v>139.19999999999999</v>
      </c>
      <c r="Y453">
        <v>135.4</v>
      </c>
      <c r="Z453" s="116">
        <f t="shared" si="4"/>
        <v>-48.7</v>
      </c>
    </row>
    <row r="454" spans="1:26">
      <c r="A454" s="57"/>
      <c r="B454" s="47"/>
      <c r="C454" s="71"/>
      <c r="D454" s="78" t="s">
        <v>75</v>
      </c>
      <c r="E454" s="86">
        <f t="shared" ref="E454:Q454" si="147">+E451-E455</f>
        <v>11.1</v>
      </c>
      <c r="F454" s="86">
        <f t="shared" si="147"/>
        <v>14.6</v>
      </c>
      <c r="G454" s="86">
        <f t="shared" si="147"/>
        <v>10.5</v>
      </c>
      <c r="H454" s="86">
        <f t="shared" si="147"/>
        <v>19.399999999999999</v>
      </c>
      <c r="I454" s="86">
        <f t="shared" si="147"/>
        <v>21.6</v>
      </c>
      <c r="J454" s="86">
        <f t="shared" si="147"/>
        <v>10.3</v>
      </c>
      <c r="K454" s="95">
        <f t="shared" si="147"/>
        <v>0</v>
      </c>
      <c r="L454" s="95">
        <f t="shared" si="147"/>
        <v>0</v>
      </c>
      <c r="M454" s="95">
        <f t="shared" si="147"/>
        <v>0</v>
      </c>
      <c r="N454" s="95">
        <f t="shared" si="147"/>
        <v>0</v>
      </c>
      <c r="O454" s="95">
        <f t="shared" si="147"/>
        <v>0</v>
      </c>
      <c r="P454" s="95">
        <f t="shared" si="147"/>
        <v>0</v>
      </c>
      <c r="Q454" s="86">
        <f t="shared" si="147"/>
        <v>87.5</v>
      </c>
      <c r="R454" s="86">
        <v>93.9</v>
      </c>
      <c r="S454" s="112">
        <f t="shared" si="130"/>
        <v>93.184238551650694</v>
      </c>
      <c r="T454" s="116">
        <f t="shared" si="3"/>
        <v>-52.600000000000009</v>
      </c>
      <c r="U454" s="118"/>
      <c r="V454" s="118"/>
      <c r="W454" s="21"/>
      <c r="X454" s="21">
        <v>146.5</v>
      </c>
      <c r="Y454">
        <v>142.70000000000002</v>
      </c>
      <c r="Z454" s="116">
        <f t="shared" si="4"/>
        <v>-48.800000000000026</v>
      </c>
    </row>
    <row r="455" spans="1:26">
      <c r="A455" s="57"/>
      <c r="B455" s="47"/>
      <c r="C455" s="71"/>
      <c r="D455" s="78" t="s">
        <v>40</v>
      </c>
      <c r="E455" s="86">
        <v>0.5</v>
      </c>
      <c r="F455" s="86">
        <v>0.4</v>
      </c>
      <c r="G455" s="86">
        <v>0.5</v>
      </c>
      <c r="H455" s="86">
        <v>1.1000000000000001</v>
      </c>
      <c r="I455" s="86">
        <v>0.8</v>
      </c>
      <c r="J455" s="86">
        <v>0.2</v>
      </c>
      <c r="K455" s="95"/>
      <c r="L455" s="95"/>
      <c r="M455" s="95"/>
      <c r="N455" s="95"/>
      <c r="O455" s="95"/>
      <c r="P455" s="95"/>
      <c r="Q455" s="86">
        <f>SUM(E455:P455)</f>
        <v>3.5</v>
      </c>
      <c r="R455" s="86">
        <v>3.5</v>
      </c>
      <c r="S455" s="112">
        <f t="shared" si="130"/>
        <v>100</v>
      </c>
      <c r="T455" s="116">
        <f t="shared" si="3"/>
        <v>-1.6000000000000005</v>
      </c>
      <c r="U455" s="118"/>
      <c r="V455" s="118"/>
      <c r="W455" s="21"/>
      <c r="X455" s="21">
        <v>5.1000000000000005</v>
      </c>
      <c r="Y455">
        <v>5.1000000000000005</v>
      </c>
      <c r="Z455" s="116">
        <f t="shared" si="4"/>
        <v>-1.6000000000000005</v>
      </c>
    </row>
    <row r="456" spans="1:26" ht="14.25">
      <c r="A456" s="57"/>
      <c r="B456" s="47"/>
      <c r="C456" s="72"/>
      <c r="D456" s="79" t="s">
        <v>76</v>
      </c>
      <c r="E456" s="87">
        <v>0.5</v>
      </c>
      <c r="F456" s="87">
        <v>0.4</v>
      </c>
      <c r="G456" s="87">
        <v>0.5</v>
      </c>
      <c r="H456" s="87">
        <v>1.1000000000000001</v>
      </c>
      <c r="I456" s="87">
        <v>0.8</v>
      </c>
      <c r="J456" s="87">
        <v>0.2</v>
      </c>
      <c r="K456" s="96"/>
      <c r="L456" s="96"/>
      <c r="M456" s="96"/>
      <c r="N456" s="96"/>
      <c r="O456" s="96"/>
      <c r="P456" s="96"/>
      <c r="Q456" s="87">
        <f>SUM(E456:P456)</f>
        <v>3.5</v>
      </c>
      <c r="R456" s="87">
        <v>3.5</v>
      </c>
      <c r="S456" s="113">
        <f t="shared" si="130"/>
        <v>100</v>
      </c>
      <c r="T456" s="116">
        <f t="shared" si="3"/>
        <v>-1.6000000000000005</v>
      </c>
      <c r="U456" s="119"/>
      <c r="V456" s="119"/>
      <c r="W456" s="21"/>
      <c r="X456" s="21">
        <v>5.1000000000000005</v>
      </c>
      <c r="Y456">
        <v>5.1000000000000005</v>
      </c>
      <c r="Z456" s="116">
        <f t="shared" si="4"/>
        <v>-1.6000000000000005</v>
      </c>
    </row>
    <row r="457" spans="1:26" ht="18.75" customHeight="1">
      <c r="A457" s="52" t="str">
        <f>A1</f>
        <v>１　令和３年度（２０２１年度）上期　市町村別・月別観光入込客数</v>
      </c>
      <c r="K457" s="98"/>
      <c r="L457" s="98"/>
      <c r="M457" s="98"/>
      <c r="N457" s="98"/>
      <c r="O457" s="98"/>
      <c r="P457" s="98"/>
      <c r="Q457" s="102"/>
      <c r="T457" s="116">
        <f t="shared" si="3"/>
        <v>0</v>
      </c>
      <c r="W457" s="21"/>
      <c r="X457" s="21"/>
      <c r="Z457" s="116">
        <f t="shared" si="4"/>
        <v>0</v>
      </c>
    </row>
    <row r="458" spans="1:26" ht="13.5" customHeight="1">
      <c r="K458" s="98"/>
      <c r="L458" s="98"/>
      <c r="M458" s="98"/>
      <c r="N458" s="98"/>
      <c r="O458" s="98"/>
      <c r="P458" s="98"/>
      <c r="Q458" s="102"/>
      <c r="S458" s="109" t="s">
        <v>333</v>
      </c>
      <c r="T458" s="116">
        <f t="shared" si="3"/>
        <v>0</v>
      </c>
      <c r="W458" s="21"/>
      <c r="X458" s="21"/>
      <c r="Z458" s="116">
        <f t="shared" si="4"/>
        <v>0</v>
      </c>
    </row>
    <row r="459" spans="1:26" ht="13.5" customHeight="1">
      <c r="A459" s="53" t="s">
        <v>50</v>
      </c>
      <c r="B459" s="53" t="s">
        <v>359</v>
      </c>
      <c r="C459" s="53" t="s">
        <v>60</v>
      </c>
      <c r="D459" s="76" t="s">
        <v>24</v>
      </c>
      <c r="E459" s="81" t="s">
        <v>14</v>
      </c>
      <c r="F459" s="81" t="s">
        <v>61</v>
      </c>
      <c r="G459" s="81" t="s">
        <v>55</v>
      </c>
      <c r="H459" s="81" t="s">
        <v>63</v>
      </c>
      <c r="I459" s="81" t="s">
        <v>65</v>
      </c>
      <c r="J459" s="81" t="s">
        <v>26</v>
      </c>
      <c r="K459" s="97" t="s">
        <v>9</v>
      </c>
      <c r="L459" s="97" t="s">
        <v>67</v>
      </c>
      <c r="M459" s="97" t="s">
        <v>68</v>
      </c>
      <c r="N459" s="97" t="s">
        <v>20</v>
      </c>
      <c r="O459" s="97" t="s">
        <v>31</v>
      </c>
      <c r="P459" s="97" t="s">
        <v>29</v>
      </c>
      <c r="Q459" s="103" t="s">
        <v>360</v>
      </c>
      <c r="R459" s="99" t="s">
        <v>94</v>
      </c>
      <c r="S459" s="110" t="s">
        <v>69</v>
      </c>
      <c r="T459" s="116" t="e">
        <f t="shared" si="3"/>
        <v>#VALUE!</v>
      </c>
      <c r="W459" s="21"/>
      <c r="X459" s="21" t="s">
        <v>407</v>
      </c>
      <c r="Y459" t="s">
        <v>360</v>
      </c>
      <c r="Z459" s="116" t="e">
        <f t="shared" si="4"/>
        <v>#VALUE!</v>
      </c>
    </row>
    <row r="460" spans="1:26" ht="13.5" customHeight="1">
      <c r="A460" s="57"/>
      <c r="B460" s="47"/>
      <c r="C460" s="70" t="s">
        <v>190</v>
      </c>
      <c r="D460" s="77" t="s">
        <v>39</v>
      </c>
      <c r="E460" s="85">
        <v>20.3</v>
      </c>
      <c r="F460" s="85">
        <v>29.8</v>
      </c>
      <c r="G460" s="85">
        <v>17.399999999999999</v>
      </c>
      <c r="H460" s="85">
        <v>28.2</v>
      </c>
      <c r="I460" s="85">
        <v>33.9</v>
      </c>
      <c r="J460" s="85">
        <v>20.6</v>
      </c>
      <c r="K460" s="94"/>
      <c r="L460" s="94"/>
      <c r="M460" s="94"/>
      <c r="N460" s="94"/>
      <c r="O460" s="94"/>
      <c r="P460" s="94"/>
      <c r="Q460" s="85">
        <f>SUM(E460:P460)</f>
        <v>150.19999999999999</v>
      </c>
      <c r="R460" s="85">
        <v>145.30000000000001</v>
      </c>
      <c r="S460" s="111">
        <f t="shared" ref="S460:S513" si="148">IF(Q460=0,"－",Q460/R460*100)</f>
        <v>103.37233310392291</v>
      </c>
      <c r="T460" s="116">
        <f t="shared" si="3"/>
        <v>-117.39999999999998</v>
      </c>
      <c r="U460" s="117" t="s">
        <v>461</v>
      </c>
      <c r="V460" s="148">
        <v>1</v>
      </c>
      <c r="W460" s="21"/>
      <c r="X460" s="21">
        <v>262.7</v>
      </c>
      <c r="Y460">
        <v>262.7</v>
      </c>
      <c r="Z460" s="116">
        <f t="shared" si="4"/>
        <v>-117.39999999999998</v>
      </c>
    </row>
    <row r="461" spans="1:26">
      <c r="A461" s="57"/>
      <c r="B461" s="47"/>
      <c r="C461" s="71"/>
      <c r="D461" s="78" t="s">
        <v>72</v>
      </c>
      <c r="E461" s="86">
        <v>2.2999999999999998</v>
      </c>
      <c r="F461" s="86">
        <v>3.7</v>
      </c>
      <c r="G461" s="86">
        <v>2.2999999999999998</v>
      </c>
      <c r="H461" s="86">
        <v>3.7</v>
      </c>
      <c r="I461" s="86">
        <v>4.5</v>
      </c>
      <c r="J461" s="86">
        <v>2.8</v>
      </c>
      <c r="K461" s="95"/>
      <c r="L461" s="95"/>
      <c r="M461" s="95"/>
      <c r="N461" s="95"/>
      <c r="O461" s="95"/>
      <c r="P461" s="95"/>
      <c r="Q461" s="86">
        <f>SUM(E461:P461)</f>
        <v>19.3</v>
      </c>
      <c r="R461" s="86">
        <v>18.599999999999998</v>
      </c>
      <c r="S461" s="112">
        <f t="shared" si="148"/>
        <v>103.76344086021507</v>
      </c>
      <c r="T461" s="116">
        <f t="shared" si="3"/>
        <v>-14.8</v>
      </c>
      <c r="U461" s="118"/>
      <c r="V461" s="118"/>
      <c r="W461" s="21"/>
      <c r="X461" s="21">
        <v>33.4</v>
      </c>
      <c r="Y461">
        <v>33.4</v>
      </c>
      <c r="Z461" s="116">
        <f t="shared" si="4"/>
        <v>-14.8</v>
      </c>
    </row>
    <row r="462" spans="1:26">
      <c r="A462" s="57"/>
      <c r="B462" s="47"/>
      <c r="C462" s="71"/>
      <c r="D462" s="78" t="s">
        <v>74</v>
      </c>
      <c r="E462" s="86">
        <f t="shared" ref="E462:Q462" si="149">+E460-E461</f>
        <v>18</v>
      </c>
      <c r="F462" s="86">
        <f t="shared" si="149"/>
        <v>26.1</v>
      </c>
      <c r="G462" s="86">
        <f t="shared" si="149"/>
        <v>15.099999999999998</v>
      </c>
      <c r="H462" s="86">
        <f t="shared" si="149"/>
        <v>24.5</v>
      </c>
      <c r="I462" s="86">
        <f t="shared" si="149"/>
        <v>29.4</v>
      </c>
      <c r="J462" s="86">
        <f t="shared" si="149"/>
        <v>17.8</v>
      </c>
      <c r="K462" s="95">
        <f t="shared" si="149"/>
        <v>0</v>
      </c>
      <c r="L462" s="95">
        <f t="shared" si="149"/>
        <v>0</v>
      </c>
      <c r="M462" s="95">
        <f t="shared" si="149"/>
        <v>0</v>
      </c>
      <c r="N462" s="95">
        <f t="shared" si="149"/>
        <v>0</v>
      </c>
      <c r="O462" s="95">
        <f t="shared" si="149"/>
        <v>0</v>
      </c>
      <c r="P462" s="95">
        <f t="shared" si="149"/>
        <v>0</v>
      </c>
      <c r="Q462" s="86">
        <f t="shared" si="149"/>
        <v>130.89999999999998</v>
      </c>
      <c r="R462" s="86">
        <v>126.7</v>
      </c>
      <c r="S462" s="112">
        <f t="shared" si="148"/>
        <v>103.31491712707179</v>
      </c>
      <c r="T462" s="116">
        <f t="shared" si="3"/>
        <v>-102.6</v>
      </c>
      <c r="U462" s="118"/>
      <c r="V462" s="118"/>
      <c r="W462" s="21"/>
      <c r="X462" s="21">
        <v>229.3</v>
      </c>
      <c r="Y462">
        <v>229.3</v>
      </c>
      <c r="Z462" s="116">
        <f t="shared" si="4"/>
        <v>-102.59999999999998</v>
      </c>
    </row>
    <row r="463" spans="1:26">
      <c r="A463" s="57"/>
      <c r="B463" s="47"/>
      <c r="C463" s="71"/>
      <c r="D463" s="78" t="s">
        <v>75</v>
      </c>
      <c r="E463" s="86">
        <f t="shared" ref="E463:Q463" si="150">+E460-E464</f>
        <v>19</v>
      </c>
      <c r="F463" s="86">
        <f t="shared" si="150"/>
        <v>28.4</v>
      </c>
      <c r="G463" s="86">
        <f t="shared" si="150"/>
        <v>16.2</v>
      </c>
      <c r="H463" s="86">
        <f t="shared" si="150"/>
        <v>25.7</v>
      </c>
      <c r="I463" s="86">
        <f t="shared" si="150"/>
        <v>31</v>
      </c>
      <c r="J463" s="86">
        <f t="shared" si="150"/>
        <v>19.100000000000001</v>
      </c>
      <c r="K463" s="95">
        <f t="shared" si="150"/>
        <v>0</v>
      </c>
      <c r="L463" s="95">
        <f t="shared" si="150"/>
        <v>0</v>
      </c>
      <c r="M463" s="95">
        <f t="shared" si="150"/>
        <v>0</v>
      </c>
      <c r="N463" s="95">
        <f t="shared" si="150"/>
        <v>0</v>
      </c>
      <c r="O463" s="95">
        <f t="shared" si="150"/>
        <v>0</v>
      </c>
      <c r="P463" s="95">
        <f t="shared" si="150"/>
        <v>0</v>
      </c>
      <c r="Q463" s="86">
        <f t="shared" si="150"/>
        <v>139.39999999999998</v>
      </c>
      <c r="R463" s="86">
        <v>134</v>
      </c>
      <c r="S463" s="112">
        <f t="shared" si="148"/>
        <v>104.02985074626865</v>
      </c>
      <c r="T463" s="116">
        <f t="shared" si="3"/>
        <v>-117</v>
      </c>
      <c r="U463" s="118"/>
      <c r="V463" s="118"/>
      <c r="W463" s="21"/>
      <c r="X463" s="21">
        <v>251</v>
      </c>
      <c r="Y463">
        <v>251</v>
      </c>
      <c r="Z463" s="116">
        <f t="shared" si="4"/>
        <v>-117</v>
      </c>
    </row>
    <row r="464" spans="1:26">
      <c r="A464" s="57"/>
      <c r="B464" s="47"/>
      <c r="C464" s="71"/>
      <c r="D464" s="78" t="s">
        <v>40</v>
      </c>
      <c r="E464" s="86">
        <v>1.3</v>
      </c>
      <c r="F464" s="86">
        <v>1.4</v>
      </c>
      <c r="G464" s="86">
        <v>1.2</v>
      </c>
      <c r="H464" s="86">
        <v>2.5</v>
      </c>
      <c r="I464" s="86">
        <v>2.9</v>
      </c>
      <c r="J464" s="86">
        <v>1.5</v>
      </c>
      <c r="K464" s="95"/>
      <c r="L464" s="95"/>
      <c r="M464" s="95"/>
      <c r="N464" s="95"/>
      <c r="O464" s="95"/>
      <c r="P464" s="95"/>
      <c r="Q464" s="86">
        <f>SUM(E464:P464)</f>
        <v>10.8</v>
      </c>
      <c r="R464" s="86">
        <v>11.3</v>
      </c>
      <c r="S464" s="112">
        <f t="shared" si="148"/>
        <v>95.575221238938056</v>
      </c>
      <c r="T464" s="116">
        <f t="shared" si="3"/>
        <v>-0.40000000000000036</v>
      </c>
      <c r="U464" s="118"/>
      <c r="V464" s="118"/>
      <c r="W464" s="21"/>
      <c r="X464" s="21">
        <v>11.7</v>
      </c>
      <c r="Y464">
        <v>11.7</v>
      </c>
      <c r="Z464" s="116">
        <f t="shared" si="4"/>
        <v>-0.40000000000000036</v>
      </c>
    </row>
    <row r="465" spans="1:26" ht="14.25">
      <c r="A465" s="57"/>
      <c r="B465" s="47"/>
      <c r="C465" s="72"/>
      <c r="D465" s="79" t="s">
        <v>76</v>
      </c>
      <c r="E465" s="87">
        <v>1.5</v>
      </c>
      <c r="F465" s="87">
        <v>1.6</v>
      </c>
      <c r="G465" s="87">
        <v>1.4</v>
      </c>
      <c r="H465" s="87">
        <v>2.9</v>
      </c>
      <c r="I465" s="87">
        <v>3.3</v>
      </c>
      <c r="J465" s="87">
        <v>1.6</v>
      </c>
      <c r="K465" s="96"/>
      <c r="L465" s="96"/>
      <c r="M465" s="96"/>
      <c r="N465" s="96"/>
      <c r="O465" s="96"/>
      <c r="P465" s="96"/>
      <c r="Q465" s="87">
        <f>SUM(E465:P465)</f>
        <v>12.3</v>
      </c>
      <c r="R465" s="87">
        <v>13.100000000000001</v>
      </c>
      <c r="S465" s="113">
        <f t="shared" si="148"/>
        <v>93.893129770992346</v>
      </c>
      <c r="T465" s="116">
        <f t="shared" si="3"/>
        <v>-1.1999999999999993</v>
      </c>
      <c r="U465" s="119"/>
      <c r="V465" s="119"/>
      <c r="W465" s="21"/>
      <c r="X465" s="21">
        <v>14.3</v>
      </c>
      <c r="Y465">
        <v>14.3</v>
      </c>
      <c r="Z465" s="116">
        <f t="shared" si="4"/>
        <v>-1.1999999999999993</v>
      </c>
    </row>
    <row r="466" spans="1:26" ht="13.5" customHeight="1">
      <c r="A466" s="57"/>
      <c r="B466" s="47"/>
      <c r="C466" s="70" t="s">
        <v>191</v>
      </c>
      <c r="D466" s="77" t="s">
        <v>39</v>
      </c>
      <c r="E466" s="85">
        <v>9</v>
      </c>
      <c r="F466" s="85">
        <v>27.6</v>
      </c>
      <c r="G466" s="85">
        <v>6.6</v>
      </c>
      <c r="H466" s="85">
        <v>10.1</v>
      </c>
      <c r="I466" s="85">
        <v>11.3</v>
      </c>
      <c r="J466" s="85">
        <v>7.6</v>
      </c>
      <c r="K466" s="94"/>
      <c r="L466" s="94"/>
      <c r="M466" s="94"/>
      <c r="N466" s="94"/>
      <c r="O466" s="94"/>
      <c r="P466" s="94"/>
      <c r="Q466" s="85">
        <f>SUM(E466:P466)</f>
        <v>72.2</v>
      </c>
      <c r="R466" s="85">
        <v>45.500000000000007</v>
      </c>
      <c r="S466" s="111">
        <f t="shared" si="148"/>
        <v>158.68131868131869</v>
      </c>
      <c r="T466" s="116">
        <f t="shared" si="3"/>
        <v>-60.1</v>
      </c>
      <c r="U466" s="117" t="s">
        <v>462</v>
      </c>
      <c r="V466" s="148">
        <v>1</v>
      </c>
      <c r="W466" s="21"/>
      <c r="X466" s="21">
        <v>105.6</v>
      </c>
      <c r="Y466">
        <v>105.6</v>
      </c>
      <c r="Z466" s="116">
        <f t="shared" si="4"/>
        <v>-60.1</v>
      </c>
    </row>
    <row r="467" spans="1:26">
      <c r="A467" s="57"/>
      <c r="B467" s="47"/>
      <c r="C467" s="71"/>
      <c r="D467" s="78" t="s">
        <v>72</v>
      </c>
      <c r="E467" s="86">
        <v>1.9</v>
      </c>
      <c r="F467" s="86">
        <v>7.2</v>
      </c>
      <c r="G467" s="86">
        <v>1.1000000000000001</v>
      </c>
      <c r="H467" s="86">
        <v>2.2000000000000002</v>
      </c>
      <c r="I467" s="86">
        <v>3.2</v>
      </c>
      <c r="J467" s="86">
        <v>1.6</v>
      </c>
      <c r="K467" s="95"/>
      <c r="L467" s="95"/>
      <c r="M467" s="95"/>
      <c r="N467" s="95"/>
      <c r="O467" s="95"/>
      <c r="P467" s="95"/>
      <c r="Q467" s="86">
        <f>SUM(E467:P467)</f>
        <v>17.2</v>
      </c>
      <c r="R467" s="86">
        <v>8.8000000000000007</v>
      </c>
      <c r="S467" s="112">
        <f t="shared" si="148"/>
        <v>195.45454545454544</v>
      </c>
      <c r="T467" s="116">
        <f t="shared" si="3"/>
        <v>-26.3</v>
      </c>
      <c r="U467" s="118"/>
      <c r="V467" s="118"/>
      <c r="W467" s="21"/>
      <c r="X467" s="21">
        <v>35.1</v>
      </c>
      <c r="Y467">
        <v>35.1</v>
      </c>
      <c r="Z467" s="116">
        <f t="shared" si="4"/>
        <v>-26.3</v>
      </c>
    </row>
    <row r="468" spans="1:26">
      <c r="A468" s="57"/>
      <c r="B468" s="47"/>
      <c r="C468" s="71"/>
      <c r="D468" s="78" t="s">
        <v>74</v>
      </c>
      <c r="E468" s="86">
        <f t="shared" ref="E468:Q468" si="151">+E466-E467</f>
        <v>7.1</v>
      </c>
      <c r="F468" s="86">
        <f t="shared" si="151"/>
        <v>20.400000000000002</v>
      </c>
      <c r="G468" s="86">
        <f t="shared" si="151"/>
        <v>5.5</v>
      </c>
      <c r="H468" s="86">
        <f t="shared" si="151"/>
        <v>7.9</v>
      </c>
      <c r="I468" s="86">
        <f t="shared" si="151"/>
        <v>8.1000000000000014</v>
      </c>
      <c r="J468" s="86">
        <f t="shared" si="151"/>
        <v>6</v>
      </c>
      <c r="K468" s="95">
        <f t="shared" si="151"/>
        <v>0</v>
      </c>
      <c r="L468" s="95">
        <f t="shared" si="151"/>
        <v>0</v>
      </c>
      <c r="M468" s="95">
        <f t="shared" si="151"/>
        <v>0</v>
      </c>
      <c r="N468" s="95">
        <f t="shared" si="151"/>
        <v>0</v>
      </c>
      <c r="O468" s="95">
        <f t="shared" si="151"/>
        <v>0</v>
      </c>
      <c r="P468" s="95">
        <f t="shared" si="151"/>
        <v>0</v>
      </c>
      <c r="Q468" s="86">
        <f t="shared" si="151"/>
        <v>55</v>
      </c>
      <c r="R468" s="86">
        <v>36.700000000000003</v>
      </c>
      <c r="S468" s="112">
        <f t="shared" si="148"/>
        <v>149.86376021798364</v>
      </c>
      <c r="T468" s="116">
        <f t="shared" si="3"/>
        <v>-33.799999999999997</v>
      </c>
      <c r="U468" s="118"/>
      <c r="V468" s="118"/>
      <c r="W468" s="21"/>
      <c r="X468" s="21">
        <v>70.5</v>
      </c>
      <c r="Y468">
        <v>70.5</v>
      </c>
      <c r="Z468" s="116">
        <f t="shared" si="4"/>
        <v>-33.799999999999997</v>
      </c>
    </row>
    <row r="469" spans="1:26">
      <c r="A469" s="57"/>
      <c r="B469" s="47"/>
      <c r="C469" s="71"/>
      <c r="D469" s="78" t="s">
        <v>75</v>
      </c>
      <c r="E469" s="86">
        <f t="shared" ref="E469:Q469" si="152">+E466-E470</f>
        <v>5.2</v>
      </c>
      <c r="F469" s="86">
        <f t="shared" si="152"/>
        <v>23.5</v>
      </c>
      <c r="G469" s="86">
        <f t="shared" si="152"/>
        <v>2.2999999999999998</v>
      </c>
      <c r="H469" s="86">
        <f t="shared" si="152"/>
        <v>4.1999999999999993</v>
      </c>
      <c r="I469" s="86">
        <f t="shared" si="152"/>
        <v>4.6000000000000005</v>
      </c>
      <c r="J469" s="86">
        <f t="shared" si="152"/>
        <v>2.6999999999999993</v>
      </c>
      <c r="K469" s="95">
        <f t="shared" si="152"/>
        <v>0</v>
      </c>
      <c r="L469" s="95">
        <f t="shared" si="152"/>
        <v>0</v>
      </c>
      <c r="M469" s="95">
        <f t="shared" si="152"/>
        <v>0</v>
      </c>
      <c r="N469" s="95">
        <f t="shared" si="152"/>
        <v>0</v>
      </c>
      <c r="O469" s="95">
        <f t="shared" si="152"/>
        <v>0</v>
      </c>
      <c r="P469" s="95">
        <f t="shared" si="152"/>
        <v>0</v>
      </c>
      <c r="Q469" s="86">
        <f t="shared" si="152"/>
        <v>42.5</v>
      </c>
      <c r="R469" s="86">
        <v>22.2</v>
      </c>
      <c r="S469" s="112">
        <f t="shared" si="148"/>
        <v>191.44144144144144</v>
      </c>
      <c r="T469" s="116">
        <f t="shared" si="3"/>
        <v>-41.5</v>
      </c>
      <c r="U469" s="118"/>
      <c r="V469" s="118"/>
      <c r="W469" s="21"/>
      <c r="X469" s="21">
        <v>63.7</v>
      </c>
      <c r="Y469">
        <v>63.70000000000001</v>
      </c>
      <c r="Z469" s="116">
        <f t="shared" si="4"/>
        <v>-41.500000000000014</v>
      </c>
    </row>
    <row r="470" spans="1:26">
      <c r="A470" s="57"/>
      <c r="B470" s="47"/>
      <c r="C470" s="71"/>
      <c r="D470" s="78" t="s">
        <v>40</v>
      </c>
      <c r="E470" s="86">
        <v>3.8</v>
      </c>
      <c r="F470" s="86">
        <v>4.0999999999999996</v>
      </c>
      <c r="G470" s="86">
        <v>4.3</v>
      </c>
      <c r="H470" s="86">
        <v>5.9</v>
      </c>
      <c r="I470" s="86">
        <v>6.7</v>
      </c>
      <c r="J470" s="86">
        <v>4.9000000000000004</v>
      </c>
      <c r="K470" s="95"/>
      <c r="L470" s="95"/>
      <c r="M470" s="95"/>
      <c r="N470" s="95"/>
      <c r="O470" s="95"/>
      <c r="P470" s="95"/>
      <c r="Q470" s="86">
        <f>SUM(E470:P470)</f>
        <v>29.700000000000003</v>
      </c>
      <c r="R470" s="86">
        <v>23.299999999999997</v>
      </c>
      <c r="S470" s="112">
        <f t="shared" si="148"/>
        <v>127.4678111587983</v>
      </c>
      <c r="T470" s="116">
        <f t="shared" si="3"/>
        <v>-18.600000000000001</v>
      </c>
      <c r="U470" s="118"/>
      <c r="V470" s="118"/>
      <c r="W470" s="21"/>
      <c r="X470" s="21">
        <v>41.9</v>
      </c>
      <c r="Y470">
        <v>41.9</v>
      </c>
      <c r="Z470" s="116">
        <f t="shared" si="4"/>
        <v>-18.600000000000001</v>
      </c>
    </row>
    <row r="471" spans="1:26" ht="14.25">
      <c r="A471" s="57"/>
      <c r="B471" s="47"/>
      <c r="C471" s="72"/>
      <c r="D471" s="79" t="s">
        <v>76</v>
      </c>
      <c r="E471" s="87">
        <v>4</v>
      </c>
      <c r="F471" s="87">
        <v>4.3</v>
      </c>
      <c r="G471" s="87">
        <v>4.5</v>
      </c>
      <c r="H471" s="87">
        <v>6.3</v>
      </c>
      <c r="I471" s="87">
        <v>7.2</v>
      </c>
      <c r="J471" s="87">
        <v>5.2</v>
      </c>
      <c r="K471" s="96"/>
      <c r="L471" s="96"/>
      <c r="M471" s="96"/>
      <c r="N471" s="96"/>
      <c r="O471" s="96"/>
      <c r="P471" s="96"/>
      <c r="Q471" s="87">
        <f>SUM(E471:P471)</f>
        <v>31.5</v>
      </c>
      <c r="R471" s="87">
        <v>24.6</v>
      </c>
      <c r="S471" s="113">
        <f t="shared" si="148"/>
        <v>128.04878048780489</v>
      </c>
      <c r="T471" s="116">
        <f t="shared" si="3"/>
        <v>-19.7</v>
      </c>
      <c r="U471" s="119"/>
      <c r="V471" s="119"/>
      <c r="W471" s="21"/>
      <c r="X471" s="21">
        <v>44.3</v>
      </c>
      <c r="Y471">
        <v>44.3</v>
      </c>
      <c r="Z471" s="116">
        <f t="shared" si="4"/>
        <v>-19.7</v>
      </c>
    </row>
    <row r="472" spans="1:26" ht="13.5" customHeight="1">
      <c r="A472" s="57"/>
      <c r="B472" s="47"/>
      <c r="C472" s="70" t="s">
        <v>193</v>
      </c>
      <c r="D472" s="77" t="s">
        <v>39</v>
      </c>
      <c r="E472" s="85">
        <v>3.9</v>
      </c>
      <c r="F472" s="85">
        <v>5.7</v>
      </c>
      <c r="G472" s="85">
        <v>4</v>
      </c>
      <c r="H472" s="85">
        <v>7.3</v>
      </c>
      <c r="I472" s="85">
        <v>8.5</v>
      </c>
      <c r="J472" s="85">
        <v>4</v>
      </c>
      <c r="K472" s="94"/>
      <c r="L472" s="94"/>
      <c r="M472" s="94"/>
      <c r="N472" s="94"/>
      <c r="O472" s="94"/>
      <c r="P472" s="94"/>
      <c r="Q472" s="85">
        <f>SUM(E472:P472)</f>
        <v>33.4</v>
      </c>
      <c r="R472" s="85">
        <v>33.699999999999996</v>
      </c>
      <c r="S472" s="111">
        <f t="shared" si="148"/>
        <v>99.109792284866487</v>
      </c>
      <c r="T472" s="116">
        <f t="shared" si="3"/>
        <v>-45.29999999999999</v>
      </c>
      <c r="U472" s="117" t="s">
        <v>47</v>
      </c>
      <c r="V472" s="148"/>
      <c r="W472" s="21"/>
      <c r="X472" s="21">
        <v>78.999999999999986</v>
      </c>
      <c r="Y472">
        <v>78.999999999999986</v>
      </c>
      <c r="Z472" s="116">
        <f t="shared" si="4"/>
        <v>-45.29999999999999</v>
      </c>
    </row>
    <row r="473" spans="1:26">
      <c r="A473" s="57"/>
      <c r="B473" s="47"/>
      <c r="C473" s="71"/>
      <c r="D473" s="78" t="s">
        <v>72</v>
      </c>
      <c r="E473" s="86">
        <v>0.7</v>
      </c>
      <c r="F473" s="86">
        <v>0.9</v>
      </c>
      <c r="G473" s="86">
        <v>0.7</v>
      </c>
      <c r="H473" s="86">
        <v>1.4</v>
      </c>
      <c r="I473" s="86">
        <v>1.4</v>
      </c>
      <c r="J473" s="86">
        <v>0.8</v>
      </c>
      <c r="K473" s="95"/>
      <c r="L473" s="95"/>
      <c r="M473" s="95"/>
      <c r="N473" s="95"/>
      <c r="O473" s="95"/>
      <c r="P473" s="95"/>
      <c r="Q473" s="86">
        <f>SUM(E473:P473)</f>
        <v>5.9</v>
      </c>
      <c r="R473" s="86">
        <v>6.3000000000000007</v>
      </c>
      <c r="S473" s="112">
        <f t="shared" si="148"/>
        <v>93.650793650793631</v>
      </c>
      <c r="T473" s="116">
        <f t="shared" si="3"/>
        <v>-7.5</v>
      </c>
      <c r="U473" s="118"/>
      <c r="V473" s="118"/>
      <c r="W473" s="21"/>
      <c r="X473" s="21">
        <v>13.8</v>
      </c>
      <c r="Y473">
        <v>13.8</v>
      </c>
      <c r="Z473" s="116">
        <f t="shared" si="4"/>
        <v>-7.5</v>
      </c>
    </row>
    <row r="474" spans="1:26">
      <c r="A474" s="57"/>
      <c r="B474" s="47"/>
      <c r="C474" s="71"/>
      <c r="D474" s="78" t="s">
        <v>74</v>
      </c>
      <c r="E474" s="86">
        <f t="shared" ref="E474:Q474" si="153">+E472-E473</f>
        <v>3.2</v>
      </c>
      <c r="F474" s="86">
        <f t="shared" si="153"/>
        <v>4.8</v>
      </c>
      <c r="G474" s="86">
        <f t="shared" si="153"/>
        <v>3.3</v>
      </c>
      <c r="H474" s="86">
        <f t="shared" si="153"/>
        <v>5.9</v>
      </c>
      <c r="I474" s="86">
        <f t="shared" si="153"/>
        <v>7.1</v>
      </c>
      <c r="J474" s="86">
        <f t="shared" si="153"/>
        <v>3.2</v>
      </c>
      <c r="K474" s="95">
        <f t="shared" si="153"/>
        <v>0</v>
      </c>
      <c r="L474" s="95">
        <f t="shared" si="153"/>
        <v>0</v>
      </c>
      <c r="M474" s="95">
        <f t="shared" si="153"/>
        <v>0</v>
      </c>
      <c r="N474" s="95">
        <f t="shared" si="153"/>
        <v>0</v>
      </c>
      <c r="O474" s="95">
        <f t="shared" si="153"/>
        <v>0</v>
      </c>
      <c r="P474" s="95">
        <f t="shared" si="153"/>
        <v>0</v>
      </c>
      <c r="Q474" s="86">
        <f t="shared" si="153"/>
        <v>27.5</v>
      </c>
      <c r="R474" s="86">
        <v>27.4</v>
      </c>
      <c r="S474" s="112">
        <f t="shared" si="148"/>
        <v>100.36496350364965</v>
      </c>
      <c r="T474" s="116">
        <f t="shared" si="3"/>
        <v>-37.800000000000004</v>
      </c>
      <c r="U474" s="118"/>
      <c r="V474" s="118"/>
      <c r="W474" s="21"/>
      <c r="X474" s="21">
        <v>65.2</v>
      </c>
      <c r="Y474">
        <v>65.199999999999989</v>
      </c>
      <c r="Z474" s="116">
        <f t="shared" si="4"/>
        <v>-37.79999999999999</v>
      </c>
    </row>
    <row r="475" spans="1:26">
      <c r="A475" s="57"/>
      <c r="B475" s="47"/>
      <c r="C475" s="71"/>
      <c r="D475" s="78" t="s">
        <v>75</v>
      </c>
      <c r="E475" s="86">
        <f t="shared" ref="E475:Q475" si="154">+E472-E476</f>
        <v>3.7</v>
      </c>
      <c r="F475" s="86">
        <f t="shared" si="154"/>
        <v>5</v>
      </c>
      <c r="G475" s="86">
        <f t="shared" si="154"/>
        <v>3.6</v>
      </c>
      <c r="H475" s="86">
        <f t="shared" si="154"/>
        <v>5.4</v>
      </c>
      <c r="I475" s="86">
        <f t="shared" si="154"/>
        <v>6.6</v>
      </c>
      <c r="J475" s="86">
        <f t="shared" si="154"/>
        <v>3.5</v>
      </c>
      <c r="K475" s="95">
        <f t="shared" si="154"/>
        <v>0</v>
      </c>
      <c r="L475" s="95">
        <f t="shared" si="154"/>
        <v>0</v>
      </c>
      <c r="M475" s="95">
        <f t="shared" si="154"/>
        <v>0</v>
      </c>
      <c r="N475" s="95">
        <f t="shared" si="154"/>
        <v>0</v>
      </c>
      <c r="O475" s="95">
        <f t="shared" si="154"/>
        <v>0</v>
      </c>
      <c r="P475" s="95">
        <f t="shared" si="154"/>
        <v>0</v>
      </c>
      <c r="Q475" s="86">
        <f t="shared" si="154"/>
        <v>27.799999999999997</v>
      </c>
      <c r="R475" s="86">
        <v>27.9</v>
      </c>
      <c r="S475" s="112">
        <f t="shared" si="148"/>
        <v>99.641577060931894</v>
      </c>
      <c r="T475" s="116">
        <f t="shared" si="3"/>
        <v>-42.7</v>
      </c>
      <c r="U475" s="118"/>
      <c r="V475" s="118"/>
      <c r="W475" s="21"/>
      <c r="X475" s="21">
        <v>70.599999999999994</v>
      </c>
      <c r="Y475">
        <v>70.599999999999994</v>
      </c>
      <c r="Z475" s="116">
        <f t="shared" si="4"/>
        <v>-42.7</v>
      </c>
    </row>
    <row r="476" spans="1:26">
      <c r="A476" s="57"/>
      <c r="B476" s="63"/>
      <c r="C476" s="71"/>
      <c r="D476" s="78" t="s">
        <v>40</v>
      </c>
      <c r="E476" s="86">
        <v>0.2</v>
      </c>
      <c r="F476" s="86">
        <v>0.7</v>
      </c>
      <c r="G476" s="86">
        <v>0.4</v>
      </c>
      <c r="H476" s="86">
        <v>1.9</v>
      </c>
      <c r="I476" s="86">
        <v>1.9</v>
      </c>
      <c r="J476" s="86">
        <v>0.5</v>
      </c>
      <c r="K476" s="95"/>
      <c r="L476" s="95"/>
      <c r="M476" s="95"/>
      <c r="N476" s="95"/>
      <c r="O476" s="95"/>
      <c r="P476" s="95"/>
      <c r="Q476" s="86">
        <f>SUM(E476:P476)</f>
        <v>5.6</v>
      </c>
      <c r="R476" s="86">
        <v>5.8</v>
      </c>
      <c r="S476" s="112">
        <f t="shared" si="148"/>
        <v>96.551724137931032</v>
      </c>
      <c r="T476" s="116">
        <f t="shared" si="3"/>
        <v>-2.5999999999999988</v>
      </c>
      <c r="U476" s="118"/>
      <c r="V476" s="118"/>
      <c r="W476" s="21"/>
      <c r="X476" s="21">
        <v>8.3999999999999986</v>
      </c>
      <c r="Y476">
        <v>8.3999999999999986</v>
      </c>
      <c r="Z476" s="116">
        <f t="shared" si="4"/>
        <v>-2.5999999999999988</v>
      </c>
    </row>
    <row r="477" spans="1:26" ht="14.25">
      <c r="A477" s="57"/>
      <c r="B477" s="63"/>
      <c r="C477" s="72"/>
      <c r="D477" s="79" t="s">
        <v>76</v>
      </c>
      <c r="E477" s="87">
        <v>0.3</v>
      </c>
      <c r="F477" s="87">
        <v>0.9</v>
      </c>
      <c r="G477" s="87">
        <v>0.6</v>
      </c>
      <c r="H477" s="87">
        <v>2.4</v>
      </c>
      <c r="I477" s="87">
        <v>2.4</v>
      </c>
      <c r="J477" s="87">
        <v>1</v>
      </c>
      <c r="K477" s="96"/>
      <c r="L477" s="96"/>
      <c r="M477" s="96"/>
      <c r="N477" s="96"/>
      <c r="O477" s="96"/>
      <c r="P477" s="96"/>
      <c r="Q477" s="87">
        <f>SUM(E477:P477)</f>
        <v>7.6</v>
      </c>
      <c r="R477" s="87">
        <v>10.100000000000001</v>
      </c>
      <c r="S477" s="113">
        <f t="shared" si="148"/>
        <v>75.247524752475243</v>
      </c>
      <c r="T477" s="116">
        <f t="shared" si="3"/>
        <v>-2.9999999999999964</v>
      </c>
      <c r="U477" s="119"/>
      <c r="V477" s="119"/>
      <c r="W477" s="21"/>
      <c r="X477" s="21">
        <v>13.099999999999998</v>
      </c>
      <c r="Y477">
        <v>13.099999999999998</v>
      </c>
      <c r="Z477" s="116">
        <f t="shared" si="4"/>
        <v>-2.9999999999999964</v>
      </c>
    </row>
    <row r="478" spans="1:26" ht="13.5" customHeight="1">
      <c r="A478" s="57"/>
      <c r="B478" s="63"/>
      <c r="C478" s="70" t="s">
        <v>59</v>
      </c>
      <c r="D478" s="77" t="s">
        <v>39</v>
      </c>
      <c r="E478" s="85">
        <v>4.8</v>
      </c>
      <c r="F478" s="85">
        <v>9.8000000000000007</v>
      </c>
      <c r="G478" s="85">
        <v>8.3000000000000007</v>
      </c>
      <c r="H478" s="85">
        <v>23.5</v>
      </c>
      <c r="I478" s="85">
        <v>26.6</v>
      </c>
      <c r="J478" s="85">
        <v>24.3</v>
      </c>
      <c r="K478" s="94"/>
      <c r="L478" s="94"/>
      <c r="M478" s="94"/>
      <c r="N478" s="94"/>
      <c r="O478" s="94"/>
      <c r="P478" s="94"/>
      <c r="Q478" s="85">
        <f>SUM(E478:P478)</f>
        <v>97.3</v>
      </c>
      <c r="R478" s="85">
        <v>92.9</v>
      </c>
      <c r="S478" s="111">
        <f t="shared" si="148"/>
        <v>104.73627556512378</v>
      </c>
      <c r="T478" s="116">
        <f t="shared" si="3"/>
        <v>-43.5</v>
      </c>
      <c r="U478" s="117" t="s">
        <v>92</v>
      </c>
      <c r="V478" s="148"/>
      <c r="W478" s="21"/>
      <c r="X478" s="21">
        <v>136.4</v>
      </c>
      <c r="Y478">
        <v>136.4</v>
      </c>
      <c r="Z478" s="116">
        <f t="shared" si="4"/>
        <v>-43.5</v>
      </c>
    </row>
    <row r="479" spans="1:26">
      <c r="A479" s="57"/>
      <c r="B479" s="63"/>
      <c r="C479" s="71"/>
      <c r="D479" s="78" t="s">
        <v>72</v>
      </c>
      <c r="E479" s="86">
        <v>2.1</v>
      </c>
      <c r="F479" s="86">
        <v>4.2</v>
      </c>
      <c r="G479" s="86">
        <v>3.6</v>
      </c>
      <c r="H479" s="86">
        <v>10.4</v>
      </c>
      <c r="I479" s="86">
        <v>11.8</v>
      </c>
      <c r="J479" s="86">
        <v>11.1</v>
      </c>
      <c r="K479" s="95"/>
      <c r="L479" s="95"/>
      <c r="M479" s="95"/>
      <c r="N479" s="95"/>
      <c r="O479" s="95"/>
      <c r="P479" s="95"/>
      <c r="Q479" s="86">
        <f>SUM(E479:P479)</f>
        <v>43.2</v>
      </c>
      <c r="R479" s="86">
        <v>40.4</v>
      </c>
      <c r="S479" s="112">
        <f t="shared" si="148"/>
        <v>106.93069306930694</v>
      </c>
      <c r="T479" s="116">
        <f t="shared" si="3"/>
        <v>-24.800000000000004</v>
      </c>
      <c r="U479" s="118"/>
      <c r="V479" s="118"/>
      <c r="W479" s="21"/>
      <c r="X479" s="21">
        <v>65.2</v>
      </c>
      <c r="Y479">
        <v>65.2</v>
      </c>
      <c r="Z479" s="116">
        <f t="shared" si="4"/>
        <v>-24.800000000000004</v>
      </c>
    </row>
    <row r="480" spans="1:26">
      <c r="A480" s="57"/>
      <c r="B480" s="63"/>
      <c r="C480" s="71"/>
      <c r="D480" s="78" t="s">
        <v>74</v>
      </c>
      <c r="E480" s="86">
        <f t="shared" ref="E480:Q480" si="155">+E478-E479</f>
        <v>2.7</v>
      </c>
      <c r="F480" s="86">
        <f t="shared" si="155"/>
        <v>5.6</v>
      </c>
      <c r="G480" s="86">
        <f t="shared" si="155"/>
        <v>4.7000000000000011</v>
      </c>
      <c r="H480" s="86">
        <f t="shared" si="155"/>
        <v>13.1</v>
      </c>
      <c r="I480" s="86">
        <f t="shared" si="155"/>
        <v>14.8</v>
      </c>
      <c r="J480" s="86">
        <f t="shared" si="155"/>
        <v>13.2</v>
      </c>
      <c r="K480" s="95">
        <f t="shared" si="155"/>
        <v>0</v>
      </c>
      <c r="L480" s="95">
        <f t="shared" si="155"/>
        <v>0</v>
      </c>
      <c r="M480" s="95">
        <f t="shared" si="155"/>
        <v>0</v>
      </c>
      <c r="N480" s="95">
        <f t="shared" si="155"/>
        <v>0</v>
      </c>
      <c r="O480" s="95">
        <f t="shared" si="155"/>
        <v>0</v>
      </c>
      <c r="P480" s="95">
        <f t="shared" si="155"/>
        <v>0</v>
      </c>
      <c r="Q480" s="86">
        <f t="shared" si="155"/>
        <v>54.099999999999994</v>
      </c>
      <c r="R480" s="86">
        <v>52.5</v>
      </c>
      <c r="S480" s="112">
        <f t="shared" si="148"/>
        <v>103.04761904761904</v>
      </c>
      <c r="T480" s="116">
        <f t="shared" si="3"/>
        <v>-18.700000000000003</v>
      </c>
      <c r="U480" s="118"/>
      <c r="V480" s="118"/>
      <c r="W480" s="21"/>
      <c r="X480" s="21">
        <v>71.2</v>
      </c>
      <c r="Y480">
        <v>71.2</v>
      </c>
      <c r="Z480" s="116">
        <f t="shared" si="4"/>
        <v>-18.700000000000003</v>
      </c>
    </row>
    <row r="481" spans="1:26">
      <c r="A481" s="57"/>
      <c r="B481" s="63"/>
      <c r="C481" s="71"/>
      <c r="D481" s="78" t="s">
        <v>75</v>
      </c>
      <c r="E481" s="86">
        <f t="shared" ref="E481:Q481" si="156">+E478-E482</f>
        <v>4.3</v>
      </c>
      <c r="F481" s="86">
        <f t="shared" si="156"/>
        <v>8.9</v>
      </c>
      <c r="G481" s="86">
        <f t="shared" si="156"/>
        <v>7.6</v>
      </c>
      <c r="H481" s="86">
        <f t="shared" si="156"/>
        <v>22.2</v>
      </c>
      <c r="I481" s="86">
        <f t="shared" si="156"/>
        <v>25.200000000000003</v>
      </c>
      <c r="J481" s="86">
        <f t="shared" si="156"/>
        <v>24</v>
      </c>
      <c r="K481" s="95">
        <f t="shared" si="156"/>
        <v>0</v>
      </c>
      <c r="L481" s="95">
        <f t="shared" si="156"/>
        <v>0</v>
      </c>
      <c r="M481" s="95">
        <f t="shared" si="156"/>
        <v>0</v>
      </c>
      <c r="N481" s="95">
        <f t="shared" si="156"/>
        <v>0</v>
      </c>
      <c r="O481" s="95">
        <f t="shared" si="156"/>
        <v>0</v>
      </c>
      <c r="P481" s="95">
        <f t="shared" si="156"/>
        <v>0</v>
      </c>
      <c r="Q481" s="86">
        <f t="shared" si="156"/>
        <v>92.2</v>
      </c>
      <c r="R481" s="86">
        <v>85.5</v>
      </c>
      <c r="S481" s="112">
        <f t="shared" si="148"/>
        <v>107.83625730994153</v>
      </c>
      <c r="T481" s="116">
        <f t="shared" si="3"/>
        <v>-43</v>
      </c>
      <c r="U481" s="118"/>
      <c r="V481" s="118"/>
      <c r="W481" s="21"/>
      <c r="X481" s="21">
        <v>128.5</v>
      </c>
      <c r="Y481">
        <v>128.5</v>
      </c>
      <c r="Z481" s="116">
        <f t="shared" si="4"/>
        <v>-43</v>
      </c>
    </row>
    <row r="482" spans="1:26">
      <c r="A482" s="57"/>
      <c r="B482" s="63"/>
      <c r="C482" s="71"/>
      <c r="D482" s="78" t="s">
        <v>40</v>
      </c>
      <c r="E482" s="86">
        <v>0.5</v>
      </c>
      <c r="F482" s="86">
        <v>0.9</v>
      </c>
      <c r="G482" s="86">
        <v>0.7</v>
      </c>
      <c r="H482" s="86">
        <v>1.3</v>
      </c>
      <c r="I482" s="86">
        <v>1.4</v>
      </c>
      <c r="J482" s="86">
        <v>0.3</v>
      </c>
      <c r="K482" s="95"/>
      <c r="L482" s="95"/>
      <c r="M482" s="95"/>
      <c r="N482" s="95"/>
      <c r="O482" s="95"/>
      <c r="P482" s="95"/>
      <c r="Q482" s="86">
        <f>SUM(E482:P482)</f>
        <v>5.0999999999999988</v>
      </c>
      <c r="R482" s="86">
        <v>7.4</v>
      </c>
      <c r="S482" s="112">
        <f t="shared" si="148"/>
        <v>68.918918918918905</v>
      </c>
      <c r="T482" s="116">
        <f t="shared" si="3"/>
        <v>-0.5</v>
      </c>
      <c r="U482" s="118"/>
      <c r="V482" s="118"/>
      <c r="W482" s="21"/>
      <c r="X482" s="21">
        <v>7.9</v>
      </c>
      <c r="Y482">
        <v>7.9</v>
      </c>
      <c r="Z482" s="116">
        <f t="shared" si="4"/>
        <v>-0.5</v>
      </c>
    </row>
    <row r="483" spans="1:26" ht="14.25">
      <c r="A483" s="57"/>
      <c r="B483" s="63"/>
      <c r="C483" s="72"/>
      <c r="D483" s="79" t="s">
        <v>76</v>
      </c>
      <c r="E483" s="87">
        <v>0.7</v>
      </c>
      <c r="F483" s="87">
        <v>2.1</v>
      </c>
      <c r="G483" s="87">
        <v>1.8</v>
      </c>
      <c r="H483" s="87">
        <v>2.9</v>
      </c>
      <c r="I483" s="87">
        <v>3.6</v>
      </c>
      <c r="J483" s="87">
        <v>0.6</v>
      </c>
      <c r="K483" s="96"/>
      <c r="L483" s="96"/>
      <c r="M483" s="96"/>
      <c r="N483" s="96"/>
      <c r="O483" s="96"/>
      <c r="P483" s="96"/>
      <c r="Q483" s="87">
        <f>SUM(E483:P483)</f>
        <v>11.7</v>
      </c>
      <c r="R483" s="87">
        <v>14.3</v>
      </c>
      <c r="S483" s="113">
        <f t="shared" si="148"/>
        <v>81.818181818181827</v>
      </c>
      <c r="T483" s="116">
        <f t="shared" si="3"/>
        <v>1.9999999999999982</v>
      </c>
      <c r="U483" s="119"/>
      <c r="V483" s="119"/>
      <c r="W483" s="21"/>
      <c r="X483" s="21">
        <v>12.3</v>
      </c>
      <c r="Y483">
        <v>12.3</v>
      </c>
      <c r="Z483" s="116">
        <f t="shared" si="4"/>
        <v>1.9999999999999982</v>
      </c>
    </row>
    <row r="484" spans="1:26" ht="13.5" customHeight="1">
      <c r="A484" s="57"/>
      <c r="B484" s="63"/>
      <c r="C484" s="70" t="s">
        <v>319</v>
      </c>
      <c r="D484" s="77" t="s">
        <v>39</v>
      </c>
      <c r="E484" s="85">
        <v>29.3</v>
      </c>
      <c r="F484" s="85">
        <v>64.5</v>
      </c>
      <c r="G484" s="85">
        <v>13.8</v>
      </c>
      <c r="H484" s="85">
        <v>20.399999999999999</v>
      </c>
      <c r="I484" s="85">
        <v>26.3</v>
      </c>
      <c r="J484" s="85">
        <v>14.4</v>
      </c>
      <c r="K484" s="94"/>
      <c r="L484" s="94"/>
      <c r="M484" s="94"/>
      <c r="N484" s="94"/>
      <c r="O484" s="94"/>
      <c r="P484" s="94"/>
      <c r="Q484" s="85">
        <f>SUM(E484:P484)</f>
        <v>168.7</v>
      </c>
      <c r="R484" s="85">
        <v>120.9</v>
      </c>
      <c r="S484" s="111">
        <f t="shared" si="148"/>
        <v>139.53680727874277</v>
      </c>
      <c r="T484" s="116">
        <f t="shared" si="3"/>
        <v>-127.09999999999997</v>
      </c>
      <c r="U484" s="126" t="s">
        <v>367</v>
      </c>
      <c r="V484" s="148"/>
      <c r="W484" s="21"/>
      <c r="X484" s="21">
        <v>247.99999999999997</v>
      </c>
      <c r="Y484">
        <v>247.99999999999997</v>
      </c>
      <c r="Z484" s="116">
        <f t="shared" si="4"/>
        <v>-127.09999999999997</v>
      </c>
    </row>
    <row r="485" spans="1:26">
      <c r="A485" s="57"/>
      <c r="B485" s="63"/>
      <c r="C485" s="71"/>
      <c r="D485" s="78" t="s">
        <v>72</v>
      </c>
      <c r="E485" s="86">
        <v>2.5</v>
      </c>
      <c r="F485" s="86">
        <v>11.1</v>
      </c>
      <c r="G485" s="86">
        <v>1.3</v>
      </c>
      <c r="H485" s="86">
        <v>2.5</v>
      </c>
      <c r="I485" s="86">
        <v>3.5</v>
      </c>
      <c r="J485" s="86">
        <v>1.9</v>
      </c>
      <c r="K485" s="95"/>
      <c r="L485" s="95"/>
      <c r="M485" s="95"/>
      <c r="N485" s="95"/>
      <c r="O485" s="95"/>
      <c r="P485" s="95"/>
      <c r="Q485" s="86">
        <f>SUM(E485:P485)</f>
        <v>22.799999999999997</v>
      </c>
      <c r="R485" s="86">
        <v>16.100000000000001</v>
      </c>
      <c r="S485" s="112">
        <f t="shared" si="148"/>
        <v>141.61490683229812</v>
      </c>
      <c r="T485" s="116">
        <f t="shared" si="3"/>
        <v>-25.799999999999997</v>
      </c>
      <c r="U485" s="118"/>
      <c r="V485" s="118"/>
      <c r="W485" s="21"/>
      <c r="X485" s="21">
        <v>41.9</v>
      </c>
      <c r="Y485">
        <v>41.9</v>
      </c>
      <c r="Z485" s="116">
        <f t="shared" si="4"/>
        <v>-25.799999999999997</v>
      </c>
    </row>
    <row r="486" spans="1:26">
      <c r="A486" s="57"/>
      <c r="B486" s="63"/>
      <c r="C486" s="71"/>
      <c r="D486" s="78" t="s">
        <v>74</v>
      </c>
      <c r="E486" s="86">
        <f t="shared" ref="E486:Q486" si="157">+E484-E485</f>
        <v>26.8</v>
      </c>
      <c r="F486" s="86">
        <f t="shared" si="157"/>
        <v>53.4</v>
      </c>
      <c r="G486" s="86">
        <f t="shared" si="157"/>
        <v>12.5</v>
      </c>
      <c r="H486" s="86">
        <f t="shared" si="157"/>
        <v>17.899999999999999</v>
      </c>
      <c r="I486" s="86">
        <f t="shared" si="157"/>
        <v>22.8</v>
      </c>
      <c r="J486" s="86">
        <f t="shared" si="157"/>
        <v>12.5</v>
      </c>
      <c r="K486" s="95">
        <f t="shared" si="157"/>
        <v>0</v>
      </c>
      <c r="L486" s="95">
        <f t="shared" si="157"/>
        <v>0</v>
      </c>
      <c r="M486" s="95">
        <f t="shared" si="157"/>
        <v>0</v>
      </c>
      <c r="N486" s="95">
        <f t="shared" si="157"/>
        <v>0</v>
      </c>
      <c r="O486" s="95">
        <f t="shared" si="157"/>
        <v>0</v>
      </c>
      <c r="P486" s="95">
        <f t="shared" si="157"/>
        <v>0</v>
      </c>
      <c r="Q486" s="86">
        <f t="shared" si="157"/>
        <v>145.90000000000003</v>
      </c>
      <c r="R486" s="86">
        <v>104.80000000000001</v>
      </c>
      <c r="S486" s="112">
        <f t="shared" si="148"/>
        <v>139.2175572519084</v>
      </c>
      <c r="T486" s="116">
        <f t="shared" si="3"/>
        <v>-101.29999999999995</v>
      </c>
      <c r="U486" s="118"/>
      <c r="V486" s="118"/>
      <c r="W486" s="21"/>
      <c r="X486" s="21">
        <v>206.09999999999997</v>
      </c>
      <c r="Y486">
        <v>206.09999999999997</v>
      </c>
      <c r="Z486" s="116">
        <f t="shared" si="4"/>
        <v>-101.29999999999995</v>
      </c>
    </row>
    <row r="487" spans="1:26">
      <c r="A487" s="57"/>
      <c r="B487" s="63"/>
      <c r="C487" s="71"/>
      <c r="D487" s="78" t="s">
        <v>75</v>
      </c>
      <c r="E487" s="86">
        <f t="shared" ref="E487:Q487" si="158">+E484-E488</f>
        <v>28.2</v>
      </c>
      <c r="F487" s="86">
        <f t="shared" si="158"/>
        <v>61.1</v>
      </c>
      <c r="G487" s="86">
        <f t="shared" si="158"/>
        <v>13.2</v>
      </c>
      <c r="H487" s="86">
        <f t="shared" si="158"/>
        <v>17.799999999999997</v>
      </c>
      <c r="I487" s="86">
        <f t="shared" si="158"/>
        <v>22.3</v>
      </c>
      <c r="J487" s="86">
        <f t="shared" si="158"/>
        <v>13.2</v>
      </c>
      <c r="K487" s="95">
        <f t="shared" si="158"/>
        <v>0</v>
      </c>
      <c r="L487" s="95">
        <f t="shared" si="158"/>
        <v>0</v>
      </c>
      <c r="M487" s="95">
        <f t="shared" si="158"/>
        <v>0</v>
      </c>
      <c r="N487" s="95">
        <f t="shared" si="158"/>
        <v>0</v>
      </c>
      <c r="O487" s="95">
        <f t="shared" si="158"/>
        <v>0</v>
      </c>
      <c r="P487" s="95">
        <f t="shared" si="158"/>
        <v>0</v>
      </c>
      <c r="Q487" s="86">
        <f t="shared" si="158"/>
        <v>155.80000000000001</v>
      </c>
      <c r="R487" s="86">
        <v>106.9</v>
      </c>
      <c r="S487" s="112">
        <f t="shared" si="148"/>
        <v>145.7436856875585</v>
      </c>
      <c r="T487" s="116">
        <f t="shared" si="3"/>
        <v>-119.70000000000003</v>
      </c>
      <c r="U487" s="118"/>
      <c r="V487" s="118"/>
      <c r="W487" s="21"/>
      <c r="X487" s="21">
        <v>226.60000000000002</v>
      </c>
      <c r="Y487">
        <v>226.59999999999997</v>
      </c>
      <c r="Z487" s="116">
        <f t="shared" si="4"/>
        <v>-119.69999999999997</v>
      </c>
    </row>
    <row r="488" spans="1:26">
      <c r="A488" s="57"/>
      <c r="B488" s="63"/>
      <c r="C488" s="71"/>
      <c r="D488" s="78" t="s">
        <v>40</v>
      </c>
      <c r="E488" s="86">
        <v>1.1000000000000001</v>
      </c>
      <c r="F488" s="86">
        <v>3.4</v>
      </c>
      <c r="G488" s="86">
        <v>0.6</v>
      </c>
      <c r="H488" s="86">
        <v>2.6</v>
      </c>
      <c r="I488" s="86">
        <v>4</v>
      </c>
      <c r="J488" s="86">
        <v>1.2</v>
      </c>
      <c r="K488" s="95"/>
      <c r="L488" s="95"/>
      <c r="M488" s="95"/>
      <c r="N488" s="95"/>
      <c r="O488" s="95"/>
      <c r="P488" s="95"/>
      <c r="Q488" s="86">
        <f>SUM(E488:P488)</f>
        <v>12.899999999999999</v>
      </c>
      <c r="R488" s="86">
        <v>14</v>
      </c>
      <c r="S488" s="112">
        <f t="shared" si="148"/>
        <v>92.142857142857139</v>
      </c>
      <c r="T488" s="116">
        <f t="shared" si="3"/>
        <v>-7.4000000000000021</v>
      </c>
      <c r="U488" s="118"/>
      <c r="V488" s="118"/>
      <c r="W488" s="21"/>
      <c r="X488" s="21">
        <v>21.4</v>
      </c>
      <c r="Y488">
        <v>21.4</v>
      </c>
      <c r="Z488" s="116">
        <f t="shared" si="4"/>
        <v>-7.4000000000000021</v>
      </c>
    </row>
    <row r="489" spans="1:26" ht="14.25">
      <c r="A489" s="59"/>
      <c r="B489" s="64"/>
      <c r="C489" s="72"/>
      <c r="D489" s="79" t="s">
        <v>76</v>
      </c>
      <c r="E489" s="87">
        <v>1.4</v>
      </c>
      <c r="F489" s="87">
        <v>5.2</v>
      </c>
      <c r="G489" s="87">
        <v>0.8</v>
      </c>
      <c r="H489" s="87">
        <v>3.6</v>
      </c>
      <c r="I489" s="87">
        <v>5.0999999999999996</v>
      </c>
      <c r="J489" s="87">
        <v>1.6</v>
      </c>
      <c r="K489" s="96"/>
      <c r="L489" s="96"/>
      <c r="M489" s="96"/>
      <c r="N489" s="96"/>
      <c r="O489" s="96"/>
      <c r="P489" s="96"/>
      <c r="Q489" s="87">
        <f>SUM(E489:P489)</f>
        <v>17.700000000000003</v>
      </c>
      <c r="R489" s="87">
        <v>17.899999999999999</v>
      </c>
      <c r="S489" s="113">
        <f t="shared" si="148"/>
        <v>98.882681564245829</v>
      </c>
      <c r="T489" s="116">
        <f t="shared" si="3"/>
        <v>-12.600000000000001</v>
      </c>
      <c r="U489" s="119"/>
      <c r="V489" s="119"/>
      <c r="W489" s="21"/>
      <c r="X489" s="21">
        <v>30.5</v>
      </c>
      <c r="Y489">
        <v>30.5</v>
      </c>
      <c r="Z489" s="116">
        <f t="shared" si="4"/>
        <v>-12.600000000000001</v>
      </c>
    </row>
    <row r="490" spans="1:26">
      <c r="A490" s="54" t="s">
        <v>11</v>
      </c>
      <c r="B490" s="60"/>
      <c r="C490" s="67"/>
      <c r="D490" s="77" t="s">
        <v>39</v>
      </c>
      <c r="E490" s="82">
        <f t="shared" ref="E490:Q495" si="159">+E496+E574</f>
        <v>809.3</v>
      </c>
      <c r="F490" s="82">
        <f t="shared" si="159"/>
        <v>907.79999999999984</v>
      </c>
      <c r="G490" s="82">
        <f t="shared" si="159"/>
        <v>661.3</v>
      </c>
      <c r="H490" s="82">
        <f t="shared" si="159"/>
        <v>964.40000000000009</v>
      </c>
      <c r="I490" s="82">
        <f t="shared" si="159"/>
        <v>1039.4000000000001</v>
      </c>
      <c r="J490" s="82">
        <f t="shared" si="159"/>
        <v>793.2</v>
      </c>
      <c r="K490" s="91">
        <f t="shared" si="159"/>
        <v>0</v>
      </c>
      <c r="L490" s="91">
        <f t="shared" si="159"/>
        <v>0</v>
      </c>
      <c r="M490" s="91">
        <f t="shared" si="159"/>
        <v>0</v>
      </c>
      <c r="N490" s="91">
        <f t="shared" si="159"/>
        <v>0</v>
      </c>
      <c r="O490" s="91">
        <f t="shared" si="159"/>
        <v>0</v>
      </c>
      <c r="P490" s="91">
        <f t="shared" si="159"/>
        <v>0</v>
      </c>
      <c r="Q490" s="82">
        <f t="shared" si="159"/>
        <v>5175.4000000000005</v>
      </c>
      <c r="R490" s="82">
        <v>4553.1000000000004</v>
      </c>
      <c r="S490" s="111">
        <f t="shared" si="148"/>
        <v>113.66761107816652</v>
      </c>
      <c r="T490" s="116">
        <f t="shared" si="3"/>
        <v>-3842.6000000000004</v>
      </c>
      <c r="W490" s="21"/>
      <c r="X490" s="21">
        <v>8395.7000000000007</v>
      </c>
      <c r="Y490">
        <v>8415.9000000000015</v>
      </c>
      <c r="Z490" s="116">
        <f t="shared" si="4"/>
        <v>-3862.8000000000011</v>
      </c>
    </row>
    <row r="491" spans="1:26">
      <c r="A491" s="55"/>
      <c r="B491" s="61"/>
      <c r="C491" s="68"/>
      <c r="D491" s="78" t="s">
        <v>72</v>
      </c>
      <c r="E491" s="83">
        <f t="shared" si="159"/>
        <v>182.60000000000002</v>
      </c>
      <c r="F491" s="83">
        <f t="shared" si="159"/>
        <v>190.10000000000002</v>
      </c>
      <c r="G491" s="83">
        <f t="shared" si="159"/>
        <v>148.59999999999997</v>
      </c>
      <c r="H491" s="83">
        <f t="shared" si="159"/>
        <v>273.5</v>
      </c>
      <c r="I491" s="83">
        <f t="shared" si="159"/>
        <v>296.70000000000005</v>
      </c>
      <c r="J491" s="83">
        <f t="shared" si="159"/>
        <v>214.5</v>
      </c>
      <c r="K491" s="92">
        <f t="shared" si="159"/>
        <v>0</v>
      </c>
      <c r="L491" s="92">
        <f t="shared" si="159"/>
        <v>0</v>
      </c>
      <c r="M491" s="92">
        <f t="shared" si="159"/>
        <v>0</v>
      </c>
      <c r="N491" s="92">
        <f t="shared" si="159"/>
        <v>0</v>
      </c>
      <c r="O491" s="92">
        <f t="shared" si="159"/>
        <v>0</v>
      </c>
      <c r="P491" s="92">
        <f t="shared" si="159"/>
        <v>0</v>
      </c>
      <c r="Q491" s="83">
        <f t="shared" si="159"/>
        <v>1306</v>
      </c>
      <c r="R491" s="83">
        <v>1311.1</v>
      </c>
      <c r="S491" s="112">
        <f t="shared" si="148"/>
        <v>99.611013652658073</v>
      </c>
      <c r="T491" s="116">
        <f t="shared" si="3"/>
        <v>-2451</v>
      </c>
      <c r="W491" s="21"/>
      <c r="X491" s="21">
        <v>3762.1</v>
      </c>
      <c r="Y491">
        <v>3756.1000000000004</v>
      </c>
      <c r="Z491" s="116">
        <f t="shared" si="4"/>
        <v>-2445.0000000000005</v>
      </c>
    </row>
    <row r="492" spans="1:26">
      <c r="A492" s="55"/>
      <c r="B492" s="61"/>
      <c r="C492" s="68"/>
      <c r="D492" s="78" t="s">
        <v>74</v>
      </c>
      <c r="E492" s="83">
        <f t="shared" si="159"/>
        <v>626.69999999999993</v>
      </c>
      <c r="F492" s="83">
        <f t="shared" si="159"/>
        <v>717.7</v>
      </c>
      <c r="G492" s="83">
        <f t="shared" si="159"/>
        <v>512.70000000000005</v>
      </c>
      <c r="H492" s="83">
        <f t="shared" si="159"/>
        <v>690.89999999999986</v>
      </c>
      <c r="I492" s="83">
        <f t="shared" si="159"/>
        <v>742.69999999999982</v>
      </c>
      <c r="J492" s="83">
        <f t="shared" si="159"/>
        <v>578.70000000000005</v>
      </c>
      <c r="K492" s="92">
        <f t="shared" si="159"/>
        <v>0</v>
      </c>
      <c r="L492" s="92">
        <f t="shared" si="159"/>
        <v>0</v>
      </c>
      <c r="M492" s="92">
        <f t="shared" si="159"/>
        <v>0</v>
      </c>
      <c r="N492" s="92">
        <f t="shared" si="159"/>
        <v>0</v>
      </c>
      <c r="O492" s="92">
        <f t="shared" si="159"/>
        <v>0</v>
      </c>
      <c r="P492" s="92">
        <f t="shared" si="159"/>
        <v>0</v>
      </c>
      <c r="Q492" s="83">
        <f t="shared" si="159"/>
        <v>3869.4000000000005</v>
      </c>
      <c r="R492" s="83">
        <v>3242.0000000000005</v>
      </c>
      <c r="S492" s="112">
        <f t="shared" si="148"/>
        <v>119.35225169648365</v>
      </c>
      <c r="T492" s="116">
        <f t="shared" si="3"/>
        <v>-1391.6000000000008</v>
      </c>
      <c r="W492" s="21"/>
      <c r="X492" s="21">
        <v>4633.6000000000013</v>
      </c>
      <c r="Y492">
        <v>4659.8</v>
      </c>
      <c r="Z492" s="116">
        <f t="shared" si="4"/>
        <v>-1417.7999999999997</v>
      </c>
    </row>
    <row r="493" spans="1:26">
      <c r="A493" s="55"/>
      <c r="B493" s="61"/>
      <c r="C493" s="68"/>
      <c r="D493" s="78" t="s">
        <v>75</v>
      </c>
      <c r="E493" s="83">
        <f t="shared" si="159"/>
        <v>655.8</v>
      </c>
      <c r="F493" s="83">
        <f t="shared" si="159"/>
        <v>754.5</v>
      </c>
      <c r="G493" s="83">
        <f t="shared" si="159"/>
        <v>565.00000000000011</v>
      </c>
      <c r="H493" s="83">
        <f t="shared" si="159"/>
        <v>755.4</v>
      </c>
      <c r="I493" s="83">
        <f t="shared" si="159"/>
        <v>839.4</v>
      </c>
      <c r="J493" s="83">
        <f t="shared" si="159"/>
        <v>647</v>
      </c>
      <c r="K493" s="92">
        <f t="shared" si="159"/>
        <v>0</v>
      </c>
      <c r="L493" s="92">
        <f t="shared" si="159"/>
        <v>0</v>
      </c>
      <c r="M493" s="92">
        <f t="shared" si="159"/>
        <v>0</v>
      </c>
      <c r="N493" s="92">
        <f t="shared" si="159"/>
        <v>0</v>
      </c>
      <c r="O493" s="92">
        <f t="shared" si="159"/>
        <v>0</v>
      </c>
      <c r="P493" s="92">
        <f t="shared" si="159"/>
        <v>0</v>
      </c>
      <c r="Q493" s="83">
        <f t="shared" si="159"/>
        <v>4217.1000000000004</v>
      </c>
      <c r="R493" s="83">
        <v>3630.3</v>
      </c>
      <c r="S493" s="112">
        <f t="shared" si="148"/>
        <v>116.16395339228163</v>
      </c>
      <c r="T493" s="116">
        <f t="shared" si="3"/>
        <v>-2190.5999999999995</v>
      </c>
      <c r="W493" s="21"/>
      <c r="X493" s="21">
        <v>5820.9</v>
      </c>
      <c r="Y493">
        <v>5845.1</v>
      </c>
      <c r="Z493" s="116">
        <f t="shared" si="4"/>
        <v>-2214.8000000000002</v>
      </c>
    </row>
    <row r="494" spans="1:26">
      <c r="A494" s="55"/>
      <c r="B494" s="61"/>
      <c r="C494" s="68"/>
      <c r="D494" s="78" t="s">
        <v>40</v>
      </c>
      <c r="E494" s="83">
        <f t="shared" si="159"/>
        <v>153.5</v>
      </c>
      <c r="F494" s="83">
        <f t="shared" si="159"/>
        <v>153.29999999999998</v>
      </c>
      <c r="G494" s="83">
        <f t="shared" si="159"/>
        <v>96.299999999999983</v>
      </c>
      <c r="H494" s="83">
        <f t="shared" si="159"/>
        <v>209</v>
      </c>
      <c r="I494" s="83">
        <f t="shared" si="159"/>
        <v>199.99999999999997</v>
      </c>
      <c r="J494" s="83">
        <f t="shared" si="159"/>
        <v>146.19999999999996</v>
      </c>
      <c r="K494" s="92">
        <f t="shared" si="159"/>
        <v>0</v>
      </c>
      <c r="L494" s="92">
        <f t="shared" si="159"/>
        <v>0</v>
      </c>
      <c r="M494" s="92">
        <f t="shared" si="159"/>
        <v>0</v>
      </c>
      <c r="N494" s="92">
        <f t="shared" si="159"/>
        <v>0</v>
      </c>
      <c r="O494" s="92">
        <f t="shared" si="159"/>
        <v>0</v>
      </c>
      <c r="P494" s="92">
        <f t="shared" si="159"/>
        <v>0</v>
      </c>
      <c r="Q494" s="83">
        <f t="shared" si="159"/>
        <v>958.3</v>
      </c>
      <c r="R494" s="83">
        <v>922.8</v>
      </c>
      <c r="S494" s="112">
        <f t="shared" si="148"/>
        <v>103.8469874295622</v>
      </c>
      <c r="T494" s="116">
        <f t="shared" si="3"/>
        <v>-1652.0000000000002</v>
      </c>
      <c r="W494" s="21"/>
      <c r="X494" s="21">
        <v>2574.8000000000002</v>
      </c>
      <c r="Y494">
        <v>2570.7999999999993</v>
      </c>
      <c r="Z494" s="116">
        <f t="shared" si="4"/>
        <v>-1647.9999999999993</v>
      </c>
    </row>
    <row r="495" spans="1:26" ht="14.25">
      <c r="A495" s="55"/>
      <c r="B495" s="62"/>
      <c r="C495" s="69"/>
      <c r="D495" s="79" t="s">
        <v>76</v>
      </c>
      <c r="E495" s="84">
        <f t="shared" si="159"/>
        <v>186.9</v>
      </c>
      <c r="F495" s="84">
        <f t="shared" si="159"/>
        <v>182.89999999999998</v>
      </c>
      <c r="G495" s="84">
        <f t="shared" si="159"/>
        <v>121.3</v>
      </c>
      <c r="H495" s="84">
        <f t="shared" si="159"/>
        <v>268.2</v>
      </c>
      <c r="I495" s="84">
        <f t="shared" si="159"/>
        <v>249.59999999999997</v>
      </c>
      <c r="J495" s="84">
        <f t="shared" si="159"/>
        <v>189.50000000000003</v>
      </c>
      <c r="K495" s="93">
        <f t="shared" si="159"/>
        <v>0</v>
      </c>
      <c r="L495" s="93">
        <f t="shared" si="159"/>
        <v>0</v>
      </c>
      <c r="M495" s="93">
        <f t="shared" si="159"/>
        <v>0</v>
      </c>
      <c r="N495" s="93">
        <f t="shared" si="159"/>
        <v>0</v>
      </c>
      <c r="O495" s="93">
        <f t="shared" si="159"/>
        <v>0</v>
      </c>
      <c r="P495" s="93">
        <f t="shared" si="159"/>
        <v>0</v>
      </c>
      <c r="Q495" s="84">
        <f t="shared" si="159"/>
        <v>1198.4000000000003</v>
      </c>
      <c r="R495" s="84">
        <v>1069.3000000000002</v>
      </c>
      <c r="S495" s="113">
        <f t="shared" si="148"/>
        <v>112.07331899373423</v>
      </c>
      <c r="T495" s="116">
        <f t="shared" si="3"/>
        <v>-2022.3000000000002</v>
      </c>
      <c r="W495" s="21"/>
      <c r="X495" s="21">
        <v>3091.6000000000004</v>
      </c>
      <c r="Y495">
        <v>3079.4999999999995</v>
      </c>
      <c r="Z495" s="116">
        <f t="shared" si="4"/>
        <v>-2010.1999999999994</v>
      </c>
    </row>
    <row r="496" spans="1:26">
      <c r="A496" s="57"/>
      <c r="B496" s="54" t="s">
        <v>276</v>
      </c>
      <c r="C496" s="67"/>
      <c r="D496" s="77" t="s">
        <v>39</v>
      </c>
      <c r="E496" s="85">
        <f t="shared" ref="E496:Q501" si="160">+E502+E508+E517+E523+E529+E535+E541+E547+E553+E559+E565</f>
        <v>726.1</v>
      </c>
      <c r="F496" s="85">
        <f t="shared" si="160"/>
        <v>799.99999999999989</v>
      </c>
      <c r="G496" s="85">
        <f t="shared" si="160"/>
        <v>575.1</v>
      </c>
      <c r="H496" s="85">
        <f t="shared" si="160"/>
        <v>846.8</v>
      </c>
      <c r="I496" s="85">
        <f t="shared" si="160"/>
        <v>908.1</v>
      </c>
      <c r="J496" s="85">
        <f t="shared" si="160"/>
        <v>697.3</v>
      </c>
      <c r="K496" s="94">
        <f t="shared" si="160"/>
        <v>0</v>
      </c>
      <c r="L496" s="94">
        <f t="shared" si="160"/>
        <v>0</v>
      </c>
      <c r="M496" s="94">
        <f t="shared" si="160"/>
        <v>0</v>
      </c>
      <c r="N496" s="94">
        <f t="shared" si="160"/>
        <v>0</v>
      </c>
      <c r="O496" s="94">
        <f t="shared" si="160"/>
        <v>0</v>
      </c>
      <c r="P496" s="94">
        <f t="shared" si="160"/>
        <v>0</v>
      </c>
      <c r="Q496" s="85">
        <f t="shared" si="160"/>
        <v>4553.4000000000005</v>
      </c>
      <c r="R496" s="85">
        <v>3934.5</v>
      </c>
      <c r="S496" s="111">
        <f t="shared" si="148"/>
        <v>115.73008006099887</v>
      </c>
      <c r="T496" s="116">
        <f t="shared" si="3"/>
        <v>-3646.2000000000007</v>
      </c>
      <c r="W496" s="21"/>
      <c r="X496" s="21">
        <v>7580.7000000000007</v>
      </c>
      <c r="Y496">
        <v>7600.9000000000015</v>
      </c>
      <c r="Z496" s="116">
        <f t="shared" si="4"/>
        <v>-3666.4000000000015</v>
      </c>
    </row>
    <row r="497" spans="1:26">
      <c r="A497" s="57"/>
      <c r="B497" s="55"/>
      <c r="C497" s="68"/>
      <c r="D497" s="78" t="s">
        <v>72</v>
      </c>
      <c r="E497" s="86">
        <f t="shared" si="160"/>
        <v>175.8</v>
      </c>
      <c r="F497" s="86">
        <f t="shared" si="160"/>
        <v>178.10000000000002</v>
      </c>
      <c r="G497" s="86">
        <f t="shared" si="160"/>
        <v>141.49999999999997</v>
      </c>
      <c r="H497" s="86">
        <f t="shared" si="160"/>
        <v>260.5</v>
      </c>
      <c r="I497" s="86">
        <f t="shared" si="160"/>
        <v>282.60000000000002</v>
      </c>
      <c r="J497" s="86">
        <f t="shared" si="160"/>
        <v>204.4</v>
      </c>
      <c r="K497" s="95">
        <f t="shared" si="160"/>
        <v>0</v>
      </c>
      <c r="L497" s="95">
        <f t="shared" si="160"/>
        <v>0</v>
      </c>
      <c r="M497" s="95">
        <f t="shared" si="160"/>
        <v>0</v>
      </c>
      <c r="N497" s="95">
        <f t="shared" si="160"/>
        <v>0</v>
      </c>
      <c r="O497" s="95">
        <f t="shared" si="160"/>
        <v>0</v>
      </c>
      <c r="P497" s="95">
        <f t="shared" si="160"/>
        <v>0</v>
      </c>
      <c r="Q497" s="86">
        <f t="shared" si="160"/>
        <v>1242.9000000000001</v>
      </c>
      <c r="R497" s="86">
        <v>1252.8000000000002</v>
      </c>
      <c r="S497" s="112">
        <f t="shared" si="148"/>
        <v>99.209770114942515</v>
      </c>
      <c r="T497" s="116">
        <f t="shared" si="3"/>
        <v>-2283.3999999999996</v>
      </c>
      <c r="W497" s="21"/>
      <c r="X497" s="21">
        <v>3536.2</v>
      </c>
      <c r="Y497">
        <v>3530.2</v>
      </c>
      <c r="Z497" s="116">
        <f t="shared" si="4"/>
        <v>-2277.4</v>
      </c>
    </row>
    <row r="498" spans="1:26">
      <c r="A498" s="57"/>
      <c r="B498" s="55"/>
      <c r="C498" s="68"/>
      <c r="D498" s="78" t="s">
        <v>74</v>
      </c>
      <c r="E498" s="86">
        <f t="shared" si="160"/>
        <v>550.29999999999995</v>
      </c>
      <c r="F498" s="86">
        <f t="shared" si="160"/>
        <v>621.9</v>
      </c>
      <c r="G498" s="86">
        <f t="shared" si="160"/>
        <v>433.60000000000008</v>
      </c>
      <c r="H498" s="86">
        <f t="shared" si="160"/>
        <v>586.29999999999984</v>
      </c>
      <c r="I498" s="86">
        <f t="shared" si="160"/>
        <v>625.49999999999989</v>
      </c>
      <c r="J498" s="86">
        <f t="shared" si="160"/>
        <v>492.9</v>
      </c>
      <c r="K498" s="95">
        <f t="shared" si="160"/>
        <v>0</v>
      </c>
      <c r="L498" s="95">
        <f t="shared" si="160"/>
        <v>0</v>
      </c>
      <c r="M498" s="95">
        <f t="shared" si="160"/>
        <v>0</v>
      </c>
      <c r="N498" s="95">
        <f t="shared" si="160"/>
        <v>0</v>
      </c>
      <c r="O498" s="95">
        <f t="shared" si="160"/>
        <v>0</v>
      </c>
      <c r="P498" s="95">
        <f t="shared" si="160"/>
        <v>0</v>
      </c>
      <c r="Q498" s="86">
        <f t="shared" si="160"/>
        <v>3310.5000000000005</v>
      </c>
      <c r="R498" s="86">
        <v>2681.7</v>
      </c>
      <c r="S498" s="112">
        <f t="shared" si="148"/>
        <v>123.44781295446919</v>
      </c>
      <c r="T498" s="116">
        <f t="shared" si="3"/>
        <v>-1362.8000000000006</v>
      </c>
      <c r="W498" s="21"/>
      <c r="X498" s="21">
        <v>4044.5000000000009</v>
      </c>
      <c r="Y498">
        <v>4070.7</v>
      </c>
      <c r="Z498" s="116">
        <f t="shared" si="4"/>
        <v>-1389</v>
      </c>
    </row>
    <row r="499" spans="1:26">
      <c r="A499" s="57"/>
      <c r="B499" s="55"/>
      <c r="C499" s="68"/>
      <c r="D499" s="78" t="s">
        <v>75</v>
      </c>
      <c r="E499" s="86">
        <f t="shared" si="160"/>
        <v>577</v>
      </c>
      <c r="F499" s="86">
        <f t="shared" si="160"/>
        <v>651.6</v>
      </c>
      <c r="G499" s="86">
        <f t="shared" si="160"/>
        <v>484.00000000000011</v>
      </c>
      <c r="H499" s="86">
        <f t="shared" si="160"/>
        <v>647.6</v>
      </c>
      <c r="I499" s="86">
        <f t="shared" si="160"/>
        <v>717.9</v>
      </c>
      <c r="J499" s="86">
        <f t="shared" si="160"/>
        <v>558.20000000000005</v>
      </c>
      <c r="K499" s="95">
        <f t="shared" si="160"/>
        <v>0</v>
      </c>
      <c r="L499" s="95">
        <f t="shared" si="160"/>
        <v>0</v>
      </c>
      <c r="M499" s="95">
        <f t="shared" si="160"/>
        <v>0</v>
      </c>
      <c r="N499" s="95">
        <f t="shared" si="160"/>
        <v>0</v>
      </c>
      <c r="O499" s="95">
        <f t="shared" si="160"/>
        <v>0</v>
      </c>
      <c r="P499" s="95">
        <f t="shared" si="160"/>
        <v>0</v>
      </c>
      <c r="Q499" s="86">
        <f t="shared" si="160"/>
        <v>3636.3</v>
      </c>
      <c r="R499" s="86">
        <v>3048.3</v>
      </c>
      <c r="S499" s="112">
        <f t="shared" si="148"/>
        <v>119.28944001574648</v>
      </c>
      <c r="T499" s="116">
        <f t="shared" si="3"/>
        <v>-2029.6999999999998</v>
      </c>
      <c r="W499" s="21"/>
      <c r="X499" s="21">
        <v>5078</v>
      </c>
      <c r="Y499">
        <v>5102.2000000000007</v>
      </c>
      <c r="Z499" s="116">
        <f t="shared" si="4"/>
        <v>-2053.9000000000005</v>
      </c>
    </row>
    <row r="500" spans="1:26">
      <c r="A500" s="57"/>
      <c r="B500" s="55"/>
      <c r="C500" s="68"/>
      <c r="D500" s="78" t="s">
        <v>40</v>
      </c>
      <c r="E500" s="86">
        <f t="shared" si="160"/>
        <v>149.1</v>
      </c>
      <c r="F500" s="86">
        <f t="shared" si="160"/>
        <v>148.39999999999998</v>
      </c>
      <c r="G500" s="86">
        <f t="shared" si="160"/>
        <v>91.09999999999998</v>
      </c>
      <c r="H500" s="86">
        <f t="shared" si="160"/>
        <v>199.2</v>
      </c>
      <c r="I500" s="86">
        <f t="shared" si="160"/>
        <v>190.19999999999996</v>
      </c>
      <c r="J500" s="86">
        <f t="shared" si="160"/>
        <v>139.09999999999997</v>
      </c>
      <c r="K500" s="95">
        <f t="shared" si="160"/>
        <v>0</v>
      </c>
      <c r="L500" s="95">
        <f t="shared" si="160"/>
        <v>0</v>
      </c>
      <c r="M500" s="95">
        <f t="shared" si="160"/>
        <v>0</v>
      </c>
      <c r="N500" s="95">
        <f t="shared" si="160"/>
        <v>0</v>
      </c>
      <c r="O500" s="95">
        <f t="shared" si="160"/>
        <v>0</v>
      </c>
      <c r="P500" s="95">
        <f t="shared" si="160"/>
        <v>0</v>
      </c>
      <c r="Q500" s="86">
        <f t="shared" si="160"/>
        <v>917.09999999999991</v>
      </c>
      <c r="R500" s="86">
        <v>886.19999999999982</v>
      </c>
      <c r="S500" s="112">
        <f t="shared" si="148"/>
        <v>103.48679756262695</v>
      </c>
      <c r="T500" s="116">
        <f t="shared" si="3"/>
        <v>-1616.5000000000005</v>
      </c>
      <c r="W500" s="21"/>
      <c r="X500" s="21">
        <v>2502.7000000000003</v>
      </c>
      <c r="Y500">
        <v>2498.6999999999994</v>
      </c>
      <c r="Z500" s="116">
        <f t="shared" si="4"/>
        <v>-1612.4999999999995</v>
      </c>
    </row>
    <row r="501" spans="1:26" ht="14.25">
      <c r="A501" s="57"/>
      <c r="B501" s="55"/>
      <c r="C501" s="69"/>
      <c r="D501" s="79" t="s">
        <v>76</v>
      </c>
      <c r="E501" s="87">
        <f t="shared" si="160"/>
        <v>181.6</v>
      </c>
      <c r="F501" s="87">
        <f t="shared" si="160"/>
        <v>176.8</v>
      </c>
      <c r="G501" s="87">
        <f t="shared" si="160"/>
        <v>114.7</v>
      </c>
      <c r="H501" s="87">
        <f t="shared" si="160"/>
        <v>256.3</v>
      </c>
      <c r="I501" s="87">
        <f t="shared" si="160"/>
        <v>237.89999999999998</v>
      </c>
      <c r="J501" s="87">
        <f t="shared" si="160"/>
        <v>180.7</v>
      </c>
      <c r="K501" s="96">
        <f t="shared" si="160"/>
        <v>0</v>
      </c>
      <c r="L501" s="96">
        <f t="shared" si="160"/>
        <v>0</v>
      </c>
      <c r="M501" s="96">
        <f t="shared" si="160"/>
        <v>0</v>
      </c>
      <c r="N501" s="96">
        <f t="shared" si="160"/>
        <v>0</v>
      </c>
      <c r="O501" s="96">
        <f t="shared" si="160"/>
        <v>0</v>
      </c>
      <c r="P501" s="96">
        <f t="shared" si="160"/>
        <v>0</v>
      </c>
      <c r="Q501" s="87">
        <f t="shared" si="160"/>
        <v>1148.0000000000002</v>
      </c>
      <c r="R501" s="87">
        <v>1021</v>
      </c>
      <c r="S501" s="113">
        <f t="shared" si="148"/>
        <v>112.43878550440746</v>
      </c>
      <c r="T501" s="116">
        <f t="shared" si="3"/>
        <v>-1986.2000000000003</v>
      </c>
      <c r="W501" s="21"/>
      <c r="X501" s="21">
        <v>3007.2</v>
      </c>
      <c r="Y501">
        <v>2995.0999999999995</v>
      </c>
      <c r="Z501" s="116">
        <f t="shared" si="4"/>
        <v>-1974.0999999999995</v>
      </c>
    </row>
    <row r="502" spans="1:26" ht="13.5" customHeight="1">
      <c r="A502" s="57"/>
      <c r="B502" s="57"/>
      <c r="C502" s="70" t="s">
        <v>77</v>
      </c>
      <c r="D502" s="77" t="s">
        <v>39</v>
      </c>
      <c r="E502" s="85">
        <v>323.3</v>
      </c>
      <c r="F502" s="85">
        <v>326.39999999999998</v>
      </c>
      <c r="G502" s="85">
        <v>279.60000000000002</v>
      </c>
      <c r="H502" s="85">
        <v>379.2</v>
      </c>
      <c r="I502" s="85">
        <v>389.5</v>
      </c>
      <c r="J502" s="85">
        <v>302.39999999999998</v>
      </c>
      <c r="K502" s="94"/>
      <c r="L502" s="94"/>
      <c r="M502" s="94"/>
      <c r="N502" s="94"/>
      <c r="O502" s="94"/>
      <c r="P502" s="94"/>
      <c r="Q502" s="85">
        <f>SUM(E502:P502)</f>
        <v>2000.4</v>
      </c>
      <c r="R502" s="85">
        <v>1841.1</v>
      </c>
      <c r="S502" s="111">
        <f t="shared" si="148"/>
        <v>108.65243604366954</v>
      </c>
      <c r="T502" s="116">
        <f t="shared" si="3"/>
        <v>-1541.2</v>
      </c>
      <c r="U502" s="117" t="s">
        <v>321</v>
      </c>
      <c r="V502" s="148">
        <v>1</v>
      </c>
      <c r="W502" s="21"/>
      <c r="X502" s="21">
        <v>3382.3</v>
      </c>
      <c r="Y502">
        <v>3382.3</v>
      </c>
      <c r="Z502" s="116">
        <f t="shared" si="4"/>
        <v>-1541.2</v>
      </c>
    </row>
    <row r="503" spans="1:26" ht="13.5" customHeight="1">
      <c r="A503" s="57"/>
      <c r="B503" s="47"/>
      <c r="C503" s="71"/>
      <c r="D503" s="78" t="s">
        <v>72</v>
      </c>
      <c r="E503" s="86">
        <v>124.3</v>
      </c>
      <c r="F503" s="86">
        <v>117.8</v>
      </c>
      <c r="G503" s="86">
        <v>101.8</v>
      </c>
      <c r="H503" s="86">
        <v>154.9</v>
      </c>
      <c r="I503" s="86">
        <v>164.5</v>
      </c>
      <c r="J503" s="86">
        <v>120.4</v>
      </c>
      <c r="K503" s="95"/>
      <c r="L503" s="95"/>
      <c r="M503" s="95"/>
      <c r="N503" s="95"/>
      <c r="O503" s="95"/>
      <c r="P503" s="95"/>
      <c r="Q503" s="86">
        <f>SUM(E503:P503)</f>
        <v>783.7</v>
      </c>
      <c r="R503" s="86">
        <v>877.3</v>
      </c>
      <c r="S503" s="112">
        <f t="shared" si="148"/>
        <v>89.330901630001136</v>
      </c>
      <c r="T503" s="116">
        <f t="shared" si="3"/>
        <v>-1299.6000000000001</v>
      </c>
      <c r="U503" s="118"/>
      <c r="V503" s="118"/>
      <c r="W503" s="21"/>
      <c r="X503" s="21">
        <v>2176.9</v>
      </c>
      <c r="Y503">
        <v>2176.9</v>
      </c>
      <c r="Z503" s="116">
        <f t="shared" si="4"/>
        <v>-1299.6000000000001</v>
      </c>
    </row>
    <row r="504" spans="1:26" ht="13.5" customHeight="1">
      <c r="A504" s="57"/>
      <c r="B504" s="47"/>
      <c r="C504" s="71"/>
      <c r="D504" s="78" t="s">
        <v>74</v>
      </c>
      <c r="E504" s="86">
        <f t="shared" ref="E504:Q504" si="161">+E502-E503</f>
        <v>199</v>
      </c>
      <c r="F504" s="86">
        <f t="shared" si="161"/>
        <v>208.59999999999997</v>
      </c>
      <c r="G504" s="86">
        <f t="shared" si="161"/>
        <v>177.8</v>
      </c>
      <c r="H504" s="86">
        <f t="shared" si="161"/>
        <v>224.3</v>
      </c>
      <c r="I504" s="86">
        <f t="shared" si="161"/>
        <v>225</v>
      </c>
      <c r="J504" s="86">
        <f t="shared" si="161"/>
        <v>181.99999999999997</v>
      </c>
      <c r="K504" s="95">
        <f t="shared" si="161"/>
        <v>0</v>
      </c>
      <c r="L504" s="95">
        <f t="shared" si="161"/>
        <v>0</v>
      </c>
      <c r="M504" s="95">
        <f t="shared" si="161"/>
        <v>0</v>
      </c>
      <c r="N504" s="95">
        <f t="shared" si="161"/>
        <v>0</v>
      </c>
      <c r="O504" s="95">
        <f t="shared" si="161"/>
        <v>0</v>
      </c>
      <c r="P504" s="95">
        <f t="shared" si="161"/>
        <v>0</v>
      </c>
      <c r="Q504" s="86">
        <f t="shared" si="161"/>
        <v>1216.7000000000003</v>
      </c>
      <c r="R504" s="86">
        <v>963.8</v>
      </c>
      <c r="S504" s="112">
        <f t="shared" si="148"/>
        <v>126.23988379331814</v>
      </c>
      <c r="T504" s="116">
        <f t="shared" si="3"/>
        <v>-241.59999999999991</v>
      </c>
      <c r="U504" s="118"/>
      <c r="V504" s="118"/>
      <c r="W504" s="21"/>
      <c r="X504" s="21">
        <v>1205.3999999999999</v>
      </c>
      <c r="Y504">
        <v>1205.4000000000001</v>
      </c>
      <c r="Z504" s="116">
        <f t="shared" si="4"/>
        <v>-241.60000000000014</v>
      </c>
    </row>
    <row r="505" spans="1:26" ht="13.5" customHeight="1">
      <c r="A505" s="57"/>
      <c r="B505" s="47"/>
      <c r="C505" s="71"/>
      <c r="D505" s="78" t="s">
        <v>75</v>
      </c>
      <c r="E505" s="86">
        <f t="shared" ref="E505:Q505" si="162">+E502-E506</f>
        <v>194.2</v>
      </c>
      <c r="F505" s="86">
        <f t="shared" si="162"/>
        <v>202.7</v>
      </c>
      <c r="G505" s="86">
        <f t="shared" si="162"/>
        <v>203.2</v>
      </c>
      <c r="H505" s="86">
        <f t="shared" si="162"/>
        <v>209.3</v>
      </c>
      <c r="I505" s="86">
        <f t="shared" si="162"/>
        <v>230.3</v>
      </c>
      <c r="J505" s="86">
        <f t="shared" si="162"/>
        <v>186.99999999999997</v>
      </c>
      <c r="K505" s="95">
        <f t="shared" si="162"/>
        <v>0</v>
      </c>
      <c r="L505" s="95">
        <f t="shared" si="162"/>
        <v>0</v>
      </c>
      <c r="M505" s="95">
        <f t="shared" si="162"/>
        <v>0</v>
      </c>
      <c r="N505" s="95">
        <f t="shared" si="162"/>
        <v>0</v>
      </c>
      <c r="O505" s="95">
        <f t="shared" si="162"/>
        <v>0</v>
      </c>
      <c r="P505" s="95">
        <f t="shared" si="162"/>
        <v>0</v>
      </c>
      <c r="Q505" s="86">
        <f t="shared" si="162"/>
        <v>1226.7000000000003</v>
      </c>
      <c r="R505" s="86">
        <v>1072.3999999999999</v>
      </c>
      <c r="S505" s="112">
        <f t="shared" si="148"/>
        <v>114.38828795225666</v>
      </c>
      <c r="T505" s="116">
        <f t="shared" si="3"/>
        <v>-53.5</v>
      </c>
      <c r="U505" s="118"/>
      <c r="V505" s="118"/>
      <c r="W505" s="21"/>
      <c r="X505" s="21">
        <v>1125.8999999999999</v>
      </c>
      <c r="Y505">
        <v>1125.9000000000001</v>
      </c>
      <c r="Z505" s="116">
        <f t="shared" si="4"/>
        <v>-53.500000000000227</v>
      </c>
    </row>
    <row r="506" spans="1:26" ht="13.5" customHeight="1">
      <c r="A506" s="57"/>
      <c r="B506" s="47"/>
      <c r="C506" s="71"/>
      <c r="D506" s="78" t="s">
        <v>40</v>
      </c>
      <c r="E506" s="86">
        <v>129.1</v>
      </c>
      <c r="F506" s="86">
        <v>123.7</v>
      </c>
      <c r="G506" s="86">
        <v>76.400000000000006</v>
      </c>
      <c r="H506" s="86">
        <v>169.9</v>
      </c>
      <c r="I506" s="86">
        <v>159.19999999999999</v>
      </c>
      <c r="J506" s="86">
        <v>115.4</v>
      </c>
      <c r="K506" s="95"/>
      <c r="L506" s="95"/>
      <c r="M506" s="95"/>
      <c r="N506" s="95"/>
      <c r="O506" s="95"/>
      <c r="P506" s="95"/>
      <c r="Q506" s="86">
        <f>SUM(E506:P506)</f>
        <v>773.7</v>
      </c>
      <c r="R506" s="86">
        <v>768.7</v>
      </c>
      <c r="S506" s="112">
        <f t="shared" si="148"/>
        <v>100.65044880967868</v>
      </c>
      <c r="T506" s="116">
        <f t="shared" si="3"/>
        <v>-1487.7000000000003</v>
      </c>
      <c r="U506" s="118"/>
      <c r="V506" s="118"/>
      <c r="W506" s="21"/>
      <c r="X506" s="21">
        <v>2256.4</v>
      </c>
      <c r="Y506">
        <v>2256.4</v>
      </c>
      <c r="Z506" s="116">
        <f t="shared" si="4"/>
        <v>-1487.7000000000003</v>
      </c>
    </row>
    <row r="507" spans="1:26" ht="14.25" customHeight="1">
      <c r="A507" s="57"/>
      <c r="B507" s="47"/>
      <c r="C507" s="71"/>
      <c r="D507" s="80" t="s">
        <v>76</v>
      </c>
      <c r="E507" s="87">
        <v>160.1</v>
      </c>
      <c r="F507" s="87">
        <v>148.4</v>
      </c>
      <c r="G507" s="87">
        <v>94</v>
      </c>
      <c r="H507" s="87">
        <v>209</v>
      </c>
      <c r="I507" s="87">
        <v>194.2</v>
      </c>
      <c r="J507" s="87">
        <v>141.9</v>
      </c>
      <c r="K507" s="96"/>
      <c r="L507" s="96"/>
      <c r="M507" s="96"/>
      <c r="N507" s="96"/>
      <c r="O507" s="96"/>
      <c r="P507" s="96"/>
      <c r="Q507" s="104">
        <f>SUM(E507:P507)</f>
        <v>947.6</v>
      </c>
      <c r="R507" s="104">
        <v>881.2</v>
      </c>
      <c r="S507" s="113">
        <f t="shared" si="148"/>
        <v>107.53517930095325</v>
      </c>
      <c r="T507" s="116">
        <f t="shared" si="3"/>
        <v>-1844.5999999999997</v>
      </c>
      <c r="U507" s="119"/>
      <c r="V507" s="119"/>
      <c r="W507" s="21"/>
      <c r="X507" s="21">
        <v>2725.8</v>
      </c>
      <c r="Y507">
        <v>2725.8</v>
      </c>
      <c r="Z507" s="116">
        <f t="shared" si="4"/>
        <v>-1844.5999999999997</v>
      </c>
    </row>
    <row r="508" spans="1:26" ht="13.5" customHeight="1">
      <c r="A508" s="57"/>
      <c r="B508" s="47"/>
      <c r="C508" s="70" t="s">
        <v>323</v>
      </c>
      <c r="D508" s="77" t="s">
        <v>39</v>
      </c>
      <c r="E508" s="85">
        <v>52.6</v>
      </c>
      <c r="F508" s="85">
        <v>81.099999999999994</v>
      </c>
      <c r="G508" s="85">
        <v>41.1</v>
      </c>
      <c r="H508" s="85">
        <v>53</v>
      </c>
      <c r="I508" s="85">
        <v>50.8</v>
      </c>
      <c r="J508" s="85">
        <v>56</v>
      </c>
      <c r="K508" s="94"/>
      <c r="L508" s="94"/>
      <c r="M508" s="94"/>
      <c r="N508" s="94"/>
      <c r="O508" s="94"/>
      <c r="P508" s="94"/>
      <c r="Q508" s="85">
        <f>SUM(E508:P508)</f>
        <v>334.6</v>
      </c>
      <c r="R508" s="85">
        <v>252.5</v>
      </c>
      <c r="S508" s="111">
        <f t="shared" si="148"/>
        <v>132.51485148514851</v>
      </c>
      <c r="T508" s="116">
        <f t="shared" si="3"/>
        <v>-422.19999999999993</v>
      </c>
      <c r="U508" s="127" t="s">
        <v>464</v>
      </c>
      <c r="V508" s="148">
        <v>1</v>
      </c>
      <c r="W508" s="21"/>
      <c r="X508" s="21">
        <v>674.7</v>
      </c>
      <c r="Y508">
        <v>674.7</v>
      </c>
      <c r="Z508" s="116">
        <f t="shared" si="4"/>
        <v>-422.19999999999993</v>
      </c>
    </row>
    <row r="509" spans="1:26">
      <c r="A509" s="57"/>
      <c r="B509" s="47"/>
      <c r="C509" s="71"/>
      <c r="D509" s="78" t="s">
        <v>72</v>
      </c>
      <c r="E509" s="86">
        <v>6.2</v>
      </c>
      <c r="F509" s="86">
        <v>6.8</v>
      </c>
      <c r="G509" s="86">
        <v>5.6</v>
      </c>
      <c r="H509" s="86">
        <v>13.5</v>
      </c>
      <c r="I509" s="86">
        <v>10.1</v>
      </c>
      <c r="J509" s="86">
        <v>8.5</v>
      </c>
      <c r="K509" s="95"/>
      <c r="L509" s="95"/>
      <c r="M509" s="95"/>
      <c r="N509" s="95"/>
      <c r="O509" s="95"/>
      <c r="P509" s="95"/>
      <c r="Q509" s="86">
        <f>SUM(E509:P509)</f>
        <v>50.7</v>
      </c>
      <c r="R509" s="86">
        <v>43.7</v>
      </c>
      <c r="S509" s="112">
        <f t="shared" si="148"/>
        <v>116.0183066361556</v>
      </c>
      <c r="T509" s="116">
        <f t="shared" si="3"/>
        <v>-79.499999999999986</v>
      </c>
      <c r="U509" s="128"/>
      <c r="V509" s="118"/>
      <c r="W509" s="21"/>
      <c r="X509" s="21">
        <v>123.19999999999999</v>
      </c>
      <c r="Y509">
        <v>123.19999999999999</v>
      </c>
      <c r="Z509" s="116">
        <f t="shared" si="4"/>
        <v>-79.499999999999986</v>
      </c>
    </row>
    <row r="510" spans="1:26">
      <c r="A510" s="57"/>
      <c r="B510" s="47"/>
      <c r="C510" s="71"/>
      <c r="D510" s="78" t="s">
        <v>74</v>
      </c>
      <c r="E510" s="86">
        <f t="shared" ref="E510:Q510" si="163">+E508-E509</f>
        <v>46.4</v>
      </c>
      <c r="F510" s="86">
        <f t="shared" si="163"/>
        <v>74.3</v>
      </c>
      <c r="G510" s="86">
        <f t="shared" si="163"/>
        <v>35.5</v>
      </c>
      <c r="H510" s="86">
        <f t="shared" si="163"/>
        <v>39.5</v>
      </c>
      <c r="I510" s="86">
        <f t="shared" si="163"/>
        <v>40.699999999999996</v>
      </c>
      <c r="J510" s="86">
        <f t="shared" si="163"/>
        <v>47.5</v>
      </c>
      <c r="K510" s="95">
        <f t="shared" si="163"/>
        <v>0</v>
      </c>
      <c r="L510" s="95">
        <f t="shared" si="163"/>
        <v>0</v>
      </c>
      <c r="M510" s="95">
        <f t="shared" si="163"/>
        <v>0</v>
      </c>
      <c r="N510" s="95">
        <f t="shared" si="163"/>
        <v>0</v>
      </c>
      <c r="O510" s="95">
        <f t="shared" si="163"/>
        <v>0</v>
      </c>
      <c r="P510" s="95">
        <f t="shared" si="163"/>
        <v>0</v>
      </c>
      <c r="Q510" s="86">
        <f t="shared" si="163"/>
        <v>283.89999999999998</v>
      </c>
      <c r="R510" s="86">
        <v>208.8</v>
      </c>
      <c r="S510" s="112">
        <f t="shared" si="148"/>
        <v>135.96743295019158</v>
      </c>
      <c r="T510" s="116">
        <f t="shared" si="3"/>
        <v>-342.70000000000005</v>
      </c>
      <c r="U510" s="128"/>
      <c r="V510" s="118"/>
      <c r="W510" s="21"/>
      <c r="X510" s="21">
        <v>551.5</v>
      </c>
      <c r="Y510">
        <v>551.5</v>
      </c>
      <c r="Z510" s="116">
        <f t="shared" si="4"/>
        <v>-342.70000000000005</v>
      </c>
    </row>
    <row r="511" spans="1:26">
      <c r="A511" s="57"/>
      <c r="B511" s="47"/>
      <c r="C511" s="71"/>
      <c r="D511" s="78" t="s">
        <v>75</v>
      </c>
      <c r="E511" s="86">
        <f t="shared" ref="E511:Q511" si="164">+E508-E512</f>
        <v>43</v>
      </c>
      <c r="F511" s="86">
        <f t="shared" si="164"/>
        <v>73.099999999999994</v>
      </c>
      <c r="G511" s="86">
        <f t="shared" si="164"/>
        <v>34.5</v>
      </c>
      <c r="H511" s="86">
        <f t="shared" si="164"/>
        <v>40.9</v>
      </c>
      <c r="I511" s="86">
        <f t="shared" si="164"/>
        <v>40.799999999999997</v>
      </c>
      <c r="J511" s="86">
        <f t="shared" si="164"/>
        <v>44.6</v>
      </c>
      <c r="K511" s="95">
        <f t="shared" si="164"/>
        <v>0</v>
      </c>
      <c r="L511" s="95">
        <f t="shared" si="164"/>
        <v>0</v>
      </c>
      <c r="M511" s="95">
        <f t="shared" si="164"/>
        <v>0</v>
      </c>
      <c r="N511" s="95">
        <f t="shared" si="164"/>
        <v>0</v>
      </c>
      <c r="O511" s="95">
        <f t="shared" si="164"/>
        <v>0</v>
      </c>
      <c r="P511" s="95">
        <f t="shared" si="164"/>
        <v>0</v>
      </c>
      <c r="Q511" s="86">
        <f t="shared" si="164"/>
        <v>276.89999999999998</v>
      </c>
      <c r="R511" s="86">
        <v>209.5</v>
      </c>
      <c r="S511" s="112">
        <f t="shared" si="148"/>
        <v>132.17183770883054</v>
      </c>
      <c r="T511" s="116">
        <f t="shared" si="3"/>
        <v>-416.40000000000009</v>
      </c>
      <c r="U511" s="128"/>
      <c r="V511" s="118"/>
      <c r="W511" s="21"/>
      <c r="X511" s="21">
        <v>625.90000000000009</v>
      </c>
      <c r="Y511">
        <v>625.9</v>
      </c>
      <c r="Z511" s="116">
        <f t="shared" si="4"/>
        <v>-416.4</v>
      </c>
    </row>
    <row r="512" spans="1:26">
      <c r="A512" s="57"/>
      <c r="B512" s="47"/>
      <c r="C512" s="71"/>
      <c r="D512" s="78" t="s">
        <v>40</v>
      </c>
      <c r="E512" s="86">
        <v>9.6</v>
      </c>
      <c r="F512" s="86">
        <v>8</v>
      </c>
      <c r="G512" s="86">
        <v>6.6</v>
      </c>
      <c r="H512" s="86">
        <v>12.1</v>
      </c>
      <c r="I512" s="86">
        <v>10</v>
      </c>
      <c r="J512" s="86">
        <v>11.4</v>
      </c>
      <c r="K512" s="95"/>
      <c r="L512" s="95"/>
      <c r="M512" s="95"/>
      <c r="N512" s="95"/>
      <c r="O512" s="95"/>
      <c r="P512" s="95"/>
      <c r="Q512" s="86">
        <f>SUM(E512:P512)</f>
        <v>57.7</v>
      </c>
      <c r="R512" s="86">
        <v>43</v>
      </c>
      <c r="S512" s="112">
        <f t="shared" si="148"/>
        <v>134.18604651162792</v>
      </c>
      <c r="T512" s="116">
        <f t="shared" si="3"/>
        <v>-5.7999999999999972</v>
      </c>
      <c r="U512" s="128"/>
      <c r="V512" s="118"/>
      <c r="W512" s="21"/>
      <c r="X512" s="21">
        <v>48.8</v>
      </c>
      <c r="Y512">
        <v>48.8</v>
      </c>
      <c r="Z512" s="116">
        <f t="shared" si="4"/>
        <v>-5.7999999999999972</v>
      </c>
    </row>
    <row r="513" spans="1:26" ht="14.25">
      <c r="A513" s="57"/>
      <c r="B513" s="47"/>
      <c r="C513" s="72"/>
      <c r="D513" s="79" t="s">
        <v>76</v>
      </c>
      <c r="E513" s="87">
        <v>9.6</v>
      </c>
      <c r="F513" s="87">
        <v>8</v>
      </c>
      <c r="G513" s="87">
        <v>6.6</v>
      </c>
      <c r="H513" s="87">
        <v>12.1</v>
      </c>
      <c r="I513" s="87">
        <v>10</v>
      </c>
      <c r="J513" s="87">
        <v>11.4</v>
      </c>
      <c r="K513" s="96"/>
      <c r="L513" s="96"/>
      <c r="M513" s="96"/>
      <c r="N513" s="96"/>
      <c r="O513" s="96"/>
      <c r="P513" s="96"/>
      <c r="Q513" s="87">
        <f>SUM(E513:P513)</f>
        <v>57.7</v>
      </c>
      <c r="R513" s="87">
        <v>45.599999999999994</v>
      </c>
      <c r="S513" s="113">
        <f t="shared" si="148"/>
        <v>126.53508771929826</v>
      </c>
      <c r="T513" s="116">
        <f t="shared" si="3"/>
        <v>-5.4000000000000057</v>
      </c>
      <c r="U513" s="129"/>
      <c r="V513" s="119"/>
      <c r="W513" s="21"/>
      <c r="X513" s="21">
        <v>51</v>
      </c>
      <c r="Y513">
        <v>51</v>
      </c>
      <c r="Z513" s="116">
        <f t="shared" si="4"/>
        <v>-5.4000000000000057</v>
      </c>
    </row>
    <row r="514" spans="1:26" ht="18.75" customHeight="1">
      <c r="A514" s="52" t="str">
        <f>A1</f>
        <v>１　令和３年度（２０２１年度）上期　市町村別・月別観光入込客数</v>
      </c>
      <c r="K514" s="98"/>
      <c r="L514" s="98"/>
      <c r="M514" s="98"/>
      <c r="N514" s="98"/>
      <c r="O514" s="98"/>
      <c r="P514" s="98"/>
      <c r="Q514" s="102"/>
      <c r="T514" s="116">
        <f t="shared" si="3"/>
        <v>0</v>
      </c>
      <c r="W514" s="21"/>
      <c r="X514" s="21"/>
      <c r="Z514" s="116">
        <f t="shared" si="4"/>
        <v>0</v>
      </c>
    </row>
    <row r="515" spans="1:26" ht="13.5" customHeight="1">
      <c r="K515" s="98"/>
      <c r="L515" s="98"/>
      <c r="M515" s="98"/>
      <c r="N515" s="98"/>
      <c r="O515" s="98"/>
      <c r="P515" s="98"/>
      <c r="Q515" s="102"/>
      <c r="S515" s="109" t="s">
        <v>333</v>
      </c>
      <c r="T515" s="116">
        <f t="shared" si="3"/>
        <v>0</v>
      </c>
      <c r="W515" s="21"/>
      <c r="X515" s="21"/>
      <c r="Z515" s="116">
        <f t="shared" si="4"/>
        <v>0</v>
      </c>
    </row>
    <row r="516" spans="1:26" ht="13.5" customHeight="1">
      <c r="A516" s="53" t="s">
        <v>50</v>
      </c>
      <c r="B516" s="53" t="s">
        <v>359</v>
      </c>
      <c r="C516" s="53" t="s">
        <v>60</v>
      </c>
      <c r="D516" s="76" t="s">
        <v>24</v>
      </c>
      <c r="E516" s="81" t="s">
        <v>14</v>
      </c>
      <c r="F516" s="81" t="s">
        <v>61</v>
      </c>
      <c r="G516" s="81" t="s">
        <v>55</v>
      </c>
      <c r="H516" s="81" t="s">
        <v>63</v>
      </c>
      <c r="I516" s="81" t="s">
        <v>65</v>
      </c>
      <c r="J516" s="81" t="s">
        <v>26</v>
      </c>
      <c r="K516" s="97" t="s">
        <v>9</v>
      </c>
      <c r="L516" s="97" t="s">
        <v>67</v>
      </c>
      <c r="M516" s="97" t="s">
        <v>68</v>
      </c>
      <c r="N516" s="97" t="s">
        <v>20</v>
      </c>
      <c r="O516" s="97" t="s">
        <v>31</v>
      </c>
      <c r="P516" s="97" t="s">
        <v>29</v>
      </c>
      <c r="Q516" s="103" t="s">
        <v>360</v>
      </c>
      <c r="R516" s="99" t="s">
        <v>94</v>
      </c>
      <c r="S516" s="110" t="s">
        <v>69</v>
      </c>
      <c r="T516" s="116" t="e">
        <f t="shared" si="3"/>
        <v>#VALUE!</v>
      </c>
      <c r="W516" s="21"/>
      <c r="X516" s="21" t="s">
        <v>407</v>
      </c>
      <c r="Y516" t="s">
        <v>360</v>
      </c>
      <c r="Z516" s="116" t="e">
        <f t="shared" si="4"/>
        <v>#VALUE!</v>
      </c>
    </row>
    <row r="517" spans="1:26" ht="13.5" customHeight="1">
      <c r="A517" s="57"/>
      <c r="B517" s="47"/>
      <c r="C517" s="70" t="s">
        <v>64</v>
      </c>
      <c r="D517" s="77" t="s">
        <v>39</v>
      </c>
      <c r="E517" s="85">
        <v>51.2</v>
      </c>
      <c r="F517" s="85">
        <v>42.9</v>
      </c>
      <c r="G517" s="85">
        <v>5.6</v>
      </c>
      <c r="H517" s="85">
        <v>22.9</v>
      </c>
      <c r="I517" s="85">
        <v>24</v>
      </c>
      <c r="J517" s="85">
        <v>7.5</v>
      </c>
      <c r="K517" s="94"/>
      <c r="L517" s="94"/>
      <c r="M517" s="94"/>
      <c r="N517" s="94"/>
      <c r="O517" s="94"/>
      <c r="P517" s="94"/>
      <c r="Q517" s="85">
        <f>SUM(E517:P517)</f>
        <v>154.1</v>
      </c>
      <c r="R517" s="85">
        <v>92.8</v>
      </c>
      <c r="S517" s="111">
        <f t="shared" ref="S517:S570" si="165">IF(Q517=0,"－",Q517/R517*100)</f>
        <v>166.05603448275863</v>
      </c>
      <c r="T517" s="116">
        <f t="shared" si="3"/>
        <v>-314.50000000000006</v>
      </c>
      <c r="U517" s="117" t="s">
        <v>173</v>
      </c>
      <c r="V517" s="148">
        <v>1</v>
      </c>
      <c r="W517" s="21"/>
      <c r="X517" s="21">
        <v>407.30000000000007</v>
      </c>
      <c r="Y517">
        <v>407.30000000000007</v>
      </c>
      <c r="Z517" s="116">
        <f t="shared" si="4"/>
        <v>-314.50000000000006</v>
      </c>
    </row>
    <row r="518" spans="1:26">
      <c r="A518" s="57"/>
      <c r="B518" s="47"/>
      <c r="C518" s="71"/>
      <c r="D518" s="78" t="s">
        <v>72</v>
      </c>
      <c r="E518" s="86">
        <v>9.1</v>
      </c>
      <c r="F518" s="86">
        <v>8.3000000000000007</v>
      </c>
      <c r="G518" s="86">
        <v>1.1000000000000001</v>
      </c>
      <c r="H518" s="86">
        <v>4.4000000000000004</v>
      </c>
      <c r="I518" s="86">
        <v>4.5</v>
      </c>
      <c r="J518" s="86">
        <v>1.7</v>
      </c>
      <c r="K518" s="95"/>
      <c r="L518" s="95"/>
      <c r="M518" s="95"/>
      <c r="N518" s="95"/>
      <c r="O518" s="95"/>
      <c r="P518" s="95"/>
      <c r="Q518" s="86">
        <f>SUM(E518:P518)</f>
        <v>29.1</v>
      </c>
      <c r="R518" s="86">
        <v>18.3</v>
      </c>
      <c r="S518" s="112">
        <f t="shared" si="165"/>
        <v>159.01639344262293</v>
      </c>
      <c r="T518" s="116">
        <f t="shared" si="3"/>
        <v>-58.8</v>
      </c>
      <c r="U518" s="118"/>
      <c r="V518" s="118"/>
      <c r="W518" s="21"/>
      <c r="X518" s="21">
        <v>77.099999999999994</v>
      </c>
      <c r="Y518">
        <v>87.4</v>
      </c>
      <c r="Z518" s="116">
        <f t="shared" si="4"/>
        <v>-69.099999999999994</v>
      </c>
    </row>
    <row r="519" spans="1:26">
      <c r="A519" s="57" t="s">
        <v>366</v>
      </c>
      <c r="B519" s="47" t="s">
        <v>6</v>
      </c>
      <c r="C519" s="71"/>
      <c r="D519" s="78" t="s">
        <v>74</v>
      </c>
      <c r="E519" s="86">
        <f t="shared" ref="E519:Q519" si="166">+E517-E518</f>
        <v>42.1</v>
      </c>
      <c r="F519" s="86">
        <f t="shared" si="166"/>
        <v>34.599999999999994</v>
      </c>
      <c r="G519" s="86">
        <f t="shared" si="166"/>
        <v>4.5</v>
      </c>
      <c r="H519" s="86">
        <f t="shared" si="166"/>
        <v>18.5</v>
      </c>
      <c r="I519" s="86">
        <f t="shared" si="166"/>
        <v>19.5</v>
      </c>
      <c r="J519" s="86">
        <f t="shared" si="166"/>
        <v>5.8</v>
      </c>
      <c r="K519" s="95">
        <f t="shared" si="166"/>
        <v>0</v>
      </c>
      <c r="L519" s="95">
        <f t="shared" si="166"/>
        <v>0</v>
      </c>
      <c r="M519" s="95">
        <f t="shared" si="166"/>
        <v>0</v>
      </c>
      <c r="N519" s="95">
        <f t="shared" si="166"/>
        <v>0</v>
      </c>
      <c r="O519" s="95">
        <f t="shared" si="166"/>
        <v>0</v>
      </c>
      <c r="P519" s="95">
        <f t="shared" si="166"/>
        <v>0</v>
      </c>
      <c r="Q519" s="86">
        <f t="shared" si="166"/>
        <v>125</v>
      </c>
      <c r="R519" s="86">
        <v>74.5</v>
      </c>
      <c r="S519" s="112">
        <f t="shared" si="165"/>
        <v>167.78523489932886</v>
      </c>
      <c r="T519" s="116">
        <f t="shared" si="3"/>
        <v>-255.7</v>
      </c>
      <c r="U519" s="118"/>
      <c r="V519" s="118"/>
      <c r="W519" s="21"/>
      <c r="X519" s="21">
        <v>330.2</v>
      </c>
      <c r="Y519">
        <v>319.90000000000009</v>
      </c>
      <c r="Z519" s="116">
        <f t="shared" si="4"/>
        <v>-245.40000000000009</v>
      </c>
    </row>
    <row r="520" spans="1:26">
      <c r="A520" s="57"/>
      <c r="B520" s="47"/>
      <c r="C520" s="71"/>
      <c r="D520" s="78" t="s">
        <v>75</v>
      </c>
      <c r="E520" s="86">
        <f t="shared" ref="E520:Q520" si="167">+E517-E521</f>
        <v>49.400000000000006</v>
      </c>
      <c r="F520" s="86">
        <f t="shared" si="167"/>
        <v>36.5</v>
      </c>
      <c r="G520" s="86">
        <f t="shared" si="167"/>
        <v>5</v>
      </c>
      <c r="H520" s="86">
        <f t="shared" si="167"/>
        <v>21.2</v>
      </c>
      <c r="I520" s="86">
        <f t="shared" si="167"/>
        <v>19.5</v>
      </c>
      <c r="J520" s="86">
        <f t="shared" si="167"/>
        <v>6.2</v>
      </c>
      <c r="K520" s="95">
        <f t="shared" si="167"/>
        <v>0</v>
      </c>
      <c r="L520" s="95">
        <f t="shared" si="167"/>
        <v>0</v>
      </c>
      <c r="M520" s="95">
        <f t="shared" si="167"/>
        <v>0</v>
      </c>
      <c r="N520" s="95">
        <f t="shared" si="167"/>
        <v>0</v>
      </c>
      <c r="O520" s="95">
        <f t="shared" si="167"/>
        <v>0</v>
      </c>
      <c r="P520" s="95">
        <f t="shared" si="167"/>
        <v>0</v>
      </c>
      <c r="Q520" s="86">
        <f t="shared" si="167"/>
        <v>137.79999999999998</v>
      </c>
      <c r="R520" s="86">
        <v>81.099999999999994</v>
      </c>
      <c r="S520" s="112">
        <f t="shared" si="165"/>
        <v>169.91368680641185</v>
      </c>
      <c r="T520" s="116">
        <f t="shared" si="3"/>
        <v>-289.20000000000005</v>
      </c>
      <c r="U520" s="118"/>
      <c r="V520" s="118"/>
      <c r="W520" s="21"/>
      <c r="X520" s="21">
        <v>370.3</v>
      </c>
      <c r="Y520">
        <v>375.20000000000005</v>
      </c>
      <c r="Z520" s="116">
        <f t="shared" si="4"/>
        <v>-294.10000000000002</v>
      </c>
    </row>
    <row r="521" spans="1:26">
      <c r="A521" s="57"/>
      <c r="B521" s="47"/>
      <c r="C521" s="71"/>
      <c r="D521" s="78" t="s">
        <v>40</v>
      </c>
      <c r="E521" s="86">
        <v>1.8</v>
      </c>
      <c r="F521" s="86">
        <v>6.4</v>
      </c>
      <c r="G521" s="86">
        <v>0.6</v>
      </c>
      <c r="H521" s="86">
        <v>1.7</v>
      </c>
      <c r="I521" s="86">
        <v>4.5</v>
      </c>
      <c r="J521" s="86">
        <v>1.3</v>
      </c>
      <c r="K521" s="95"/>
      <c r="L521" s="95"/>
      <c r="M521" s="95"/>
      <c r="N521" s="95"/>
      <c r="O521" s="95"/>
      <c r="P521" s="95"/>
      <c r="Q521" s="86">
        <f>SUM(E521:P521)</f>
        <v>16.3</v>
      </c>
      <c r="R521" s="86">
        <v>11.7</v>
      </c>
      <c r="S521" s="112">
        <f t="shared" si="165"/>
        <v>139.31623931623932</v>
      </c>
      <c r="T521" s="116">
        <f t="shared" si="3"/>
        <v>-25.3</v>
      </c>
      <c r="U521" s="118"/>
      <c r="V521" s="118"/>
      <c r="W521" s="21"/>
      <c r="X521" s="21">
        <v>37</v>
      </c>
      <c r="Y521">
        <v>32.1</v>
      </c>
      <c r="Z521" s="116">
        <f t="shared" si="4"/>
        <v>-20.400000000000002</v>
      </c>
    </row>
    <row r="522" spans="1:26" ht="14.25">
      <c r="A522" s="57"/>
      <c r="B522" s="47"/>
      <c r="C522" s="72"/>
      <c r="D522" s="79" t="s">
        <v>76</v>
      </c>
      <c r="E522" s="87">
        <v>2.1</v>
      </c>
      <c r="F522" s="87">
        <v>6.7</v>
      </c>
      <c r="G522" s="87">
        <v>1</v>
      </c>
      <c r="H522" s="87">
        <v>2</v>
      </c>
      <c r="I522" s="87">
        <v>5.7</v>
      </c>
      <c r="J522" s="87">
        <v>1.5</v>
      </c>
      <c r="K522" s="96"/>
      <c r="L522" s="96"/>
      <c r="M522" s="96"/>
      <c r="N522" s="96"/>
      <c r="O522" s="96"/>
      <c r="P522" s="96"/>
      <c r="Q522" s="87">
        <f>SUM(E522:P522)</f>
        <v>19</v>
      </c>
      <c r="R522" s="87">
        <v>14.4</v>
      </c>
      <c r="S522" s="113">
        <f t="shared" si="165"/>
        <v>131.94444444444443</v>
      </c>
      <c r="T522" s="116">
        <f t="shared" si="3"/>
        <v>-31</v>
      </c>
      <c r="U522" s="119"/>
      <c r="V522" s="119"/>
      <c r="W522" s="21"/>
      <c r="X522" s="21">
        <v>45.4</v>
      </c>
      <c r="Y522">
        <v>32.1</v>
      </c>
      <c r="Z522" s="116">
        <f t="shared" si="4"/>
        <v>-17.700000000000003</v>
      </c>
    </row>
    <row r="523" spans="1:26" ht="13.5" customHeight="1">
      <c r="A523" s="57"/>
      <c r="B523" s="47"/>
      <c r="C523" s="70" t="s">
        <v>81</v>
      </c>
      <c r="D523" s="77" t="s">
        <v>39</v>
      </c>
      <c r="E523" s="85">
        <v>6.4</v>
      </c>
      <c r="F523" s="85">
        <v>7</v>
      </c>
      <c r="G523" s="85">
        <v>3</v>
      </c>
      <c r="H523" s="85">
        <v>8.6</v>
      </c>
      <c r="I523" s="85">
        <v>9.5</v>
      </c>
      <c r="J523" s="85">
        <v>6</v>
      </c>
      <c r="K523" s="94"/>
      <c r="L523" s="94"/>
      <c r="M523" s="94"/>
      <c r="N523" s="94"/>
      <c r="O523" s="94"/>
      <c r="P523" s="94"/>
      <c r="Q523" s="85">
        <f>SUM(E523:P523)</f>
        <v>40.5</v>
      </c>
      <c r="R523" s="85">
        <v>42.6</v>
      </c>
      <c r="S523" s="111">
        <f t="shared" si="165"/>
        <v>95.070422535211264</v>
      </c>
      <c r="T523" s="116">
        <f t="shared" si="3"/>
        <v>-6.5999999999999943</v>
      </c>
      <c r="U523" s="117" t="s">
        <v>253</v>
      </c>
      <c r="V523" s="148">
        <v>1</v>
      </c>
      <c r="W523" s="21"/>
      <c r="X523" s="21">
        <v>49.2</v>
      </c>
      <c r="Y523">
        <v>49.099999999999994</v>
      </c>
      <c r="Z523" s="116">
        <f t="shared" si="4"/>
        <v>-6.4999999999999929</v>
      </c>
    </row>
    <row r="524" spans="1:26">
      <c r="A524" s="57"/>
      <c r="B524" s="47"/>
      <c r="C524" s="71"/>
      <c r="D524" s="78" t="s">
        <v>72</v>
      </c>
      <c r="E524" s="86">
        <v>0.5</v>
      </c>
      <c r="F524" s="86">
        <v>0.5</v>
      </c>
      <c r="G524" s="86">
        <v>0.2</v>
      </c>
      <c r="H524" s="86">
        <v>0.7</v>
      </c>
      <c r="I524" s="86">
        <v>0.8</v>
      </c>
      <c r="J524" s="86">
        <v>0.5</v>
      </c>
      <c r="K524" s="95"/>
      <c r="L524" s="95"/>
      <c r="M524" s="95"/>
      <c r="N524" s="95"/>
      <c r="O524" s="95"/>
      <c r="P524" s="95"/>
      <c r="Q524" s="86">
        <f>SUM(E524:P524)</f>
        <v>3.2</v>
      </c>
      <c r="R524" s="86">
        <v>3.5999999999999996</v>
      </c>
      <c r="S524" s="112">
        <f t="shared" si="165"/>
        <v>88.8888888888889</v>
      </c>
      <c r="T524" s="116">
        <f t="shared" si="3"/>
        <v>-1.3000000000000007</v>
      </c>
      <c r="U524" s="118"/>
      <c r="V524" s="118"/>
      <c r="W524" s="21"/>
      <c r="X524" s="21">
        <v>4.9000000000000004</v>
      </c>
      <c r="Y524">
        <v>4.9000000000000004</v>
      </c>
      <c r="Z524" s="116">
        <f t="shared" si="4"/>
        <v>-1.3000000000000007</v>
      </c>
    </row>
    <row r="525" spans="1:26">
      <c r="A525" s="57"/>
      <c r="B525" s="47"/>
      <c r="C525" s="71"/>
      <c r="D525" s="78" t="s">
        <v>74</v>
      </c>
      <c r="E525" s="86">
        <f t="shared" ref="E525:Q525" si="168">+E523-E524</f>
        <v>5.9</v>
      </c>
      <c r="F525" s="86">
        <f t="shared" si="168"/>
        <v>6.5</v>
      </c>
      <c r="G525" s="86">
        <f t="shared" si="168"/>
        <v>2.8</v>
      </c>
      <c r="H525" s="86">
        <f t="shared" si="168"/>
        <v>7.9</v>
      </c>
      <c r="I525" s="86">
        <f t="shared" si="168"/>
        <v>8.6999999999999993</v>
      </c>
      <c r="J525" s="86">
        <f t="shared" si="168"/>
        <v>5.5</v>
      </c>
      <c r="K525" s="95">
        <f t="shared" si="168"/>
        <v>0</v>
      </c>
      <c r="L525" s="95">
        <f t="shared" si="168"/>
        <v>0</v>
      </c>
      <c r="M525" s="95">
        <f t="shared" si="168"/>
        <v>0</v>
      </c>
      <c r="N525" s="95">
        <f t="shared" si="168"/>
        <v>0</v>
      </c>
      <c r="O525" s="95">
        <f t="shared" si="168"/>
        <v>0</v>
      </c>
      <c r="P525" s="95">
        <f t="shared" si="168"/>
        <v>0</v>
      </c>
      <c r="Q525" s="86">
        <f t="shared" si="168"/>
        <v>37.299999999999997</v>
      </c>
      <c r="R525" s="86">
        <v>39</v>
      </c>
      <c r="S525" s="112">
        <f t="shared" si="165"/>
        <v>95.641025641025635</v>
      </c>
      <c r="T525" s="116">
        <f t="shared" si="3"/>
        <v>-5.3000000000000043</v>
      </c>
      <c r="U525" s="118"/>
      <c r="V525" s="118"/>
      <c r="W525" s="21"/>
      <c r="X525" s="21">
        <v>44.3</v>
      </c>
      <c r="Y525">
        <v>44.2</v>
      </c>
      <c r="Z525" s="116">
        <f t="shared" si="4"/>
        <v>-5.1999999999999957</v>
      </c>
    </row>
    <row r="526" spans="1:26">
      <c r="A526" s="57"/>
      <c r="B526" s="47"/>
      <c r="C526" s="71"/>
      <c r="D526" s="78" t="s">
        <v>75</v>
      </c>
      <c r="E526" s="86">
        <f t="shared" ref="E526:Q526" si="169">+E523-E527</f>
        <v>6.2</v>
      </c>
      <c r="F526" s="86">
        <f t="shared" si="169"/>
        <v>6.8</v>
      </c>
      <c r="G526" s="86">
        <f t="shared" si="169"/>
        <v>2.9</v>
      </c>
      <c r="H526" s="86">
        <f t="shared" si="169"/>
        <v>8.2999999999999989</v>
      </c>
      <c r="I526" s="86">
        <f t="shared" si="169"/>
        <v>9.1999999999999993</v>
      </c>
      <c r="J526" s="86">
        <f t="shared" si="169"/>
        <v>5.8</v>
      </c>
      <c r="K526" s="95">
        <f t="shared" si="169"/>
        <v>0</v>
      </c>
      <c r="L526" s="95">
        <f t="shared" si="169"/>
        <v>0</v>
      </c>
      <c r="M526" s="95">
        <f t="shared" si="169"/>
        <v>0</v>
      </c>
      <c r="N526" s="95">
        <f t="shared" si="169"/>
        <v>0</v>
      </c>
      <c r="O526" s="95">
        <f t="shared" si="169"/>
        <v>0</v>
      </c>
      <c r="P526" s="95">
        <f t="shared" si="169"/>
        <v>0</v>
      </c>
      <c r="Q526" s="86">
        <f t="shared" si="169"/>
        <v>39.200000000000003</v>
      </c>
      <c r="R526" s="86">
        <v>41.3</v>
      </c>
      <c r="S526" s="112">
        <f t="shared" si="165"/>
        <v>94.915254237288153</v>
      </c>
      <c r="T526" s="116">
        <f t="shared" si="3"/>
        <v>-6.5000000000000071</v>
      </c>
      <c r="U526" s="118"/>
      <c r="V526" s="118"/>
      <c r="W526" s="21"/>
      <c r="X526" s="21">
        <v>47.8</v>
      </c>
      <c r="Y526">
        <v>47.499999999999993</v>
      </c>
      <c r="Z526" s="116">
        <f t="shared" si="4"/>
        <v>-6.1999999999999957</v>
      </c>
    </row>
    <row r="527" spans="1:26">
      <c r="A527" s="57"/>
      <c r="B527" s="47"/>
      <c r="C527" s="71"/>
      <c r="D527" s="78" t="s">
        <v>40</v>
      </c>
      <c r="E527" s="86">
        <v>0.2</v>
      </c>
      <c r="F527" s="86">
        <v>0.2</v>
      </c>
      <c r="G527" s="86">
        <v>0.1</v>
      </c>
      <c r="H527" s="86">
        <v>0.3</v>
      </c>
      <c r="I527" s="86">
        <v>0.3</v>
      </c>
      <c r="J527" s="86">
        <v>0.2</v>
      </c>
      <c r="K527" s="95"/>
      <c r="L527" s="95"/>
      <c r="M527" s="95"/>
      <c r="N527" s="95"/>
      <c r="O527" s="95"/>
      <c r="P527" s="95"/>
      <c r="Q527" s="86">
        <f>SUM(E527:P527)</f>
        <v>1.3</v>
      </c>
      <c r="R527" s="86">
        <v>1.3</v>
      </c>
      <c r="S527" s="112">
        <f t="shared" si="165"/>
        <v>100</v>
      </c>
      <c r="T527" s="116">
        <f t="shared" si="3"/>
        <v>-9.9999999999999867e-002</v>
      </c>
      <c r="U527" s="118"/>
      <c r="V527" s="118"/>
      <c r="W527" s="21"/>
      <c r="X527" s="21">
        <v>1.4</v>
      </c>
      <c r="Y527">
        <v>1.6</v>
      </c>
      <c r="Z527" s="116">
        <f t="shared" si="4"/>
        <v>-0.29999999999999982</v>
      </c>
    </row>
    <row r="528" spans="1:26" ht="14.25">
      <c r="A528" s="57"/>
      <c r="B528" s="47"/>
      <c r="C528" s="72"/>
      <c r="D528" s="79" t="s">
        <v>76</v>
      </c>
      <c r="E528" s="87">
        <v>0.2</v>
      </c>
      <c r="F528" s="87">
        <v>0.2</v>
      </c>
      <c r="G528" s="87">
        <v>0.1</v>
      </c>
      <c r="H528" s="87">
        <v>0.3</v>
      </c>
      <c r="I528" s="87">
        <v>0.3</v>
      </c>
      <c r="J528" s="87">
        <v>0.2</v>
      </c>
      <c r="K528" s="96"/>
      <c r="L528" s="96"/>
      <c r="M528" s="96"/>
      <c r="N528" s="96"/>
      <c r="O528" s="96"/>
      <c r="P528" s="96"/>
      <c r="Q528" s="87">
        <f>SUM(E528:P528)</f>
        <v>1.3</v>
      </c>
      <c r="R528" s="87">
        <v>1.3</v>
      </c>
      <c r="S528" s="113">
        <f t="shared" si="165"/>
        <v>100</v>
      </c>
      <c r="T528" s="116">
        <f t="shared" si="3"/>
        <v>-9.9999999999999867e-002</v>
      </c>
      <c r="U528" s="119"/>
      <c r="V528" s="119"/>
      <c r="W528" s="21"/>
      <c r="X528" s="21">
        <v>1.4</v>
      </c>
      <c r="Y528">
        <v>1.6</v>
      </c>
      <c r="Z528" s="116">
        <f t="shared" si="4"/>
        <v>-0.29999999999999982</v>
      </c>
    </row>
    <row r="529" spans="1:26" ht="13.5" customHeight="1">
      <c r="A529" s="57"/>
      <c r="B529" s="47"/>
      <c r="C529" s="70" t="s">
        <v>83</v>
      </c>
      <c r="D529" s="77" t="s">
        <v>39</v>
      </c>
      <c r="E529" s="85">
        <v>11.9</v>
      </c>
      <c r="F529" s="85">
        <v>11.7</v>
      </c>
      <c r="G529" s="85">
        <v>7</v>
      </c>
      <c r="H529" s="85">
        <v>11.3</v>
      </c>
      <c r="I529" s="85">
        <v>12.4</v>
      </c>
      <c r="J529" s="85">
        <v>10.9</v>
      </c>
      <c r="K529" s="94"/>
      <c r="L529" s="94"/>
      <c r="M529" s="94"/>
      <c r="N529" s="94"/>
      <c r="O529" s="94"/>
      <c r="P529" s="94"/>
      <c r="Q529" s="85">
        <f>SUM(E529:P529)</f>
        <v>65.2</v>
      </c>
      <c r="R529" s="85">
        <v>52.8</v>
      </c>
      <c r="S529" s="111">
        <f t="shared" si="165"/>
        <v>123.48484848484848</v>
      </c>
      <c r="T529" s="116">
        <f t="shared" si="3"/>
        <v>-45.899999999999991</v>
      </c>
      <c r="U529" s="120" t="s">
        <v>465</v>
      </c>
      <c r="V529" s="148">
        <v>1</v>
      </c>
      <c r="W529" s="21"/>
      <c r="X529" s="21">
        <v>98.699999999999989</v>
      </c>
      <c r="Y529">
        <v>108.5</v>
      </c>
      <c r="Z529" s="116">
        <f t="shared" si="4"/>
        <v>-55.7</v>
      </c>
    </row>
    <row r="530" spans="1:26">
      <c r="A530" s="57"/>
      <c r="B530" s="47"/>
      <c r="C530" s="71"/>
      <c r="D530" s="78" t="s">
        <v>72</v>
      </c>
      <c r="E530" s="86">
        <v>5.3</v>
      </c>
      <c r="F530" s="86">
        <v>5.3</v>
      </c>
      <c r="G530" s="86">
        <v>2.1</v>
      </c>
      <c r="H530" s="86">
        <v>3.4</v>
      </c>
      <c r="I530" s="86">
        <v>5.6</v>
      </c>
      <c r="J530" s="86">
        <v>4.4000000000000004</v>
      </c>
      <c r="K530" s="95"/>
      <c r="L530" s="95"/>
      <c r="M530" s="95"/>
      <c r="N530" s="95"/>
      <c r="O530" s="95"/>
      <c r="P530" s="95"/>
      <c r="Q530" s="86">
        <f>SUM(E530:P530)</f>
        <v>26.099999999999994</v>
      </c>
      <c r="R530" s="86">
        <v>20.3</v>
      </c>
      <c r="S530" s="112">
        <f t="shared" si="165"/>
        <v>128.57142857142853</v>
      </c>
      <c r="T530" s="116">
        <f t="shared" si="3"/>
        <v>-19.900000000000002</v>
      </c>
      <c r="U530" s="121"/>
      <c r="V530" s="118"/>
      <c r="W530" s="21"/>
      <c r="X530" s="21">
        <v>40.200000000000003</v>
      </c>
      <c r="Y530">
        <v>39.699999999999996</v>
      </c>
      <c r="Z530" s="116">
        <f t="shared" si="4"/>
        <v>-19.399999999999995</v>
      </c>
    </row>
    <row r="531" spans="1:26">
      <c r="A531" s="57"/>
      <c r="B531" s="47"/>
      <c r="C531" s="71"/>
      <c r="D531" s="78" t="s">
        <v>74</v>
      </c>
      <c r="E531" s="86">
        <f t="shared" ref="E531:Q531" si="170">+E529-E530</f>
        <v>6.6</v>
      </c>
      <c r="F531" s="86">
        <f t="shared" si="170"/>
        <v>6.4</v>
      </c>
      <c r="G531" s="86">
        <f t="shared" si="170"/>
        <v>4.9000000000000004</v>
      </c>
      <c r="H531" s="86">
        <f t="shared" si="170"/>
        <v>7.9</v>
      </c>
      <c r="I531" s="86">
        <f t="shared" si="170"/>
        <v>6.8000000000000007</v>
      </c>
      <c r="J531" s="86">
        <f t="shared" si="170"/>
        <v>6.5</v>
      </c>
      <c r="K531" s="95">
        <f t="shared" si="170"/>
        <v>0</v>
      </c>
      <c r="L531" s="95">
        <f t="shared" si="170"/>
        <v>0</v>
      </c>
      <c r="M531" s="95">
        <f t="shared" si="170"/>
        <v>0</v>
      </c>
      <c r="N531" s="95">
        <f t="shared" si="170"/>
        <v>0</v>
      </c>
      <c r="O531" s="95">
        <f t="shared" si="170"/>
        <v>0</v>
      </c>
      <c r="P531" s="95">
        <f t="shared" si="170"/>
        <v>0</v>
      </c>
      <c r="Q531" s="86">
        <f t="shared" si="170"/>
        <v>39.100000000000009</v>
      </c>
      <c r="R531" s="86">
        <v>32.5</v>
      </c>
      <c r="S531" s="112">
        <f t="shared" si="165"/>
        <v>120.30769230769234</v>
      </c>
      <c r="T531" s="116">
        <f t="shared" si="3"/>
        <v>-26</v>
      </c>
      <c r="U531" s="121"/>
      <c r="V531" s="118"/>
      <c r="W531" s="21"/>
      <c r="X531" s="21">
        <v>58.5</v>
      </c>
      <c r="Y531">
        <v>68.800000000000011</v>
      </c>
      <c r="Z531" s="116">
        <f t="shared" si="4"/>
        <v>-36.300000000000011</v>
      </c>
    </row>
    <row r="532" spans="1:26">
      <c r="A532" s="57"/>
      <c r="B532" s="47"/>
      <c r="C532" s="71"/>
      <c r="D532" s="78" t="s">
        <v>75</v>
      </c>
      <c r="E532" s="86">
        <f t="shared" ref="E532:Q532" si="171">+E529-E533</f>
        <v>10.5</v>
      </c>
      <c r="F532" s="86">
        <f t="shared" si="171"/>
        <v>10.5</v>
      </c>
      <c r="G532" s="86">
        <f t="shared" si="171"/>
        <v>6.3</v>
      </c>
      <c r="H532" s="86">
        <f t="shared" si="171"/>
        <v>10.200000000000001</v>
      </c>
      <c r="I532" s="86">
        <f t="shared" si="171"/>
        <v>11.7</v>
      </c>
      <c r="J532" s="86">
        <f t="shared" si="171"/>
        <v>9.8000000000000007</v>
      </c>
      <c r="K532" s="95">
        <f t="shared" si="171"/>
        <v>0</v>
      </c>
      <c r="L532" s="95">
        <f t="shared" si="171"/>
        <v>0</v>
      </c>
      <c r="M532" s="95">
        <f t="shared" si="171"/>
        <v>0</v>
      </c>
      <c r="N532" s="95">
        <f t="shared" si="171"/>
        <v>0</v>
      </c>
      <c r="O532" s="95">
        <f t="shared" si="171"/>
        <v>0</v>
      </c>
      <c r="P532" s="95">
        <f t="shared" si="171"/>
        <v>0</v>
      </c>
      <c r="Q532" s="86">
        <f t="shared" si="171"/>
        <v>59</v>
      </c>
      <c r="R532" s="86">
        <v>47.9</v>
      </c>
      <c r="S532" s="112">
        <f t="shared" si="165"/>
        <v>123.17327766179542</v>
      </c>
      <c r="T532" s="116">
        <f t="shared" si="3"/>
        <v>-41.499999999999993</v>
      </c>
      <c r="U532" s="121"/>
      <c r="V532" s="118"/>
      <c r="W532" s="21"/>
      <c r="X532" s="21">
        <v>89.4</v>
      </c>
      <c r="Y532">
        <v>99.3</v>
      </c>
      <c r="Z532" s="116">
        <f t="shared" si="4"/>
        <v>-51.4</v>
      </c>
    </row>
    <row r="533" spans="1:26">
      <c r="A533" s="57"/>
      <c r="B533" s="47"/>
      <c r="C533" s="71"/>
      <c r="D533" s="78" t="s">
        <v>40</v>
      </c>
      <c r="E533" s="86">
        <v>1.4</v>
      </c>
      <c r="F533" s="86">
        <v>1.2</v>
      </c>
      <c r="G533" s="86">
        <v>0.7</v>
      </c>
      <c r="H533" s="86">
        <v>1.1000000000000001</v>
      </c>
      <c r="I533" s="86">
        <v>0.7</v>
      </c>
      <c r="J533" s="86">
        <v>1.1000000000000001</v>
      </c>
      <c r="K533" s="95"/>
      <c r="L533" s="95"/>
      <c r="M533" s="95"/>
      <c r="N533" s="95"/>
      <c r="O533" s="95"/>
      <c r="P533" s="95"/>
      <c r="Q533" s="86">
        <f>SUM(E533:P533)</f>
        <v>6.2000000000000011</v>
      </c>
      <c r="R533" s="86">
        <v>4.9000000000000004</v>
      </c>
      <c r="S533" s="112">
        <f t="shared" si="165"/>
        <v>126.53061224489797</v>
      </c>
      <c r="T533" s="116">
        <f t="shared" si="3"/>
        <v>-4.4000000000000004</v>
      </c>
      <c r="U533" s="121"/>
      <c r="V533" s="118"/>
      <c r="W533" s="21"/>
      <c r="X533" s="21">
        <v>9.3000000000000007</v>
      </c>
      <c r="Y533">
        <v>9.1999999999999993</v>
      </c>
      <c r="Z533" s="116">
        <f t="shared" si="4"/>
        <v>-4.2999999999999989</v>
      </c>
    </row>
    <row r="534" spans="1:26" ht="14.25">
      <c r="A534" s="57"/>
      <c r="B534" s="47"/>
      <c r="C534" s="72"/>
      <c r="D534" s="79" t="s">
        <v>76</v>
      </c>
      <c r="E534" s="87">
        <v>1.4</v>
      </c>
      <c r="F534" s="87">
        <v>1.2</v>
      </c>
      <c r="G534" s="87">
        <v>0.7</v>
      </c>
      <c r="H534" s="87">
        <v>1.1000000000000001</v>
      </c>
      <c r="I534" s="87">
        <v>0.7</v>
      </c>
      <c r="J534" s="87">
        <v>1.1000000000000001</v>
      </c>
      <c r="K534" s="96"/>
      <c r="L534" s="96"/>
      <c r="M534" s="96"/>
      <c r="N534" s="96"/>
      <c r="O534" s="96"/>
      <c r="P534" s="96"/>
      <c r="Q534" s="87">
        <f>SUM(E534:P534)</f>
        <v>6.2000000000000011</v>
      </c>
      <c r="R534" s="87">
        <v>4.9000000000000004</v>
      </c>
      <c r="S534" s="113">
        <f t="shared" si="165"/>
        <v>126.53061224489797</v>
      </c>
      <c r="T534" s="116">
        <f t="shared" si="3"/>
        <v>-4.4000000000000004</v>
      </c>
      <c r="U534" s="122"/>
      <c r="V534" s="119"/>
      <c r="W534" s="21"/>
      <c r="X534" s="21">
        <v>9.3000000000000007</v>
      </c>
      <c r="Y534">
        <v>9.1999999999999993</v>
      </c>
      <c r="Z534" s="116">
        <f t="shared" si="4"/>
        <v>-4.2999999999999989</v>
      </c>
    </row>
    <row r="535" spans="1:26" ht="13.5" customHeight="1">
      <c r="A535" s="57"/>
      <c r="B535" s="47"/>
      <c r="C535" s="70" t="s">
        <v>86</v>
      </c>
      <c r="D535" s="77" t="s">
        <v>39</v>
      </c>
      <c r="E535" s="85">
        <v>51</v>
      </c>
      <c r="F535" s="85">
        <v>62.8</v>
      </c>
      <c r="G535" s="85">
        <v>36.5</v>
      </c>
      <c r="H535" s="85">
        <v>53.7</v>
      </c>
      <c r="I535" s="85">
        <v>60</v>
      </c>
      <c r="J535" s="85">
        <v>41.5</v>
      </c>
      <c r="K535" s="94"/>
      <c r="L535" s="94"/>
      <c r="M535" s="94"/>
      <c r="N535" s="94"/>
      <c r="O535" s="94"/>
      <c r="P535" s="94"/>
      <c r="Q535" s="85">
        <f>SUM(E535:P535)</f>
        <v>305.5</v>
      </c>
      <c r="R535" s="85">
        <v>260.8</v>
      </c>
      <c r="S535" s="111">
        <f t="shared" si="165"/>
        <v>117.13957055214723</v>
      </c>
      <c r="T535" s="116">
        <f t="shared" si="3"/>
        <v>-136.30000000000001</v>
      </c>
      <c r="U535" s="117" t="s">
        <v>349</v>
      </c>
      <c r="V535" s="148">
        <v>1</v>
      </c>
      <c r="W535" s="21"/>
      <c r="X535" s="21">
        <v>397.1</v>
      </c>
      <c r="Y535">
        <v>397.1</v>
      </c>
      <c r="Z535" s="116">
        <f t="shared" si="4"/>
        <v>-136.30000000000001</v>
      </c>
    </row>
    <row r="536" spans="1:26">
      <c r="A536" s="57"/>
      <c r="B536" s="47"/>
      <c r="C536" s="71"/>
      <c r="D536" s="78" t="s">
        <v>72</v>
      </c>
      <c r="E536" s="86">
        <v>8</v>
      </c>
      <c r="F536" s="86">
        <v>9.6</v>
      </c>
      <c r="G536" s="86">
        <v>5.6</v>
      </c>
      <c r="H536" s="86">
        <v>8.4</v>
      </c>
      <c r="I536" s="86">
        <v>9.5</v>
      </c>
      <c r="J536" s="86">
        <v>6.1</v>
      </c>
      <c r="K536" s="95"/>
      <c r="L536" s="95"/>
      <c r="M536" s="95"/>
      <c r="N536" s="95"/>
      <c r="O536" s="95"/>
      <c r="P536" s="95"/>
      <c r="Q536" s="86">
        <f>SUM(E536:P536)</f>
        <v>47.2</v>
      </c>
      <c r="R536" s="86">
        <v>43.900000000000006</v>
      </c>
      <c r="S536" s="112">
        <f t="shared" si="165"/>
        <v>107.51708428246015</v>
      </c>
      <c r="T536" s="116">
        <f t="shared" si="3"/>
        <v>-33.799999999999997</v>
      </c>
      <c r="U536" s="118"/>
      <c r="V536" s="118"/>
      <c r="W536" s="21"/>
      <c r="X536" s="21">
        <v>77.7</v>
      </c>
      <c r="Y536">
        <v>77.7</v>
      </c>
      <c r="Z536" s="116">
        <f t="shared" si="4"/>
        <v>-33.799999999999997</v>
      </c>
    </row>
    <row r="537" spans="1:26">
      <c r="A537" s="57"/>
      <c r="B537" s="63"/>
      <c r="C537" s="71"/>
      <c r="D537" s="78" t="s">
        <v>74</v>
      </c>
      <c r="E537" s="86">
        <f t="shared" ref="E537:Q537" si="172">+E535-E536</f>
        <v>43</v>
      </c>
      <c r="F537" s="86">
        <f t="shared" si="172"/>
        <v>53.2</v>
      </c>
      <c r="G537" s="86">
        <f t="shared" si="172"/>
        <v>30.9</v>
      </c>
      <c r="H537" s="86">
        <f t="shared" si="172"/>
        <v>45.3</v>
      </c>
      <c r="I537" s="86">
        <f t="shared" si="172"/>
        <v>50.5</v>
      </c>
      <c r="J537" s="86">
        <f t="shared" si="172"/>
        <v>35.4</v>
      </c>
      <c r="K537" s="95">
        <f t="shared" si="172"/>
        <v>0</v>
      </c>
      <c r="L537" s="95">
        <f t="shared" si="172"/>
        <v>0</v>
      </c>
      <c r="M537" s="95">
        <f t="shared" si="172"/>
        <v>0</v>
      </c>
      <c r="N537" s="95">
        <f t="shared" si="172"/>
        <v>0</v>
      </c>
      <c r="O537" s="95">
        <f t="shared" si="172"/>
        <v>0</v>
      </c>
      <c r="P537" s="95">
        <f t="shared" si="172"/>
        <v>0</v>
      </c>
      <c r="Q537" s="86">
        <f t="shared" si="172"/>
        <v>258.3</v>
      </c>
      <c r="R537" s="86">
        <v>216.9</v>
      </c>
      <c r="S537" s="112">
        <f t="shared" si="165"/>
        <v>119.08713692946058</v>
      </c>
      <c r="T537" s="116">
        <f t="shared" si="3"/>
        <v>-102.49999999999997</v>
      </c>
      <c r="U537" s="118"/>
      <c r="V537" s="118"/>
      <c r="W537" s="21"/>
      <c r="X537" s="21">
        <v>319.39999999999998</v>
      </c>
      <c r="Y537">
        <v>319.40000000000003</v>
      </c>
      <c r="Z537" s="116">
        <f t="shared" si="4"/>
        <v>-102.50000000000003</v>
      </c>
    </row>
    <row r="538" spans="1:26">
      <c r="A538" s="57"/>
      <c r="B538" s="63"/>
      <c r="C538" s="71"/>
      <c r="D538" s="78" t="s">
        <v>75</v>
      </c>
      <c r="E538" s="86">
        <f t="shared" ref="E538:Q538" si="173">+E535-E539</f>
        <v>50.7</v>
      </c>
      <c r="F538" s="86">
        <f t="shared" si="173"/>
        <v>62.3</v>
      </c>
      <c r="G538" s="86">
        <f t="shared" si="173"/>
        <v>36.200000000000003</v>
      </c>
      <c r="H538" s="86">
        <f t="shared" si="173"/>
        <v>53.1</v>
      </c>
      <c r="I538" s="86">
        <f t="shared" si="173"/>
        <v>59.5</v>
      </c>
      <c r="J538" s="86">
        <f t="shared" si="173"/>
        <v>41.3</v>
      </c>
      <c r="K538" s="95">
        <f t="shared" si="173"/>
        <v>0</v>
      </c>
      <c r="L538" s="95">
        <f t="shared" si="173"/>
        <v>0</v>
      </c>
      <c r="M538" s="95">
        <f t="shared" si="173"/>
        <v>0</v>
      </c>
      <c r="N538" s="95">
        <f t="shared" si="173"/>
        <v>0</v>
      </c>
      <c r="O538" s="95">
        <f t="shared" si="173"/>
        <v>0</v>
      </c>
      <c r="P538" s="95">
        <f t="shared" si="173"/>
        <v>0</v>
      </c>
      <c r="Q538" s="86">
        <f t="shared" si="173"/>
        <v>303.10000000000002</v>
      </c>
      <c r="R538" s="86">
        <v>258.90000000000003</v>
      </c>
      <c r="S538" s="112">
        <f t="shared" si="165"/>
        <v>117.07222865971416</v>
      </c>
      <c r="T538" s="116">
        <f t="shared" si="3"/>
        <v>-134.19999999999999</v>
      </c>
      <c r="U538" s="118"/>
      <c r="V538" s="118"/>
      <c r="W538" s="21"/>
      <c r="X538" s="21">
        <v>393.1</v>
      </c>
      <c r="Y538">
        <v>393.1</v>
      </c>
      <c r="Z538" s="116">
        <f t="shared" si="4"/>
        <v>-134.19999999999999</v>
      </c>
    </row>
    <row r="539" spans="1:26">
      <c r="A539" s="57"/>
      <c r="B539" s="63"/>
      <c r="C539" s="71"/>
      <c r="D539" s="78" t="s">
        <v>40</v>
      </c>
      <c r="E539" s="86">
        <v>0.3</v>
      </c>
      <c r="F539" s="86">
        <v>0.5</v>
      </c>
      <c r="G539" s="86">
        <v>0.3</v>
      </c>
      <c r="H539" s="86">
        <v>0.6</v>
      </c>
      <c r="I539" s="86">
        <v>0.5</v>
      </c>
      <c r="J539" s="86">
        <v>0.2</v>
      </c>
      <c r="K539" s="95"/>
      <c r="L539" s="95"/>
      <c r="M539" s="95"/>
      <c r="N539" s="95"/>
      <c r="O539" s="95"/>
      <c r="P539" s="95"/>
      <c r="Q539" s="86">
        <f>SUM(E539:P539)</f>
        <v>2.4000000000000004</v>
      </c>
      <c r="R539" s="86">
        <v>1.9</v>
      </c>
      <c r="S539" s="112">
        <f t="shared" si="165"/>
        <v>126.31578947368422</v>
      </c>
      <c r="T539" s="116">
        <f t="shared" si="3"/>
        <v>-2.1</v>
      </c>
      <c r="U539" s="118"/>
      <c r="V539" s="118"/>
      <c r="W539" s="21"/>
      <c r="X539" s="21">
        <v>4</v>
      </c>
      <c r="Y539">
        <v>4</v>
      </c>
      <c r="Z539" s="116">
        <f t="shared" si="4"/>
        <v>-2.1</v>
      </c>
    </row>
    <row r="540" spans="1:26" ht="14.25">
      <c r="A540" s="57"/>
      <c r="B540" s="63"/>
      <c r="C540" s="72"/>
      <c r="D540" s="79" t="s">
        <v>76</v>
      </c>
      <c r="E540" s="87">
        <v>0.4</v>
      </c>
      <c r="F540" s="87">
        <v>0.9</v>
      </c>
      <c r="G540" s="87">
        <v>0.5</v>
      </c>
      <c r="H540" s="87">
        <v>10</v>
      </c>
      <c r="I540" s="87">
        <v>0.7</v>
      </c>
      <c r="J540" s="87">
        <v>0.3</v>
      </c>
      <c r="K540" s="96"/>
      <c r="L540" s="96"/>
      <c r="M540" s="96"/>
      <c r="N540" s="96"/>
      <c r="O540" s="96"/>
      <c r="P540" s="96"/>
      <c r="Q540" s="87">
        <f>SUM(E540:P540)</f>
        <v>12.8</v>
      </c>
      <c r="R540" s="87">
        <v>2.8</v>
      </c>
      <c r="S540" s="113">
        <f t="shared" si="165"/>
        <v>457.14285714285711</v>
      </c>
      <c r="T540" s="116">
        <f t="shared" si="3"/>
        <v>-1.1999999999999997</v>
      </c>
      <c r="U540" s="119"/>
      <c r="V540" s="119"/>
      <c r="W540" s="21"/>
      <c r="X540" s="21">
        <v>4</v>
      </c>
      <c r="Y540">
        <v>4</v>
      </c>
      <c r="Z540" s="116">
        <f t="shared" si="4"/>
        <v>-1.1999999999999997</v>
      </c>
    </row>
    <row r="541" spans="1:26" ht="13.5" customHeight="1">
      <c r="A541" s="57"/>
      <c r="B541" s="63"/>
      <c r="C541" s="70" t="s">
        <v>43</v>
      </c>
      <c r="D541" s="77" t="s">
        <v>39</v>
      </c>
      <c r="E541" s="85">
        <v>110.8</v>
      </c>
      <c r="F541" s="85">
        <v>129.9</v>
      </c>
      <c r="G541" s="85">
        <v>92.7</v>
      </c>
      <c r="H541" s="85">
        <v>146</v>
      </c>
      <c r="I541" s="85">
        <v>176.8</v>
      </c>
      <c r="J541" s="85">
        <v>136.30000000000001</v>
      </c>
      <c r="K541" s="94"/>
      <c r="L541" s="94"/>
      <c r="M541" s="94"/>
      <c r="N541" s="94"/>
      <c r="O541" s="94"/>
      <c r="P541" s="94"/>
      <c r="Q541" s="85">
        <f>SUM(E541:P541)</f>
        <v>792.5</v>
      </c>
      <c r="R541" s="85">
        <v>587.6</v>
      </c>
      <c r="S541" s="111">
        <f t="shared" si="165"/>
        <v>134.87066031313819</v>
      </c>
      <c r="T541" s="116">
        <f t="shared" si="3"/>
        <v>-410.30000000000007</v>
      </c>
      <c r="U541" s="127" t="s">
        <v>361</v>
      </c>
      <c r="V541" s="148"/>
      <c r="W541" s="21"/>
      <c r="X541" s="21">
        <v>997.90000000000009</v>
      </c>
      <c r="Y541">
        <v>997.90000000000009</v>
      </c>
      <c r="Z541" s="116">
        <f t="shared" si="4"/>
        <v>-410.30000000000007</v>
      </c>
    </row>
    <row r="542" spans="1:26" ht="13.5" customHeight="1">
      <c r="A542" s="57"/>
      <c r="B542" s="63"/>
      <c r="C542" s="71"/>
      <c r="D542" s="78" t="s">
        <v>72</v>
      </c>
      <c r="E542" s="86">
        <v>2.4</v>
      </c>
      <c r="F542" s="86">
        <v>4.7</v>
      </c>
      <c r="G542" s="86">
        <v>5.6</v>
      </c>
      <c r="H542" s="86">
        <v>42.5</v>
      </c>
      <c r="I542" s="86">
        <v>52.5</v>
      </c>
      <c r="J542" s="86">
        <v>38.9</v>
      </c>
      <c r="K542" s="95"/>
      <c r="L542" s="95"/>
      <c r="M542" s="95"/>
      <c r="N542" s="95"/>
      <c r="O542" s="95"/>
      <c r="P542" s="95"/>
      <c r="Q542" s="86">
        <f>SUM(E542:P542)</f>
        <v>146.6</v>
      </c>
      <c r="R542" s="86">
        <v>102.5</v>
      </c>
      <c r="S542" s="112">
        <f t="shared" si="165"/>
        <v>143.02439024390245</v>
      </c>
      <c r="T542" s="116">
        <f t="shared" si="3"/>
        <v>-602.10000000000014</v>
      </c>
      <c r="U542" s="118"/>
      <c r="V542" s="118"/>
      <c r="W542" s="21"/>
      <c r="X542" s="21">
        <v>704.60000000000014</v>
      </c>
      <c r="Y542">
        <v>704.60000000000014</v>
      </c>
      <c r="Z542" s="116">
        <f t="shared" si="4"/>
        <v>-602.10000000000014</v>
      </c>
    </row>
    <row r="543" spans="1:26" ht="13.5" customHeight="1">
      <c r="A543" s="57"/>
      <c r="B543" s="47"/>
      <c r="C543" s="71"/>
      <c r="D543" s="78" t="s">
        <v>74</v>
      </c>
      <c r="E543" s="86">
        <f t="shared" ref="E543:Q543" si="174">+E541-E542</f>
        <v>108.4</v>
      </c>
      <c r="F543" s="86">
        <f t="shared" si="174"/>
        <v>125.2</v>
      </c>
      <c r="G543" s="86">
        <f t="shared" si="174"/>
        <v>87.1</v>
      </c>
      <c r="H543" s="86">
        <f t="shared" si="174"/>
        <v>103.5</v>
      </c>
      <c r="I543" s="86">
        <f t="shared" si="174"/>
        <v>124.30000000000001</v>
      </c>
      <c r="J543" s="86">
        <f t="shared" si="174"/>
        <v>97.4</v>
      </c>
      <c r="K543" s="95">
        <f t="shared" si="174"/>
        <v>0</v>
      </c>
      <c r="L543" s="95">
        <f t="shared" si="174"/>
        <v>0</v>
      </c>
      <c r="M543" s="95">
        <f t="shared" si="174"/>
        <v>0</v>
      </c>
      <c r="N543" s="95">
        <f t="shared" si="174"/>
        <v>0</v>
      </c>
      <c r="O543" s="95">
        <f t="shared" si="174"/>
        <v>0</v>
      </c>
      <c r="P543" s="95">
        <f t="shared" si="174"/>
        <v>0</v>
      </c>
      <c r="Q543" s="86">
        <f t="shared" si="174"/>
        <v>645.9</v>
      </c>
      <c r="R543" s="86">
        <v>485.1</v>
      </c>
      <c r="S543" s="112">
        <f t="shared" si="165"/>
        <v>133.14780457637602</v>
      </c>
      <c r="T543" s="116">
        <f t="shared" si="3"/>
        <v>191.8</v>
      </c>
      <c r="U543" s="118"/>
      <c r="V543" s="118"/>
      <c r="W543" s="21"/>
      <c r="X543" s="21">
        <v>293.29999999999995</v>
      </c>
      <c r="Y543">
        <v>293.29999999999995</v>
      </c>
      <c r="Z543" s="116">
        <f t="shared" si="4"/>
        <v>191.8</v>
      </c>
    </row>
    <row r="544" spans="1:26" ht="13.5" customHeight="1">
      <c r="A544" s="57"/>
      <c r="B544" s="47"/>
      <c r="C544" s="71"/>
      <c r="D544" s="78" t="s">
        <v>75</v>
      </c>
      <c r="E544" s="86">
        <f t="shared" ref="E544:Q544" si="175">+E541-E545</f>
        <v>109.2</v>
      </c>
      <c r="F544" s="86">
        <f t="shared" si="175"/>
        <v>127.30000000000001</v>
      </c>
      <c r="G544" s="86">
        <f t="shared" si="175"/>
        <v>91.6</v>
      </c>
      <c r="H544" s="86">
        <f t="shared" si="175"/>
        <v>143.19999999999999</v>
      </c>
      <c r="I544" s="86">
        <f t="shared" si="175"/>
        <v>171.7</v>
      </c>
      <c r="J544" s="86">
        <f t="shared" si="175"/>
        <v>133.5</v>
      </c>
      <c r="K544" s="95">
        <f t="shared" si="175"/>
        <v>0</v>
      </c>
      <c r="L544" s="95">
        <f t="shared" si="175"/>
        <v>0</v>
      </c>
      <c r="M544" s="95">
        <f t="shared" si="175"/>
        <v>0</v>
      </c>
      <c r="N544" s="95">
        <f t="shared" si="175"/>
        <v>0</v>
      </c>
      <c r="O544" s="95">
        <f t="shared" si="175"/>
        <v>0</v>
      </c>
      <c r="P544" s="95">
        <f t="shared" si="175"/>
        <v>0</v>
      </c>
      <c r="Q544" s="86">
        <f t="shared" si="175"/>
        <v>776.5</v>
      </c>
      <c r="R544" s="86">
        <v>572.1</v>
      </c>
      <c r="S544" s="112">
        <f t="shared" si="165"/>
        <v>135.72801957699704</v>
      </c>
      <c r="T544" s="116">
        <f t="shared" si="3"/>
        <v>-365.00000000000011</v>
      </c>
      <c r="U544" s="118"/>
      <c r="V544" s="118"/>
      <c r="W544" s="21"/>
      <c r="X544" s="21">
        <v>937.10000000000014</v>
      </c>
      <c r="Y544">
        <v>938.40000000000009</v>
      </c>
      <c r="Z544" s="116">
        <f t="shared" si="4"/>
        <v>-366.30000000000007</v>
      </c>
    </row>
    <row r="545" spans="1:26" ht="13.5" customHeight="1">
      <c r="A545" s="57"/>
      <c r="B545" s="47"/>
      <c r="C545" s="71"/>
      <c r="D545" s="78" t="s">
        <v>40</v>
      </c>
      <c r="E545" s="86">
        <v>1.6</v>
      </c>
      <c r="F545" s="86">
        <v>2.6</v>
      </c>
      <c r="G545" s="86">
        <v>1.1000000000000001</v>
      </c>
      <c r="H545" s="86">
        <v>2.8</v>
      </c>
      <c r="I545" s="86">
        <v>5.0999999999999996</v>
      </c>
      <c r="J545" s="86">
        <v>2.8</v>
      </c>
      <c r="K545" s="95"/>
      <c r="L545" s="95"/>
      <c r="M545" s="95"/>
      <c r="N545" s="95"/>
      <c r="O545" s="95"/>
      <c r="P545" s="95"/>
      <c r="Q545" s="86">
        <f>SUM(E545:P545)</f>
        <v>16</v>
      </c>
      <c r="R545" s="86">
        <v>15.5</v>
      </c>
      <c r="S545" s="112">
        <f t="shared" si="165"/>
        <v>103.2258064516129</v>
      </c>
      <c r="T545" s="116">
        <f t="shared" si="3"/>
        <v>-45.3</v>
      </c>
      <c r="U545" s="118"/>
      <c r="V545" s="118"/>
      <c r="W545" s="21"/>
      <c r="X545" s="21">
        <v>60.8</v>
      </c>
      <c r="Y545">
        <v>59.5</v>
      </c>
      <c r="Z545" s="116">
        <f t="shared" si="4"/>
        <v>-44</v>
      </c>
    </row>
    <row r="546" spans="1:26" ht="14.25" customHeight="1">
      <c r="A546" s="57"/>
      <c r="B546" s="47"/>
      <c r="C546" s="72"/>
      <c r="D546" s="79" t="s">
        <v>76</v>
      </c>
      <c r="E546" s="87">
        <v>1.6</v>
      </c>
      <c r="F546" s="87">
        <v>4.2</v>
      </c>
      <c r="G546" s="87">
        <v>5.3</v>
      </c>
      <c r="H546" s="87">
        <v>8.1</v>
      </c>
      <c r="I546" s="87">
        <v>13.2</v>
      </c>
      <c r="J546" s="87">
        <v>16</v>
      </c>
      <c r="K546" s="96"/>
      <c r="L546" s="96"/>
      <c r="M546" s="96"/>
      <c r="N546" s="96"/>
      <c r="O546" s="96"/>
      <c r="P546" s="96"/>
      <c r="Q546" s="87">
        <f>SUM(E546:P546)</f>
        <v>48.400000000000006</v>
      </c>
      <c r="R546" s="87">
        <v>15.5</v>
      </c>
      <c r="S546" s="113">
        <f t="shared" si="165"/>
        <v>312.25806451612908</v>
      </c>
      <c r="T546" s="116">
        <f t="shared" si="3"/>
        <v>-45.3</v>
      </c>
      <c r="U546" s="119"/>
      <c r="V546" s="119"/>
      <c r="W546" s="21"/>
      <c r="X546" s="21">
        <v>60.8</v>
      </c>
      <c r="Y546">
        <v>59.5</v>
      </c>
      <c r="Z546" s="116">
        <f t="shared" si="4"/>
        <v>-44</v>
      </c>
    </row>
    <row r="547" spans="1:26" ht="13.5" customHeight="1">
      <c r="A547" s="57"/>
      <c r="B547" s="47"/>
      <c r="C547" s="70" t="s">
        <v>89</v>
      </c>
      <c r="D547" s="77" t="s">
        <v>39</v>
      </c>
      <c r="E547" s="85">
        <v>40.700000000000003</v>
      </c>
      <c r="F547" s="85">
        <v>41</v>
      </c>
      <c r="G547" s="85">
        <v>35.299999999999997</v>
      </c>
      <c r="H547" s="85">
        <v>56.8</v>
      </c>
      <c r="I547" s="85">
        <v>60.9</v>
      </c>
      <c r="J547" s="85">
        <v>45.7</v>
      </c>
      <c r="K547" s="94"/>
      <c r="L547" s="94"/>
      <c r="M547" s="94"/>
      <c r="N547" s="94"/>
      <c r="O547" s="94"/>
      <c r="P547" s="94"/>
      <c r="Q547" s="85">
        <f>SUM(E547:P547)</f>
        <v>280.40000000000003</v>
      </c>
      <c r="R547" s="85">
        <v>260.10000000000002</v>
      </c>
      <c r="S547" s="111">
        <f t="shared" si="165"/>
        <v>107.80469050365244</v>
      </c>
      <c r="T547" s="116">
        <f t="shared" si="3"/>
        <v>-78.099999999999966</v>
      </c>
      <c r="U547" s="117" t="s">
        <v>466</v>
      </c>
      <c r="V547" s="148"/>
      <c r="W547" s="21"/>
      <c r="X547" s="21">
        <v>338.2</v>
      </c>
      <c r="Y547">
        <v>338.1</v>
      </c>
      <c r="Z547" s="116">
        <f t="shared" si="4"/>
        <v>-78</v>
      </c>
    </row>
    <row r="548" spans="1:26">
      <c r="A548" s="57"/>
      <c r="B548" s="47"/>
      <c r="C548" s="71"/>
      <c r="D548" s="78" t="s">
        <v>72</v>
      </c>
      <c r="E548" s="86">
        <v>0.4</v>
      </c>
      <c r="F548" s="86">
        <v>0.4</v>
      </c>
      <c r="G548" s="86">
        <v>0.6</v>
      </c>
      <c r="H548" s="86">
        <v>0.7</v>
      </c>
      <c r="I548" s="86">
        <v>0.8</v>
      </c>
      <c r="J548" s="86">
        <v>0.8</v>
      </c>
      <c r="K548" s="95"/>
      <c r="L548" s="95"/>
      <c r="M548" s="95"/>
      <c r="N548" s="95"/>
      <c r="O548" s="95"/>
      <c r="P548" s="95"/>
      <c r="Q548" s="86">
        <f>SUM(E548:P548)</f>
        <v>3.6999999999999993</v>
      </c>
      <c r="R548" s="86">
        <v>2.8</v>
      </c>
      <c r="S548" s="112">
        <f t="shared" si="165"/>
        <v>132.14285714285711</v>
      </c>
      <c r="T548" s="116">
        <f t="shared" si="3"/>
        <v>-12.5</v>
      </c>
      <c r="U548" s="118"/>
      <c r="V548" s="118"/>
      <c r="W548" s="21"/>
      <c r="X548" s="21">
        <v>15.3</v>
      </c>
      <c r="Y548">
        <v>15.3</v>
      </c>
      <c r="Z548" s="116">
        <f t="shared" si="4"/>
        <v>-12.5</v>
      </c>
    </row>
    <row r="549" spans="1:26">
      <c r="A549" s="57"/>
      <c r="B549" s="47"/>
      <c r="C549" s="71"/>
      <c r="D549" s="78" t="s">
        <v>74</v>
      </c>
      <c r="E549" s="86">
        <f t="shared" ref="E549:Q549" si="176">+E547-E548</f>
        <v>40.300000000000004</v>
      </c>
      <c r="F549" s="86">
        <f t="shared" si="176"/>
        <v>40.6</v>
      </c>
      <c r="G549" s="86">
        <f t="shared" si="176"/>
        <v>34.699999999999996</v>
      </c>
      <c r="H549" s="86">
        <f t="shared" si="176"/>
        <v>56.099999999999994</v>
      </c>
      <c r="I549" s="86">
        <f t="shared" si="176"/>
        <v>60.1</v>
      </c>
      <c r="J549" s="86">
        <f t="shared" si="176"/>
        <v>44.900000000000006</v>
      </c>
      <c r="K549" s="95">
        <f t="shared" si="176"/>
        <v>0</v>
      </c>
      <c r="L549" s="95">
        <f t="shared" si="176"/>
        <v>0</v>
      </c>
      <c r="M549" s="95">
        <f t="shared" si="176"/>
        <v>0</v>
      </c>
      <c r="N549" s="95">
        <f t="shared" si="176"/>
        <v>0</v>
      </c>
      <c r="O549" s="95">
        <f t="shared" si="176"/>
        <v>0</v>
      </c>
      <c r="P549" s="95">
        <f t="shared" si="176"/>
        <v>0</v>
      </c>
      <c r="Q549" s="86">
        <f t="shared" si="176"/>
        <v>276.70000000000005</v>
      </c>
      <c r="R549" s="86">
        <v>257.3</v>
      </c>
      <c r="S549" s="112">
        <f t="shared" si="165"/>
        <v>107.53983676642054</v>
      </c>
      <c r="T549" s="116">
        <f t="shared" si="3"/>
        <v>-65.600000000000023</v>
      </c>
      <c r="U549" s="118"/>
      <c r="V549" s="118"/>
      <c r="W549" s="21"/>
      <c r="X549" s="21">
        <v>322.90000000000003</v>
      </c>
      <c r="Y549">
        <v>322.8</v>
      </c>
      <c r="Z549" s="116">
        <f t="shared" si="4"/>
        <v>-65.5</v>
      </c>
    </row>
    <row r="550" spans="1:26">
      <c r="A550" s="57"/>
      <c r="B550" s="47"/>
      <c r="C550" s="71"/>
      <c r="D550" s="78" t="s">
        <v>75</v>
      </c>
      <c r="E550" s="86">
        <f t="shared" ref="E550:Q550" si="177">+E547-E551</f>
        <v>39.900000000000006</v>
      </c>
      <c r="F550" s="86">
        <f t="shared" si="177"/>
        <v>40.299999999999997</v>
      </c>
      <c r="G550" s="86">
        <f t="shared" si="177"/>
        <v>34.5</v>
      </c>
      <c r="H550" s="86">
        <f t="shared" si="177"/>
        <v>55.3</v>
      </c>
      <c r="I550" s="86">
        <f t="shared" si="177"/>
        <v>59.8</v>
      </c>
      <c r="J550" s="86">
        <f t="shared" si="177"/>
        <v>44.5</v>
      </c>
      <c r="K550" s="95">
        <f t="shared" si="177"/>
        <v>0</v>
      </c>
      <c r="L550" s="95">
        <f t="shared" si="177"/>
        <v>0</v>
      </c>
      <c r="M550" s="95">
        <f t="shared" si="177"/>
        <v>0</v>
      </c>
      <c r="N550" s="95">
        <f t="shared" si="177"/>
        <v>0</v>
      </c>
      <c r="O550" s="95">
        <f t="shared" si="177"/>
        <v>0</v>
      </c>
      <c r="P550" s="95">
        <f t="shared" si="177"/>
        <v>0</v>
      </c>
      <c r="Q550" s="86">
        <f t="shared" si="177"/>
        <v>274.3</v>
      </c>
      <c r="R550" s="86">
        <v>254.89999999999998</v>
      </c>
      <c r="S550" s="112">
        <f t="shared" si="165"/>
        <v>107.6108277755983</v>
      </c>
      <c r="T550" s="116">
        <f t="shared" si="3"/>
        <v>-65.600000000000023</v>
      </c>
      <c r="U550" s="118"/>
      <c r="V550" s="118"/>
      <c r="W550" s="21"/>
      <c r="X550" s="21">
        <v>320.5</v>
      </c>
      <c r="Y550">
        <v>320.40000000000003</v>
      </c>
      <c r="Z550" s="116">
        <f t="shared" si="4"/>
        <v>-65.500000000000057</v>
      </c>
    </row>
    <row r="551" spans="1:26">
      <c r="A551" s="57"/>
      <c r="B551" s="47"/>
      <c r="C551" s="71"/>
      <c r="D551" s="78" t="s">
        <v>40</v>
      </c>
      <c r="E551" s="86">
        <v>0.8</v>
      </c>
      <c r="F551" s="86">
        <v>0.7</v>
      </c>
      <c r="G551" s="86">
        <v>0.8</v>
      </c>
      <c r="H551" s="86">
        <v>1.5</v>
      </c>
      <c r="I551" s="86">
        <v>1.1000000000000001</v>
      </c>
      <c r="J551" s="86">
        <v>1.2</v>
      </c>
      <c r="K551" s="95"/>
      <c r="L551" s="95"/>
      <c r="M551" s="95"/>
      <c r="N551" s="95"/>
      <c r="O551" s="95"/>
      <c r="P551" s="95"/>
      <c r="Q551" s="86">
        <f>SUM(E551:P551)</f>
        <v>6.1</v>
      </c>
      <c r="R551" s="86">
        <v>5.1999999999999993</v>
      </c>
      <c r="S551" s="112">
        <f t="shared" si="165"/>
        <v>117.30769230769234</v>
      </c>
      <c r="T551" s="116">
        <f t="shared" si="3"/>
        <v>-12.5</v>
      </c>
      <c r="U551" s="118"/>
      <c r="V551" s="118"/>
      <c r="W551" s="21"/>
      <c r="X551" s="21">
        <v>17.7</v>
      </c>
      <c r="Y551">
        <v>17.7</v>
      </c>
      <c r="Z551" s="116">
        <f t="shared" si="4"/>
        <v>-12.5</v>
      </c>
    </row>
    <row r="552" spans="1:26" ht="14.25">
      <c r="A552" s="57"/>
      <c r="B552" s="47"/>
      <c r="C552" s="72"/>
      <c r="D552" s="79" t="s">
        <v>76</v>
      </c>
      <c r="E552" s="87">
        <v>0.9</v>
      </c>
      <c r="F552" s="87">
        <v>0.9</v>
      </c>
      <c r="G552" s="87">
        <v>1</v>
      </c>
      <c r="H552" s="87">
        <v>1.8</v>
      </c>
      <c r="I552" s="87">
        <v>1.5</v>
      </c>
      <c r="J552" s="87">
        <v>1.4</v>
      </c>
      <c r="K552" s="96"/>
      <c r="L552" s="96"/>
      <c r="M552" s="96"/>
      <c r="N552" s="96"/>
      <c r="O552" s="96"/>
      <c r="P552" s="96"/>
      <c r="Q552" s="87">
        <f>SUM(E552:P552)</f>
        <v>7.5</v>
      </c>
      <c r="R552" s="87">
        <v>6.8000000000000007</v>
      </c>
      <c r="S552" s="113">
        <f t="shared" si="165"/>
        <v>110.29411764705881</v>
      </c>
      <c r="T552" s="116">
        <f t="shared" si="3"/>
        <v>-14.8</v>
      </c>
      <c r="U552" s="119"/>
      <c r="V552" s="119"/>
      <c r="W552" s="21"/>
      <c r="X552" s="21">
        <v>21.6</v>
      </c>
      <c r="Y552">
        <v>21.6</v>
      </c>
      <c r="Z552" s="116">
        <f t="shared" si="4"/>
        <v>-14.8</v>
      </c>
    </row>
    <row r="553" spans="1:26" ht="13.5" customHeight="1">
      <c r="A553" s="57"/>
      <c r="B553" s="47"/>
      <c r="C553" s="70" t="s">
        <v>90</v>
      </c>
      <c r="D553" s="77" t="s">
        <v>39</v>
      </c>
      <c r="E553" s="85">
        <v>44.2</v>
      </c>
      <c r="F553" s="85">
        <v>54.3</v>
      </c>
      <c r="G553" s="85">
        <v>46.6</v>
      </c>
      <c r="H553" s="85">
        <v>60.7</v>
      </c>
      <c r="I553" s="85">
        <v>69</v>
      </c>
      <c r="J553" s="85">
        <v>55.7</v>
      </c>
      <c r="K553" s="94"/>
      <c r="L553" s="94"/>
      <c r="M553" s="94"/>
      <c r="N553" s="94"/>
      <c r="O553" s="94"/>
      <c r="P553" s="94"/>
      <c r="Q553" s="85">
        <f>SUM(E553:P553)</f>
        <v>330.5</v>
      </c>
      <c r="R553" s="85">
        <v>280.90000000000003</v>
      </c>
      <c r="S553" s="111">
        <f t="shared" si="165"/>
        <v>117.6575293698825</v>
      </c>
      <c r="T553" s="116">
        <f t="shared" si="3"/>
        <v>-266.99999999999994</v>
      </c>
      <c r="U553" s="117" t="s">
        <v>369</v>
      </c>
      <c r="V553" s="148"/>
      <c r="W553" s="21"/>
      <c r="X553" s="21">
        <v>547.9</v>
      </c>
      <c r="Y553">
        <v>547.9</v>
      </c>
      <c r="Z553" s="116">
        <f t="shared" si="4"/>
        <v>-266.99999999999994</v>
      </c>
    </row>
    <row r="554" spans="1:26">
      <c r="A554" s="57"/>
      <c r="B554" s="47"/>
      <c r="C554" s="71"/>
      <c r="D554" s="78" t="s">
        <v>72</v>
      </c>
      <c r="E554" s="86">
        <v>8.6</v>
      </c>
      <c r="F554" s="86">
        <v>11</v>
      </c>
      <c r="G554" s="86">
        <v>10.3</v>
      </c>
      <c r="H554" s="86">
        <v>14.7</v>
      </c>
      <c r="I554" s="86">
        <v>16.2</v>
      </c>
      <c r="J554" s="86">
        <v>11.7</v>
      </c>
      <c r="K554" s="95"/>
      <c r="L554" s="95"/>
      <c r="M554" s="95"/>
      <c r="N554" s="95"/>
      <c r="O554" s="95"/>
      <c r="P554" s="95"/>
      <c r="Q554" s="86">
        <f>SUM(E554:P554)</f>
        <v>72.5</v>
      </c>
      <c r="R554" s="86">
        <v>54.8</v>
      </c>
      <c r="S554" s="112">
        <f t="shared" si="165"/>
        <v>132.29927007299273</v>
      </c>
      <c r="T554" s="116">
        <f t="shared" si="3"/>
        <v>-51.099999999999994</v>
      </c>
      <c r="U554" s="118"/>
      <c r="V554" s="118"/>
      <c r="W554" s="21"/>
      <c r="X554" s="21">
        <v>105.9</v>
      </c>
      <c r="Y554">
        <v>89.9</v>
      </c>
      <c r="Z554" s="116">
        <f t="shared" si="4"/>
        <v>-35.099999999999994</v>
      </c>
    </row>
    <row r="555" spans="1:26">
      <c r="A555" s="57"/>
      <c r="B555" s="47"/>
      <c r="C555" s="71"/>
      <c r="D555" s="78" t="s">
        <v>74</v>
      </c>
      <c r="E555" s="86">
        <f t="shared" ref="E555:Q555" si="178">+E553-E554</f>
        <v>35.6</v>
      </c>
      <c r="F555" s="86">
        <f t="shared" si="178"/>
        <v>43.3</v>
      </c>
      <c r="G555" s="86">
        <f t="shared" si="178"/>
        <v>36.299999999999997</v>
      </c>
      <c r="H555" s="86">
        <f t="shared" si="178"/>
        <v>46</v>
      </c>
      <c r="I555" s="86">
        <f t="shared" si="178"/>
        <v>52.8</v>
      </c>
      <c r="J555" s="86">
        <f t="shared" si="178"/>
        <v>44</v>
      </c>
      <c r="K555" s="95">
        <f t="shared" si="178"/>
        <v>0</v>
      </c>
      <c r="L555" s="95">
        <f t="shared" si="178"/>
        <v>0</v>
      </c>
      <c r="M555" s="95">
        <f t="shared" si="178"/>
        <v>0</v>
      </c>
      <c r="N555" s="95">
        <f t="shared" si="178"/>
        <v>0</v>
      </c>
      <c r="O555" s="95">
        <f t="shared" si="178"/>
        <v>0</v>
      </c>
      <c r="P555" s="95">
        <f t="shared" si="178"/>
        <v>0</v>
      </c>
      <c r="Q555" s="86">
        <f t="shared" si="178"/>
        <v>258</v>
      </c>
      <c r="R555" s="86">
        <v>226.1</v>
      </c>
      <c r="S555" s="112">
        <f t="shared" si="165"/>
        <v>114.10880141530298</v>
      </c>
      <c r="T555" s="116">
        <f t="shared" si="3"/>
        <v>-215.89999999999995</v>
      </c>
      <c r="U555" s="118"/>
      <c r="V555" s="118"/>
      <c r="W555" s="21"/>
      <c r="X555" s="21">
        <v>441.99999999999994</v>
      </c>
      <c r="Y555">
        <v>458</v>
      </c>
      <c r="Z555" s="116">
        <f t="shared" si="4"/>
        <v>-231.9</v>
      </c>
    </row>
    <row r="556" spans="1:26">
      <c r="A556" s="57"/>
      <c r="B556" s="47"/>
      <c r="C556" s="71"/>
      <c r="D556" s="78" t="s">
        <v>75</v>
      </c>
      <c r="E556" s="86">
        <f t="shared" ref="E556:Q556" si="179">+E553-E557</f>
        <v>42</v>
      </c>
      <c r="F556" s="86">
        <f t="shared" si="179"/>
        <v>51.9</v>
      </c>
      <c r="G556" s="86">
        <f t="shared" si="179"/>
        <v>44.1</v>
      </c>
      <c r="H556" s="86">
        <f t="shared" si="179"/>
        <v>55.5</v>
      </c>
      <c r="I556" s="86">
        <f t="shared" si="179"/>
        <v>64</v>
      </c>
      <c r="J556" s="86">
        <f t="shared" si="179"/>
        <v>53</v>
      </c>
      <c r="K556" s="95">
        <f t="shared" si="179"/>
        <v>0</v>
      </c>
      <c r="L556" s="95">
        <f t="shared" si="179"/>
        <v>0</v>
      </c>
      <c r="M556" s="95">
        <f t="shared" si="179"/>
        <v>0</v>
      </c>
      <c r="N556" s="95">
        <f t="shared" si="179"/>
        <v>0</v>
      </c>
      <c r="O556" s="95">
        <f t="shared" si="179"/>
        <v>0</v>
      </c>
      <c r="P556" s="95">
        <f t="shared" si="179"/>
        <v>0</v>
      </c>
      <c r="Q556" s="86">
        <f t="shared" si="179"/>
        <v>310.5</v>
      </c>
      <c r="R556" s="86">
        <v>264.90000000000003</v>
      </c>
      <c r="S556" s="112">
        <f t="shared" si="165"/>
        <v>117.21404303510757</v>
      </c>
      <c r="T556" s="116">
        <f t="shared" si="3"/>
        <v>-239.79999999999995</v>
      </c>
      <c r="U556" s="118"/>
      <c r="V556" s="118"/>
      <c r="W556" s="21"/>
      <c r="X556" s="21">
        <v>504.7</v>
      </c>
      <c r="Y556">
        <v>504.7</v>
      </c>
      <c r="Z556" s="116">
        <f t="shared" si="4"/>
        <v>-239.79999999999995</v>
      </c>
    </row>
    <row r="557" spans="1:26">
      <c r="A557" s="57"/>
      <c r="B557" s="47"/>
      <c r="C557" s="71"/>
      <c r="D557" s="78" t="s">
        <v>40</v>
      </c>
      <c r="E557" s="86">
        <v>2.2000000000000002</v>
      </c>
      <c r="F557" s="86">
        <v>2.4</v>
      </c>
      <c r="G557" s="86">
        <v>2.5</v>
      </c>
      <c r="H557" s="86">
        <v>5.2</v>
      </c>
      <c r="I557" s="86">
        <v>5</v>
      </c>
      <c r="J557" s="86">
        <v>2.7</v>
      </c>
      <c r="K557" s="95"/>
      <c r="L557" s="95"/>
      <c r="M557" s="95"/>
      <c r="N557" s="95"/>
      <c r="O557" s="95"/>
      <c r="P557" s="95"/>
      <c r="Q557" s="86">
        <f>SUM(E557:P557)</f>
        <v>20</v>
      </c>
      <c r="R557" s="86">
        <v>16</v>
      </c>
      <c r="S557" s="112">
        <f t="shared" si="165"/>
        <v>125</v>
      </c>
      <c r="T557" s="116">
        <f t="shared" si="3"/>
        <v>-27.200000000000003</v>
      </c>
      <c r="U557" s="118"/>
      <c r="V557" s="118"/>
      <c r="W557" s="21"/>
      <c r="X557" s="21">
        <v>43.2</v>
      </c>
      <c r="Y557">
        <v>43.2</v>
      </c>
      <c r="Z557" s="116">
        <f t="shared" si="4"/>
        <v>-27.200000000000003</v>
      </c>
    </row>
    <row r="558" spans="1:26" ht="14.25">
      <c r="A558" s="57"/>
      <c r="B558" s="47"/>
      <c r="C558" s="72"/>
      <c r="D558" s="79" t="s">
        <v>76</v>
      </c>
      <c r="E558" s="87">
        <v>2.7</v>
      </c>
      <c r="F558" s="87">
        <v>2.8</v>
      </c>
      <c r="G558" s="87">
        <v>3.2</v>
      </c>
      <c r="H558" s="87">
        <v>6.4</v>
      </c>
      <c r="I558" s="87">
        <v>6.3</v>
      </c>
      <c r="J558" s="87">
        <v>3.4</v>
      </c>
      <c r="K558" s="96"/>
      <c r="L558" s="96"/>
      <c r="M558" s="96"/>
      <c r="N558" s="96"/>
      <c r="O558" s="96"/>
      <c r="P558" s="96"/>
      <c r="Q558" s="87">
        <f>SUM(E558:P558)</f>
        <v>24.799999999999997</v>
      </c>
      <c r="R558" s="87">
        <v>24</v>
      </c>
      <c r="S558" s="113">
        <f t="shared" si="165"/>
        <v>103.33333333333331</v>
      </c>
      <c r="T558" s="116">
        <f t="shared" si="3"/>
        <v>-29.000000000000007</v>
      </c>
      <c r="U558" s="119"/>
      <c r="V558" s="119"/>
      <c r="W558" s="21"/>
      <c r="X558" s="21">
        <v>53.000000000000007</v>
      </c>
      <c r="Y558">
        <v>53.000000000000007</v>
      </c>
      <c r="Z558" s="116">
        <f t="shared" si="4"/>
        <v>-29.000000000000007</v>
      </c>
    </row>
    <row r="559" spans="1:26" ht="13.5" customHeight="1">
      <c r="A559" s="57"/>
      <c r="B559" s="47"/>
      <c r="C559" s="70" t="s">
        <v>305</v>
      </c>
      <c r="D559" s="77" t="s">
        <v>39</v>
      </c>
      <c r="E559" s="85">
        <v>24.8</v>
      </c>
      <c r="F559" s="85">
        <v>33.799999999999997</v>
      </c>
      <c r="G559" s="85">
        <v>21.4</v>
      </c>
      <c r="H559" s="85">
        <v>40.9</v>
      </c>
      <c r="I559" s="85">
        <v>42.1</v>
      </c>
      <c r="J559" s="85">
        <v>25.6</v>
      </c>
      <c r="K559" s="94"/>
      <c r="L559" s="94"/>
      <c r="M559" s="94"/>
      <c r="N559" s="94"/>
      <c r="O559" s="94"/>
      <c r="P559" s="94"/>
      <c r="Q559" s="85">
        <f>SUM(E559:P559)</f>
        <v>188.6</v>
      </c>
      <c r="R559" s="85">
        <v>187.1</v>
      </c>
      <c r="S559" s="111">
        <f t="shared" si="165"/>
        <v>100.80171031533939</v>
      </c>
      <c r="T559" s="116">
        <f t="shared" si="3"/>
        <v>-199.69999999999996</v>
      </c>
      <c r="U559" s="117" t="s">
        <v>377</v>
      </c>
      <c r="V559" s="148"/>
      <c r="W559" s="21"/>
      <c r="X559" s="21">
        <v>386.79999999999995</v>
      </c>
      <c r="Y559">
        <v>397.4</v>
      </c>
      <c r="Z559" s="116">
        <f t="shared" si="4"/>
        <v>-210.30000000000004</v>
      </c>
    </row>
    <row r="560" spans="1:26">
      <c r="A560" s="57"/>
      <c r="B560" s="47"/>
      <c r="C560" s="71"/>
      <c r="D560" s="78" t="s">
        <v>72</v>
      </c>
      <c r="E560" s="86">
        <v>8</v>
      </c>
      <c r="F560" s="86">
        <v>10.8</v>
      </c>
      <c r="G560" s="86">
        <v>6.6</v>
      </c>
      <c r="H560" s="86">
        <v>13.1</v>
      </c>
      <c r="I560" s="86">
        <v>13.8</v>
      </c>
      <c r="J560" s="86">
        <v>8.3000000000000007</v>
      </c>
      <c r="K560" s="95"/>
      <c r="L560" s="95"/>
      <c r="M560" s="95"/>
      <c r="N560" s="95"/>
      <c r="O560" s="95"/>
      <c r="P560" s="95"/>
      <c r="Q560" s="86">
        <f>SUM(E560:P560)</f>
        <v>60.599999999999994</v>
      </c>
      <c r="R560" s="86">
        <v>61.1</v>
      </c>
      <c r="S560" s="112">
        <f t="shared" si="165"/>
        <v>99.181669394435346</v>
      </c>
      <c r="T560" s="116">
        <f t="shared" si="3"/>
        <v>-53.999999999999993</v>
      </c>
      <c r="U560" s="118"/>
      <c r="V560" s="118"/>
      <c r="W560" s="21"/>
      <c r="X560" s="21">
        <v>115.1</v>
      </c>
      <c r="Y560">
        <v>115.29999999999998</v>
      </c>
      <c r="Z560" s="116">
        <f t="shared" si="4"/>
        <v>-54.199999999999982</v>
      </c>
    </row>
    <row r="561" spans="1:26">
      <c r="A561" s="57"/>
      <c r="B561" s="47"/>
      <c r="C561" s="71"/>
      <c r="D561" s="78" t="s">
        <v>74</v>
      </c>
      <c r="E561" s="86">
        <f t="shared" ref="E561:Q561" si="180">+E559-E560</f>
        <v>16.8</v>
      </c>
      <c r="F561" s="86">
        <f t="shared" si="180"/>
        <v>22.999999999999996</v>
      </c>
      <c r="G561" s="86">
        <f t="shared" si="180"/>
        <v>14.8</v>
      </c>
      <c r="H561" s="86">
        <f t="shared" si="180"/>
        <v>27.799999999999997</v>
      </c>
      <c r="I561" s="86">
        <f t="shared" si="180"/>
        <v>28.3</v>
      </c>
      <c r="J561" s="86">
        <f t="shared" si="180"/>
        <v>17.3</v>
      </c>
      <c r="K561" s="95">
        <f t="shared" si="180"/>
        <v>0</v>
      </c>
      <c r="L561" s="95">
        <f t="shared" si="180"/>
        <v>0</v>
      </c>
      <c r="M561" s="95">
        <f t="shared" si="180"/>
        <v>0</v>
      </c>
      <c r="N561" s="95">
        <f t="shared" si="180"/>
        <v>0</v>
      </c>
      <c r="O561" s="95">
        <f t="shared" si="180"/>
        <v>0</v>
      </c>
      <c r="P561" s="95">
        <f t="shared" si="180"/>
        <v>0</v>
      </c>
      <c r="Q561" s="86">
        <f t="shared" si="180"/>
        <v>128</v>
      </c>
      <c r="R561" s="86">
        <v>126</v>
      </c>
      <c r="S561" s="112">
        <f t="shared" si="165"/>
        <v>101.58730158730158</v>
      </c>
      <c r="T561" s="116">
        <f t="shared" si="3"/>
        <v>-145.70000000000005</v>
      </c>
      <c r="U561" s="118"/>
      <c r="V561" s="118"/>
      <c r="W561" s="21"/>
      <c r="X561" s="21">
        <v>271.70000000000005</v>
      </c>
      <c r="Y561">
        <v>282.10000000000002</v>
      </c>
      <c r="Z561" s="116">
        <f t="shared" si="4"/>
        <v>-156.10000000000002</v>
      </c>
    </row>
    <row r="562" spans="1:26">
      <c r="A562" s="57"/>
      <c r="B562" s="47"/>
      <c r="C562" s="71"/>
      <c r="D562" s="78" t="s">
        <v>75</v>
      </c>
      <c r="E562" s="86">
        <f t="shared" ref="E562:Q562" si="181">+E559-E563</f>
        <v>23.6</v>
      </c>
      <c r="F562" s="86">
        <f t="shared" si="181"/>
        <v>31.999999999999996</v>
      </c>
      <c r="G562" s="86">
        <f t="shared" si="181"/>
        <v>20.099999999999998</v>
      </c>
      <c r="H562" s="86">
        <f t="shared" si="181"/>
        <v>38.1</v>
      </c>
      <c r="I562" s="86">
        <f t="shared" si="181"/>
        <v>39.4</v>
      </c>
      <c r="J562" s="86">
        <f t="shared" si="181"/>
        <v>24</v>
      </c>
      <c r="K562" s="95">
        <f t="shared" si="181"/>
        <v>0</v>
      </c>
      <c r="L562" s="95">
        <f t="shared" si="181"/>
        <v>0</v>
      </c>
      <c r="M562" s="95">
        <f t="shared" si="181"/>
        <v>0</v>
      </c>
      <c r="N562" s="95">
        <f t="shared" si="181"/>
        <v>0</v>
      </c>
      <c r="O562" s="95">
        <f t="shared" si="181"/>
        <v>0</v>
      </c>
      <c r="P562" s="95">
        <f t="shared" si="181"/>
        <v>0</v>
      </c>
      <c r="Q562" s="86">
        <f t="shared" si="181"/>
        <v>177.2</v>
      </c>
      <c r="R562" s="86">
        <v>175</v>
      </c>
      <c r="S562" s="112">
        <f t="shared" si="165"/>
        <v>101.25714285714284</v>
      </c>
      <c r="T562" s="116">
        <f t="shared" si="3"/>
        <v>-198.20000000000005</v>
      </c>
      <c r="U562" s="118"/>
      <c r="V562" s="118"/>
      <c r="W562" s="21"/>
      <c r="X562" s="21">
        <v>373.20000000000005</v>
      </c>
      <c r="Y562">
        <v>381.70000000000005</v>
      </c>
      <c r="Z562" s="116">
        <f t="shared" si="4"/>
        <v>-206.70000000000005</v>
      </c>
    </row>
    <row r="563" spans="1:26">
      <c r="A563" s="57"/>
      <c r="B563" s="63"/>
      <c r="C563" s="71"/>
      <c r="D563" s="78" t="s">
        <v>40</v>
      </c>
      <c r="E563" s="86">
        <v>1.2</v>
      </c>
      <c r="F563" s="86">
        <v>1.8</v>
      </c>
      <c r="G563" s="86">
        <v>1.3</v>
      </c>
      <c r="H563" s="86">
        <v>2.8</v>
      </c>
      <c r="I563" s="86">
        <v>2.7</v>
      </c>
      <c r="J563" s="86">
        <v>1.6</v>
      </c>
      <c r="K563" s="95"/>
      <c r="L563" s="95"/>
      <c r="M563" s="95"/>
      <c r="N563" s="95"/>
      <c r="O563" s="95"/>
      <c r="P563" s="95"/>
      <c r="Q563" s="86">
        <f>SUM(E563:P563)</f>
        <v>11.4</v>
      </c>
      <c r="R563" s="86">
        <v>12.1</v>
      </c>
      <c r="S563" s="112">
        <f t="shared" si="165"/>
        <v>94.214876033057863</v>
      </c>
      <c r="T563" s="116">
        <f t="shared" si="3"/>
        <v>-1.5000000000000018</v>
      </c>
      <c r="U563" s="118"/>
      <c r="V563" s="118"/>
      <c r="W563" s="21"/>
      <c r="X563" s="21">
        <v>13.600000000000001</v>
      </c>
      <c r="Y563">
        <v>15.7</v>
      </c>
      <c r="Z563" s="116">
        <f t="shared" si="4"/>
        <v>-3.5999999999999996</v>
      </c>
    </row>
    <row r="564" spans="1:26" ht="14.25">
      <c r="A564" s="57"/>
      <c r="B564" s="63"/>
      <c r="C564" s="71"/>
      <c r="D564" s="80" t="s">
        <v>76</v>
      </c>
      <c r="E564" s="87">
        <v>1.3</v>
      </c>
      <c r="F564" s="87">
        <v>1.9</v>
      </c>
      <c r="G564" s="87">
        <v>1.4</v>
      </c>
      <c r="H564" s="87">
        <v>3.1</v>
      </c>
      <c r="I564" s="87">
        <v>3</v>
      </c>
      <c r="J564" s="87">
        <v>1.8</v>
      </c>
      <c r="K564" s="96"/>
      <c r="L564" s="96"/>
      <c r="M564" s="96"/>
      <c r="N564" s="96"/>
      <c r="O564" s="96"/>
      <c r="P564" s="96"/>
      <c r="Q564" s="104">
        <f>SUM(E564:P564)</f>
        <v>12.5</v>
      </c>
      <c r="R564" s="104">
        <v>14.4</v>
      </c>
      <c r="S564" s="113">
        <f t="shared" si="165"/>
        <v>86.805555555555557</v>
      </c>
      <c r="T564" s="116">
        <f t="shared" si="3"/>
        <v>-2.1999999999999975</v>
      </c>
      <c r="U564" s="119"/>
      <c r="V564" s="119"/>
      <c r="W564" s="21"/>
      <c r="X564" s="21">
        <v>16.599999999999998</v>
      </c>
      <c r="Y564">
        <v>19</v>
      </c>
      <c r="Z564" s="116">
        <f t="shared" si="4"/>
        <v>-4.5999999999999996</v>
      </c>
    </row>
    <row r="565" spans="1:26" ht="13.5" customHeight="1">
      <c r="A565" s="57"/>
      <c r="B565" s="63"/>
      <c r="C565" s="70" t="s">
        <v>91</v>
      </c>
      <c r="D565" s="77" t="s">
        <v>39</v>
      </c>
      <c r="E565" s="85">
        <v>9.1999999999999993</v>
      </c>
      <c r="F565" s="85">
        <v>9.1</v>
      </c>
      <c r="G565" s="85">
        <v>6.3</v>
      </c>
      <c r="H565" s="85">
        <v>13.7</v>
      </c>
      <c r="I565" s="85">
        <v>13.1</v>
      </c>
      <c r="J565" s="85">
        <v>9.6999999999999993</v>
      </c>
      <c r="K565" s="94"/>
      <c r="L565" s="94"/>
      <c r="M565" s="94"/>
      <c r="N565" s="94"/>
      <c r="O565" s="94"/>
      <c r="P565" s="94"/>
      <c r="Q565" s="85">
        <f>SUM(E565:P565)</f>
        <v>61.099999999999994</v>
      </c>
      <c r="R565" s="85">
        <v>76.199999999999989</v>
      </c>
      <c r="S565" s="111">
        <f t="shared" si="165"/>
        <v>80.18372703412075</v>
      </c>
      <c r="T565" s="116">
        <f t="shared" si="3"/>
        <v>-224.40000000000003</v>
      </c>
      <c r="U565" s="117" t="s">
        <v>249</v>
      </c>
      <c r="V565" s="148"/>
      <c r="W565" s="21"/>
      <c r="X565" s="21">
        <v>300.60000000000002</v>
      </c>
      <c r="Y565">
        <v>300.60000000000002</v>
      </c>
      <c r="Z565" s="116">
        <f t="shared" si="4"/>
        <v>-224.40000000000003</v>
      </c>
    </row>
    <row r="566" spans="1:26">
      <c r="A566" s="57"/>
      <c r="B566" s="63"/>
      <c r="C566" s="71"/>
      <c r="D566" s="78" t="s">
        <v>72</v>
      </c>
      <c r="E566" s="86">
        <v>3</v>
      </c>
      <c r="F566" s="86">
        <v>2.9</v>
      </c>
      <c r="G566" s="86">
        <v>2</v>
      </c>
      <c r="H566" s="86">
        <v>4.2</v>
      </c>
      <c r="I566" s="86">
        <v>4.3</v>
      </c>
      <c r="J566" s="86">
        <v>3.1</v>
      </c>
      <c r="K566" s="95"/>
      <c r="L566" s="95"/>
      <c r="M566" s="95"/>
      <c r="N566" s="95"/>
      <c r="O566" s="95"/>
      <c r="P566" s="95"/>
      <c r="Q566" s="86">
        <f>SUM(E566:P566)</f>
        <v>19.500000000000004</v>
      </c>
      <c r="R566" s="86">
        <v>24.5</v>
      </c>
      <c r="S566" s="112">
        <f t="shared" si="165"/>
        <v>79.591836734693885</v>
      </c>
      <c r="T566" s="116">
        <f t="shared" si="3"/>
        <v>-70.800000000000011</v>
      </c>
      <c r="U566" s="118"/>
      <c r="V566" s="118"/>
      <c r="W566" s="21"/>
      <c r="X566" s="21">
        <v>95.300000000000011</v>
      </c>
      <c r="Y566">
        <v>95.300000000000011</v>
      </c>
      <c r="Z566" s="116">
        <f t="shared" si="4"/>
        <v>-70.800000000000011</v>
      </c>
    </row>
    <row r="567" spans="1:26">
      <c r="A567" s="57"/>
      <c r="B567" s="63"/>
      <c r="C567" s="71"/>
      <c r="D567" s="78" t="s">
        <v>74</v>
      </c>
      <c r="E567" s="86">
        <f t="shared" ref="E567:Q567" si="182">+E565-E566</f>
        <v>6.1999999999999993</v>
      </c>
      <c r="F567" s="86">
        <f t="shared" si="182"/>
        <v>6.1999999999999993</v>
      </c>
      <c r="G567" s="86">
        <f t="shared" si="182"/>
        <v>4.3</v>
      </c>
      <c r="H567" s="86">
        <f t="shared" si="182"/>
        <v>9.5</v>
      </c>
      <c r="I567" s="86">
        <f t="shared" si="182"/>
        <v>8.8000000000000007</v>
      </c>
      <c r="J567" s="86">
        <f t="shared" si="182"/>
        <v>6.6</v>
      </c>
      <c r="K567" s="95">
        <f t="shared" si="182"/>
        <v>0</v>
      </c>
      <c r="L567" s="95">
        <f t="shared" si="182"/>
        <v>0</v>
      </c>
      <c r="M567" s="95">
        <f t="shared" si="182"/>
        <v>0</v>
      </c>
      <c r="N567" s="95">
        <f t="shared" si="182"/>
        <v>0</v>
      </c>
      <c r="O567" s="95">
        <f t="shared" si="182"/>
        <v>0</v>
      </c>
      <c r="P567" s="95">
        <f t="shared" si="182"/>
        <v>0</v>
      </c>
      <c r="Q567" s="86">
        <f t="shared" si="182"/>
        <v>41.599999999999994</v>
      </c>
      <c r="R567" s="86">
        <v>51.7</v>
      </c>
      <c r="S567" s="112">
        <f t="shared" si="165"/>
        <v>80.464216634429391</v>
      </c>
      <c r="T567" s="116">
        <f t="shared" si="3"/>
        <v>-153.59999999999997</v>
      </c>
      <c r="U567" s="118"/>
      <c r="V567" s="118"/>
      <c r="W567" s="21"/>
      <c r="X567" s="21">
        <v>205.3</v>
      </c>
      <c r="Y567">
        <v>205.3</v>
      </c>
      <c r="Z567" s="116">
        <f t="shared" si="4"/>
        <v>-153.60000000000002</v>
      </c>
    </row>
    <row r="568" spans="1:26">
      <c r="A568" s="57"/>
      <c r="B568" s="63"/>
      <c r="C568" s="71"/>
      <c r="D568" s="78" t="s">
        <v>75</v>
      </c>
      <c r="E568" s="86">
        <f t="shared" ref="E568:Q568" si="183">+E565-E569</f>
        <v>8.2999999999999989</v>
      </c>
      <c r="F568" s="86">
        <f t="shared" si="183"/>
        <v>8.1999999999999993</v>
      </c>
      <c r="G568" s="86">
        <f t="shared" si="183"/>
        <v>5.6</v>
      </c>
      <c r="H568" s="86">
        <f t="shared" si="183"/>
        <v>12.5</v>
      </c>
      <c r="I568" s="86">
        <f t="shared" si="183"/>
        <v>12</v>
      </c>
      <c r="J568" s="86">
        <f t="shared" si="183"/>
        <v>8.5</v>
      </c>
      <c r="K568" s="95">
        <f t="shared" si="183"/>
        <v>0</v>
      </c>
      <c r="L568" s="95">
        <f t="shared" si="183"/>
        <v>0</v>
      </c>
      <c r="M568" s="95">
        <f t="shared" si="183"/>
        <v>0</v>
      </c>
      <c r="N568" s="95">
        <f t="shared" si="183"/>
        <v>0</v>
      </c>
      <c r="O568" s="95">
        <f t="shared" si="183"/>
        <v>0</v>
      </c>
      <c r="P568" s="95">
        <f t="shared" si="183"/>
        <v>0</v>
      </c>
      <c r="Q568" s="86">
        <f t="shared" si="183"/>
        <v>55.099999999999994</v>
      </c>
      <c r="R568" s="86">
        <v>70.3</v>
      </c>
      <c r="S568" s="112">
        <f t="shared" si="165"/>
        <v>78.378378378378372</v>
      </c>
      <c r="T568" s="116">
        <f t="shared" si="3"/>
        <v>-219.8</v>
      </c>
      <c r="U568" s="118"/>
      <c r="V568" s="118"/>
      <c r="W568" s="21"/>
      <c r="X568" s="21">
        <v>290.10000000000002</v>
      </c>
      <c r="Y568">
        <v>290.10000000000002</v>
      </c>
      <c r="Z568" s="116">
        <f t="shared" si="4"/>
        <v>-219.8</v>
      </c>
    </row>
    <row r="569" spans="1:26">
      <c r="A569" s="57"/>
      <c r="B569" s="47"/>
      <c r="C569" s="71"/>
      <c r="D569" s="78" t="s">
        <v>40</v>
      </c>
      <c r="E569" s="86">
        <v>0.9</v>
      </c>
      <c r="F569" s="86">
        <v>0.9</v>
      </c>
      <c r="G569" s="86">
        <v>0.7</v>
      </c>
      <c r="H569" s="86">
        <v>1.2</v>
      </c>
      <c r="I569" s="86">
        <v>1.1000000000000001</v>
      </c>
      <c r="J569" s="86">
        <v>1.2</v>
      </c>
      <c r="K569" s="95"/>
      <c r="L569" s="95"/>
      <c r="M569" s="95"/>
      <c r="N569" s="95"/>
      <c r="O569" s="95"/>
      <c r="P569" s="95"/>
      <c r="Q569" s="86">
        <f>SUM(E569:P569)</f>
        <v>6.0000000000000009</v>
      </c>
      <c r="R569" s="86">
        <v>5.9</v>
      </c>
      <c r="S569" s="112">
        <f t="shared" si="165"/>
        <v>101.6949152542373</v>
      </c>
      <c r="T569" s="116">
        <f t="shared" si="3"/>
        <v>-4.5999999999999996</v>
      </c>
      <c r="U569" s="118"/>
      <c r="V569" s="118"/>
      <c r="W569" s="21"/>
      <c r="X569" s="21">
        <v>10.5</v>
      </c>
      <c r="Y569">
        <v>10.5</v>
      </c>
      <c r="Z569" s="116">
        <f t="shared" si="4"/>
        <v>-4.5999999999999996</v>
      </c>
    </row>
    <row r="570" spans="1:26" ht="14.25">
      <c r="A570" s="57"/>
      <c r="B570" s="64"/>
      <c r="C570" s="72"/>
      <c r="D570" s="79" t="s">
        <v>76</v>
      </c>
      <c r="E570" s="87">
        <v>1.3</v>
      </c>
      <c r="F570" s="87">
        <v>1.6</v>
      </c>
      <c r="G570" s="87">
        <v>0.9</v>
      </c>
      <c r="H570" s="87">
        <v>2.4</v>
      </c>
      <c r="I570" s="87">
        <v>2.2999999999999998</v>
      </c>
      <c r="J570" s="87">
        <v>1.7</v>
      </c>
      <c r="K570" s="96"/>
      <c r="L570" s="96"/>
      <c r="M570" s="96"/>
      <c r="N570" s="96"/>
      <c r="O570" s="96"/>
      <c r="P570" s="96"/>
      <c r="Q570" s="87">
        <f>SUM(E570:P570)</f>
        <v>10.199999999999999</v>
      </c>
      <c r="R570" s="87">
        <v>10.1</v>
      </c>
      <c r="S570" s="113">
        <f t="shared" si="165"/>
        <v>100.99009900990099</v>
      </c>
      <c r="T570" s="116">
        <f t="shared" si="3"/>
        <v>-8.2000000000000011</v>
      </c>
      <c r="U570" s="119"/>
      <c r="V570" s="119"/>
      <c r="W570" s="21"/>
      <c r="X570" s="21">
        <v>18.3</v>
      </c>
      <c r="Y570">
        <v>18.3</v>
      </c>
      <c r="Z570" s="116">
        <f t="shared" si="4"/>
        <v>-8.2000000000000011</v>
      </c>
    </row>
    <row r="571" spans="1:26" ht="18.75" customHeight="1">
      <c r="A571" s="52" t="str">
        <f>A1</f>
        <v>１　令和３年度（２０２１年度）上期　市町村別・月別観光入込客数</v>
      </c>
      <c r="K571" s="98"/>
      <c r="L571" s="98"/>
      <c r="M571" s="98"/>
      <c r="N571" s="98"/>
      <c r="O571" s="98"/>
      <c r="P571" s="98"/>
      <c r="Q571" s="102"/>
      <c r="T571" s="116">
        <f t="shared" si="3"/>
        <v>0</v>
      </c>
      <c r="W571" s="21"/>
      <c r="X571" s="21"/>
      <c r="Z571" s="116">
        <f t="shared" si="4"/>
        <v>0</v>
      </c>
    </row>
    <row r="572" spans="1:26" ht="13.5" customHeight="1">
      <c r="K572" s="98"/>
      <c r="L572" s="98"/>
      <c r="M572" s="98"/>
      <c r="N572" s="98"/>
      <c r="O572" s="98"/>
      <c r="P572" s="98"/>
      <c r="Q572" s="102"/>
      <c r="S572" s="109" t="s">
        <v>333</v>
      </c>
      <c r="T572" s="116">
        <f t="shared" si="3"/>
        <v>0</v>
      </c>
      <c r="W572" s="21"/>
      <c r="X572" s="21"/>
      <c r="Z572" s="116">
        <f t="shared" si="4"/>
        <v>0</v>
      </c>
    </row>
    <row r="573" spans="1:26" ht="13.5" customHeight="1">
      <c r="A573" s="53" t="s">
        <v>50</v>
      </c>
      <c r="B573" s="53" t="s">
        <v>359</v>
      </c>
      <c r="C573" s="53" t="s">
        <v>60</v>
      </c>
      <c r="D573" s="76" t="s">
        <v>24</v>
      </c>
      <c r="E573" s="81" t="s">
        <v>14</v>
      </c>
      <c r="F573" s="81" t="s">
        <v>61</v>
      </c>
      <c r="G573" s="81" t="s">
        <v>55</v>
      </c>
      <c r="H573" s="81" t="s">
        <v>63</v>
      </c>
      <c r="I573" s="81" t="s">
        <v>65</v>
      </c>
      <c r="J573" s="81" t="s">
        <v>26</v>
      </c>
      <c r="K573" s="97" t="s">
        <v>9</v>
      </c>
      <c r="L573" s="97" t="s">
        <v>67</v>
      </c>
      <c r="M573" s="97" t="s">
        <v>68</v>
      </c>
      <c r="N573" s="97" t="s">
        <v>20</v>
      </c>
      <c r="O573" s="97" t="s">
        <v>31</v>
      </c>
      <c r="P573" s="97" t="s">
        <v>29</v>
      </c>
      <c r="Q573" s="103" t="s">
        <v>360</v>
      </c>
      <c r="R573" s="99" t="s">
        <v>94</v>
      </c>
      <c r="S573" s="110" t="s">
        <v>69</v>
      </c>
      <c r="T573" s="116" t="e">
        <f t="shared" si="3"/>
        <v>#VALUE!</v>
      </c>
      <c r="W573" s="21"/>
      <c r="X573" s="21" t="s">
        <v>407</v>
      </c>
      <c r="Y573" t="s">
        <v>360</v>
      </c>
      <c r="Z573" s="116" t="e">
        <f t="shared" si="4"/>
        <v>#VALUE!</v>
      </c>
    </row>
    <row r="574" spans="1:26">
      <c r="A574" s="58"/>
      <c r="B574" s="54" t="s">
        <v>348</v>
      </c>
      <c r="C574" s="67"/>
      <c r="D574" s="77" t="s">
        <v>39</v>
      </c>
      <c r="E574" s="85">
        <f t="shared" ref="E574:Q579" si="184">+E580+E586+E592+E598+E604+E610+E616</f>
        <v>83.199999999999989</v>
      </c>
      <c r="F574" s="85">
        <f t="shared" si="184"/>
        <v>107.8</v>
      </c>
      <c r="G574" s="85">
        <f t="shared" si="184"/>
        <v>86.2</v>
      </c>
      <c r="H574" s="85">
        <f t="shared" si="184"/>
        <v>117.6</v>
      </c>
      <c r="I574" s="85">
        <f t="shared" si="184"/>
        <v>131.29999999999998</v>
      </c>
      <c r="J574" s="85">
        <f t="shared" si="184"/>
        <v>95.9</v>
      </c>
      <c r="K574" s="94">
        <f t="shared" si="184"/>
        <v>0</v>
      </c>
      <c r="L574" s="94">
        <f t="shared" si="184"/>
        <v>0</v>
      </c>
      <c r="M574" s="94">
        <f t="shared" si="184"/>
        <v>0</v>
      </c>
      <c r="N574" s="94">
        <f t="shared" si="184"/>
        <v>0</v>
      </c>
      <c r="O574" s="94">
        <f t="shared" si="184"/>
        <v>0</v>
      </c>
      <c r="P574" s="94">
        <f t="shared" si="184"/>
        <v>0</v>
      </c>
      <c r="Q574" s="85">
        <f t="shared" si="184"/>
        <v>622</v>
      </c>
      <c r="R574" s="85">
        <v>618.59999999999991</v>
      </c>
      <c r="S574" s="111">
        <f t="shared" ref="S574:S627" si="185">IF(Q574=0,"－",Q574/R574*100)</f>
        <v>100.54962819269319</v>
      </c>
      <c r="T574" s="116">
        <f t="shared" si="3"/>
        <v>-196.39999999999998</v>
      </c>
      <c r="W574" s="21"/>
      <c r="X574" s="21">
        <v>814.99999999999989</v>
      </c>
      <c r="Y574">
        <v>814.99999999999989</v>
      </c>
      <c r="Z574" s="116">
        <f t="shared" si="4"/>
        <v>-196.39999999999998</v>
      </c>
    </row>
    <row r="575" spans="1:26">
      <c r="A575" s="57"/>
      <c r="B575" s="55"/>
      <c r="C575" s="68"/>
      <c r="D575" s="78" t="s">
        <v>72</v>
      </c>
      <c r="E575" s="86">
        <f t="shared" si="184"/>
        <v>6.8</v>
      </c>
      <c r="F575" s="86">
        <f t="shared" si="184"/>
        <v>12</v>
      </c>
      <c r="G575" s="86">
        <f t="shared" si="184"/>
        <v>7.1</v>
      </c>
      <c r="H575" s="86">
        <f t="shared" si="184"/>
        <v>13</v>
      </c>
      <c r="I575" s="86">
        <f t="shared" si="184"/>
        <v>14.100000000000001</v>
      </c>
      <c r="J575" s="86">
        <f t="shared" si="184"/>
        <v>10.1</v>
      </c>
      <c r="K575" s="95">
        <f t="shared" si="184"/>
        <v>0</v>
      </c>
      <c r="L575" s="95">
        <f t="shared" si="184"/>
        <v>0</v>
      </c>
      <c r="M575" s="95">
        <f t="shared" si="184"/>
        <v>0</v>
      </c>
      <c r="N575" s="95">
        <f t="shared" si="184"/>
        <v>0</v>
      </c>
      <c r="O575" s="95">
        <f t="shared" si="184"/>
        <v>0</v>
      </c>
      <c r="P575" s="95">
        <f t="shared" si="184"/>
        <v>0</v>
      </c>
      <c r="Q575" s="86">
        <f t="shared" si="184"/>
        <v>63.1</v>
      </c>
      <c r="R575" s="86">
        <v>58.3</v>
      </c>
      <c r="S575" s="112">
        <f t="shared" si="185"/>
        <v>108.23327615780447</v>
      </c>
      <c r="T575" s="116">
        <f t="shared" si="3"/>
        <v>-167.60000000000002</v>
      </c>
      <c r="W575" s="21"/>
      <c r="X575" s="21">
        <v>225.9</v>
      </c>
      <c r="Y575">
        <v>225.9</v>
      </c>
      <c r="Z575" s="116">
        <f t="shared" si="4"/>
        <v>-167.60000000000002</v>
      </c>
    </row>
    <row r="576" spans="1:26">
      <c r="A576" s="57" t="s">
        <v>391</v>
      </c>
      <c r="B576" s="55"/>
      <c r="C576" s="68"/>
      <c r="D576" s="78" t="s">
        <v>74</v>
      </c>
      <c r="E576" s="86">
        <f t="shared" si="184"/>
        <v>76.400000000000006</v>
      </c>
      <c r="F576" s="86">
        <f t="shared" si="184"/>
        <v>95.800000000000011</v>
      </c>
      <c r="G576" s="86">
        <f t="shared" si="184"/>
        <v>79.099999999999994</v>
      </c>
      <c r="H576" s="86">
        <f t="shared" si="184"/>
        <v>104.6</v>
      </c>
      <c r="I576" s="86">
        <f t="shared" si="184"/>
        <v>117.19999999999999</v>
      </c>
      <c r="J576" s="86">
        <f t="shared" si="184"/>
        <v>85.8</v>
      </c>
      <c r="K576" s="95">
        <f t="shared" si="184"/>
        <v>0</v>
      </c>
      <c r="L576" s="95">
        <f t="shared" si="184"/>
        <v>0</v>
      </c>
      <c r="M576" s="95">
        <f t="shared" si="184"/>
        <v>0</v>
      </c>
      <c r="N576" s="95">
        <f t="shared" si="184"/>
        <v>0</v>
      </c>
      <c r="O576" s="95">
        <f t="shared" si="184"/>
        <v>0</v>
      </c>
      <c r="P576" s="95">
        <f t="shared" si="184"/>
        <v>0</v>
      </c>
      <c r="Q576" s="86">
        <f t="shared" si="184"/>
        <v>558.9</v>
      </c>
      <c r="R576" s="86">
        <v>560.29999999999995</v>
      </c>
      <c r="S576" s="112">
        <f t="shared" si="185"/>
        <v>99.750133856862405</v>
      </c>
      <c r="T576" s="116">
        <f t="shared" si="3"/>
        <v>-28.800000000000068</v>
      </c>
      <c r="W576" s="21"/>
      <c r="X576" s="21">
        <v>589.1</v>
      </c>
      <c r="Y576">
        <v>589.09999999999991</v>
      </c>
      <c r="Z576" s="116">
        <f t="shared" si="4"/>
        <v>-28.799999999999955</v>
      </c>
    </row>
    <row r="577" spans="1:26">
      <c r="A577" s="57"/>
      <c r="B577" s="55"/>
      <c r="C577" s="68"/>
      <c r="D577" s="78" t="s">
        <v>75</v>
      </c>
      <c r="E577" s="86">
        <f t="shared" si="184"/>
        <v>78.8</v>
      </c>
      <c r="F577" s="86">
        <f t="shared" si="184"/>
        <v>102.9</v>
      </c>
      <c r="G577" s="86">
        <f t="shared" si="184"/>
        <v>81</v>
      </c>
      <c r="H577" s="86">
        <f t="shared" si="184"/>
        <v>107.8</v>
      </c>
      <c r="I577" s="86">
        <f t="shared" si="184"/>
        <v>121.49999999999999</v>
      </c>
      <c r="J577" s="86">
        <f t="shared" si="184"/>
        <v>88.8</v>
      </c>
      <c r="K577" s="95">
        <f t="shared" si="184"/>
        <v>0</v>
      </c>
      <c r="L577" s="95">
        <f t="shared" si="184"/>
        <v>0</v>
      </c>
      <c r="M577" s="95">
        <f t="shared" si="184"/>
        <v>0</v>
      </c>
      <c r="N577" s="95">
        <f t="shared" si="184"/>
        <v>0</v>
      </c>
      <c r="O577" s="95">
        <f t="shared" si="184"/>
        <v>0</v>
      </c>
      <c r="P577" s="95">
        <f t="shared" si="184"/>
        <v>0</v>
      </c>
      <c r="Q577" s="86">
        <f t="shared" si="184"/>
        <v>580.80000000000007</v>
      </c>
      <c r="R577" s="86">
        <v>582</v>
      </c>
      <c r="S577" s="112">
        <f t="shared" si="185"/>
        <v>99.793814432989706</v>
      </c>
      <c r="T577" s="116">
        <f t="shared" si="3"/>
        <v>-160.89999999999986</v>
      </c>
      <c r="W577" s="21"/>
      <c r="X577" s="21">
        <v>742.89999999999986</v>
      </c>
      <c r="Y577">
        <v>742.89999999999986</v>
      </c>
      <c r="Z577" s="116">
        <f t="shared" si="4"/>
        <v>-160.89999999999986</v>
      </c>
    </row>
    <row r="578" spans="1:26">
      <c r="A578" s="57"/>
      <c r="B578" s="55"/>
      <c r="C578" s="68"/>
      <c r="D578" s="78" t="s">
        <v>40</v>
      </c>
      <c r="E578" s="86">
        <f t="shared" si="184"/>
        <v>4.4000000000000004</v>
      </c>
      <c r="F578" s="86">
        <f t="shared" si="184"/>
        <v>4.9000000000000004</v>
      </c>
      <c r="G578" s="86">
        <f t="shared" si="184"/>
        <v>5.2000000000000011</v>
      </c>
      <c r="H578" s="86">
        <f t="shared" si="184"/>
        <v>9.7999999999999989</v>
      </c>
      <c r="I578" s="86">
        <f t="shared" si="184"/>
        <v>9.7999999999999989</v>
      </c>
      <c r="J578" s="86">
        <f t="shared" si="184"/>
        <v>7.1</v>
      </c>
      <c r="K578" s="95">
        <f t="shared" si="184"/>
        <v>0</v>
      </c>
      <c r="L578" s="95">
        <f t="shared" si="184"/>
        <v>0</v>
      </c>
      <c r="M578" s="95">
        <f t="shared" si="184"/>
        <v>0</v>
      </c>
      <c r="N578" s="95">
        <f t="shared" si="184"/>
        <v>0</v>
      </c>
      <c r="O578" s="95">
        <f t="shared" si="184"/>
        <v>0</v>
      </c>
      <c r="P578" s="95">
        <f t="shared" si="184"/>
        <v>0</v>
      </c>
      <c r="Q578" s="86">
        <f t="shared" si="184"/>
        <v>41.2</v>
      </c>
      <c r="R578" s="86">
        <v>36.6</v>
      </c>
      <c r="S578" s="112">
        <f t="shared" si="185"/>
        <v>112.56830601092898</v>
      </c>
      <c r="T578" s="116">
        <f t="shared" si="3"/>
        <v>-35.500000000000007</v>
      </c>
      <c r="W578" s="21"/>
      <c r="X578" s="21">
        <v>72.100000000000009</v>
      </c>
      <c r="Y578">
        <v>72.100000000000009</v>
      </c>
      <c r="Z578" s="116">
        <f t="shared" si="4"/>
        <v>-35.500000000000007</v>
      </c>
    </row>
    <row r="579" spans="1:26" ht="14.25">
      <c r="A579" s="57"/>
      <c r="B579" s="55"/>
      <c r="C579" s="69"/>
      <c r="D579" s="79" t="s">
        <v>76</v>
      </c>
      <c r="E579" s="87">
        <f t="shared" si="184"/>
        <v>5.2999999999999989</v>
      </c>
      <c r="F579" s="87">
        <f t="shared" si="184"/>
        <v>6.1</v>
      </c>
      <c r="G579" s="87">
        <f t="shared" si="184"/>
        <v>6.6</v>
      </c>
      <c r="H579" s="87">
        <f t="shared" si="184"/>
        <v>11.899999999999999</v>
      </c>
      <c r="I579" s="87">
        <f t="shared" si="184"/>
        <v>11.7</v>
      </c>
      <c r="J579" s="87">
        <f t="shared" si="184"/>
        <v>8.8000000000000007</v>
      </c>
      <c r="K579" s="96">
        <f t="shared" si="184"/>
        <v>0</v>
      </c>
      <c r="L579" s="96">
        <f t="shared" si="184"/>
        <v>0</v>
      </c>
      <c r="M579" s="96">
        <f t="shared" si="184"/>
        <v>0</v>
      </c>
      <c r="N579" s="96">
        <f t="shared" si="184"/>
        <v>0</v>
      </c>
      <c r="O579" s="96">
        <f t="shared" si="184"/>
        <v>0</v>
      </c>
      <c r="P579" s="96">
        <f t="shared" si="184"/>
        <v>0</v>
      </c>
      <c r="Q579" s="87">
        <f t="shared" si="184"/>
        <v>50.400000000000006</v>
      </c>
      <c r="R579" s="87">
        <v>48.3</v>
      </c>
      <c r="S579" s="113">
        <f t="shared" si="185"/>
        <v>104.34782608695654</v>
      </c>
      <c r="T579" s="116">
        <f t="shared" si="3"/>
        <v>-36.100000000000009</v>
      </c>
      <c r="W579" s="21"/>
      <c r="X579" s="21">
        <v>84.4</v>
      </c>
      <c r="Y579">
        <v>84.4</v>
      </c>
      <c r="Z579" s="116">
        <f t="shared" si="4"/>
        <v>-36.100000000000009</v>
      </c>
    </row>
    <row r="580" spans="1:26" ht="13.5" customHeight="1">
      <c r="A580" s="57"/>
      <c r="B580" s="57"/>
      <c r="C580" s="70" t="s">
        <v>93</v>
      </c>
      <c r="D580" s="77" t="s">
        <v>39</v>
      </c>
      <c r="E580" s="85">
        <v>5.5</v>
      </c>
      <c r="F580" s="85">
        <v>7.6</v>
      </c>
      <c r="G580" s="85">
        <v>6.4</v>
      </c>
      <c r="H580" s="85">
        <v>12.2</v>
      </c>
      <c r="I580" s="85">
        <v>14</v>
      </c>
      <c r="J580" s="85">
        <v>9.1</v>
      </c>
      <c r="K580" s="94"/>
      <c r="L580" s="94"/>
      <c r="M580" s="94"/>
      <c r="N580" s="94"/>
      <c r="O580" s="94"/>
      <c r="P580" s="94"/>
      <c r="Q580" s="85">
        <f>SUM(E580:P580)</f>
        <v>54.8</v>
      </c>
      <c r="R580" s="85">
        <v>58.8</v>
      </c>
      <c r="S580" s="111">
        <f t="shared" si="185"/>
        <v>93.197278911564638</v>
      </c>
      <c r="T580" s="116">
        <f t="shared" si="3"/>
        <v>-266.49999999999994</v>
      </c>
      <c r="U580" s="117" t="s">
        <v>170</v>
      </c>
      <c r="V580" s="148">
        <v>1</v>
      </c>
      <c r="W580" s="21"/>
      <c r="X580" s="21">
        <v>325.29999999999995</v>
      </c>
      <c r="Y580">
        <v>325.29999999999995</v>
      </c>
      <c r="Z580" s="116">
        <f t="shared" si="4"/>
        <v>-266.49999999999994</v>
      </c>
    </row>
    <row r="581" spans="1:26">
      <c r="A581" s="57"/>
      <c r="B581" s="47"/>
      <c r="C581" s="71"/>
      <c r="D581" s="78" t="s">
        <v>72</v>
      </c>
      <c r="E581" s="86">
        <v>0.6</v>
      </c>
      <c r="F581" s="86">
        <v>0.6</v>
      </c>
      <c r="G581" s="86">
        <v>0.6</v>
      </c>
      <c r="H581" s="86">
        <v>1.5</v>
      </c>
      <c r="I581" s="86">
        <v>1.4</v>
      </c>
      <c r="J581" s="86">
        <v>0.9</v>
      </c>
      <c r="K581" s="95"/>
      <c r="L581" s="95"/>
      <c r="M581" s="95"/>
      <c r="N581" s="95"/>
      <c r="O581" s="95"/>
      <c r="P581" s="95"/>
      <c r="Q581" s="86">
        <f>SUM(E581:P581)</f>
        <v>5.6</v>
      </c>
      <c r="R581" s="86">
        <v>5.3000000000000007</v>
      </c>
      <c r="S581" s="112">
        <f t="shared" si="185"/>
        <v>105.66037735849054</v>
      </c>
      <c r="T581" s="116">
        <f t="shared" si="3"/>
        <v>-162.29999999999998</v>
      </c>
      <c r="U581" s="118"/>
      <c r="V581" s="118"/>
      <c r="W581" s="21"/>
      <c r="X581" s="21">
        <v>167.6</v>
      </c>
      <c r="Y581">
        <v>167.6</v>
      </c>
      <c r="Z581" s="116">
        <f t="shared" si="4"/>
        <v>-162.29999999999998</v>
      </c>
    </row>
    <row r="582" spans="1:26">
      <c r="A582" s="57"/>
      <c r="B582" s="47"/>
      <c r="C582" s="71"/>
      <c r="D582" s="78" t="s">
        <v>74</v>
      </c>
      <c r="E582" s="86">
        <f t="shared" ref="E582:Q582" si="186">+E580-E581</f>
        <v>4.9000000000000004</v>
      </c>
      <c r="F582" s="86">
        <f t="shared" si="186"/>
        <v>7</v>
      </c>
      <c r="G582" s="86">
        <f t="shared" si="186"/>
        <v>5.8000000000000007</v>
      </c>
      <c r="H582" s="86">
        <f t="shared" si="186"/>
        <v>10.7</v>
      </c>
      <c r="I582" s="86">
        <f t="shared" si="186"/>
        <v>12.6</v>
      </c>
      <c r="J582" s="86">
        <f t="shared" si="186"/>
        <v>8.1999999999999993</v>
      </c>
      <c r="K582" s="95">
        <f t="shared" si="186"/>
        <v>0</v>
      </c>
      <c r="L582" s="95">
        <f t="shared" si="186"/>
        <v>0</v>
      </c>
      <c r="M582" s="95">
        <f t="shared" si="186"/>
        <v>0</v>
      </c>
      <c r="N582" s="95">
        <f t="shared" si="186"/>
        <v>0</v>
      </c>
      <c r="O582" s="95">
        <f t="shared" si="186"/>
        <v>0</v>
      </c>
      <c r="P582" s="95">
        <f t="shared" si="186"/>
        <v>0</v>
      </c>
      <c r="Q582" s="86">
        <f t="shared" si="186"/>
        <v>49.2</v>
      </c>
      <c r="R582" s="86">
        <v>53.499999999999993</v>
      </c>
      <c r="S582" s="112">
        <f t="shared" si="185"/>
        <v>91.962616822429922</v>
      </c>
      <c r="T582" s="116">
        <f t="shared" si="3"/>
        <v>-104.19999999999999</v>
      </c>
      <c r="U582" s="118"/>
      <c r="V582" s="118"/>
      <c r="W582" s="21"/>
      <c r="X582" s="21">
        <v>157.69999999999999</v>
      </c>
      <c r="Y582">
        <v>157.69999999999996</v>
      </c>
      <c r="Z582" s="116">
        <f t="shared" si="4"/>
        <v>-104.19999999999996</v>
      </c>
    </row>
    <row r="583" spans="1:26">
      <c r="A583" s="57"/>
      <c r="B583" s="47"/>
      <c r="C583" s="71"/>
      <c r="D583" s="78" t="s">
        <v>75</v>
      </c>
      <c r="E583" s="86">
        <f t="shared" ref="E583:Q583" si="187">+E580-E584</f>
        <v>4.5999999999999996</v>
      </c>
      <c r="F583" s="86">
        <f t="shared" si="187"/>
        <v>6.8</v>
      </c>
      <c r="G583" s="86">
        <f t="shared" si="187"/>
        <v>5.5</v>
      </c>
      <c r="H583" s="86">
        <f t="shared" si="187"/>
        <v>10.7</v>
      </c>
      <c r="I583" s="86">
        <f t="shared" si="187"/>
        <v>12.4</v>
      </c>
      <c r="J583" s="86">
        <f t="shared" si="187"/>
        <v>7.6999999999999993</v>
      </c>
      <c r="K583" s="95">
        <f t="shared" si="187"/>
        <v>0</v>
      </c>
      <c r="L583" s="95">
        <f t="shared" si="187"/>
        <v>0</v>
      </c>
      <c r="M583" s="95">
        <f t="shared" si="187"/>
        <v>0</v>
      </c>
      <c r="N583" s="95">
        <f t="shared" si="187"/>
        <v>0</v>
      </c>
      <c r="O583" s="95">
        <f t="shared" si="187"/>
        <v>0</v>
      </c>
      <c r="P583" s="95">
        <f t="shared" si="187"/>
        <v>0</v>
      </c>
      <c r="Q583" s="86">
        <f t="shared" si="187"/>
        <v>47.7</v>
      </c>
      <c r="R583" s="86">
        <v>51.099999999999994</v>
      </c>
      <c r="S583" s="112">
        <f t="shared" si="185"/>
        <v>93.346379647749529</v>
      </c>
      <c r="T583" s="116">
        <f t="shared" si="3"/>
        <v>-262</v>
      </c>
      <c r="U583" s="118"/>
      <c r="V583" s="118"/>
      <c r="W583" s="21"/>
      <c r="X583" s="21">
        <v>313.09999999999997</v>
      </c>
      <c r="Y583">
        <v>313.09999999999997</v>
      </c>
      <c r="Z583" s="116">
        <f t="shared" si="4"/>
        <v>-262</v>
      </c>
    </row>
    <row r="584" spans="1:26">
      <c r="A584" s="57"/>
      <c r="B584" s="47"/>
      <c r="C584" s="71"/>
      <c r="D584" s="78" t="s">
        <v>40</v>
      </c>
      <c r="E584" s="86">
        <v>0.9</v>
      </c>
      <c r="F584" s="86">
        <v>0.8</v>
      </c>
      <c r="G584" s="86">
        <v>0.9</v>
      </c>
      <c r="H584" s="86">
        <v>1.5</v>
      </c>
      <c r="I584" s="86">
        <v>1.6</v>
      </c>
      <c r="J584" s="86">
        <v>1.4</v>
      </c>
      <c r="K584" s="95"/>
      <c r="L584" s="95"/>
      <c r="M584" s="95"/>
      <c r="N584" s="95"/>
      <c r="O584" s="95"/>
      <c r="P584" s="95"/>
      <c r="Q584" s="86">
        <f>SUM(E584:P584)</f>
        <v>7.1</v>
      </c>
      <c r="R584" s="86">
        <v>7.7</v>
      </c>
      <c r="S584" s="112">
        <f t="shared" si="185"/>
        <v>92.20779220779221</v>
      </c>
      <c r="T584" s="116">
        <f t="shared" si="3"/>
        <v>-4.4999999999999991</v>
      </c>
      <c r="U584" s="118"/>
      <c r="V584" s="118"/>
      <c r="W584" s="21"/>
      <c r="X584" s="21">
        <v>12.2</v>
      </c>
      <c r="Y584">
        <v>12.2</v>
      </c>
      <c r="Z584" s="116">
        <f t="shared" si="4"/>
        <v>-4.4999999999999991</v>
      </c>
    </row>
    <row r="585" spans="1:26" ht="14.25">
      <c r="A585" s="57"/>
      <c r="B585" s="47"/>
      <c r="C585" s="72"/>
      <c r="D585" s="79" t="s">
        <v>76</v>
      </c>
      <c r="E585" s="87">
        <v>1.1000000000000001</v>
      </c>
      <c r="F585" s="87">
        <v>1.1000000000000001</v>
      </c>
      <c r="G585" s="87">
        <v>1.5</v>
      </c>
      <c r="H585" s="87">
        <v>2.2000000000000002</v>
      </c>
      <c r="I585" s="87">
        <v>2.1</v>
      </c>
      <c r="J585" s="87">
        <v>1.9</v>
      </c>
      <c r="K585" s="96"/>
      <c r="L585" s="96"/>
      <c r="M585" s="96"/>
      <c r="N585" s="96"/>
      <c r="O585" s="96"/>
      <c r="P585" s="96"/>
      <c r="Q585" s="87">
        <f>SUM(E585:P585)</f>
        <v>9.9</v>
      </c>
      <c r="R585" s="87">
        <v>11.6</v>
      </c>
      <c r="S585" s="113">
        <f t="shared" si="185"/>
        <v>85.344827586206904</v>
      </c>
      <c r="T585" s="116">
        <f t="shared" si="3"/>
        <v>-2.9000000000000021</v>
      </c>
      <c r="U585" s="119"/>
      <c r="V585" s="119"/>
      <c r="W585" s="21"/>
      <c r="X585" s="21">
        <v>14.500000000000002</v>
      </c>
      <c r="Y585">
        <v>14.500000000000002</v>
      </c>
      <c r="Z585" s="116">
        <f t="shared" si="4"/>
        <v>-2.9000000000000021</v>
      </c>
    </row>
    <row r="586" spans="1:26" ht="13.5" customHeight="1">
      <c r="A586" s="57"/>
      <c r="B586" s="47"/>
      <c r="C586" s="70" t="s">
        <v>95</v>
      </c>
      <c r="D586" s="77" t="s">
        <v>39</v>
      </c>
      <c r="E586" s="85">
        <v>19.8</v>
      </c>
      <c r="F586" s="85">
        <v>26.4</v>
      </c>
      <c r="G586" s="85">
        <v>17.3</v>
      </c>
      <c r="H586" s="85">
        <v>24.4</v>
      </c>
      <c r="I586" s="85">
        <v>26.3</v>
      </c>
      <c r="J586" s="85">
        <v>21.3</v>
      </c>
      <c r="K586" s="94"/>
      <c r="L586" s="94"/>
      <c r="M586" s="94"/>
      <c r="N586" s="94"/>
      <c r="O586" s="94"/>
      <c r="P586" s="94"/>
      <c r="Q586" s="85">
        <f>SUM(E586:P586)</f>
        <v>135.5</v>
      </c>
      <c r="R586" s="85">
        <v>116.4</v>
      </c>
      <c r="S586" s="111">
        <f t="shared" si="185"/>
        <v>116.40893470790377</v>
      </c>
      <c r="T586" s="116">
        <f t="shared" si="3"/>
        <v>41.3</v>
      </c>
      <c r="U586" s="117" t="s">
        <v>467</v>
      </c>
      <c r="V586" s="148"/>
      <c r="W586" s="21"/>
      <c r="X586" s="21">
        <v>75.100000000000009</v>
      </c>
      <c r="Y586">
        <v>75.100000000000009</v>
      </c>
      <c r="Z586" s="116">
        <f t="shared" si="4"/>
        <v>41.3</v>
      </c>
    </row>
    <row r="587" spans="1:26">
      <c r="A587" s="57"/>
      <c r="B587" s="47"/>
      <c r="C587" s="71"/>
      <c r="D587" s="78" t="s">
        <v>72</v>
      </c>
      <c r="E587" s="86">
        <v>4</v>
      </c>
      <c r="F587" s="86">
        <v>7.9</v>
      </c>
      <c r="G587" s="86">
        <v>3.5</v>
      </c>
      <c r="H587" s="86">
        <v>7.3</v>
      </c>
      <c r="I587" s="86">
        <v>7.9</v>
      </c>
      <c r="J587" s="86">
        <v>6.4</v>
      </c>
      <c r="K587" s="95"/>
      <c r="L587" s="95"/>
      <c r="M587" s="95"/>
      <c r="N587" s="95"/>
      <c r="O587" s="95"/>
      <c r="P587" s="95"/>
      <c r="Q587" s="86">
        <f>SUM(E587:P587)</f>
        <v>37</v>
      </c>
      <c r="R587" s="86">
        <v>32.4</v>
      </c>
      <c r="S587" s="112">
        <f t="shared" si="185"/>
        <v>114.19753086419753</v>
      </c>
      <c r="T587" s="116">
        <f t="shared" si="3"/>
        <v>11.699999999999996</v>
      </c>
      <c r="U587" s="118"/>
      <c r="V587" s="118"/>
      <c r="W587" s="21"/>
      <c r="X587" s="21">
        <v>20.700000000000003</v>
      </c>
      <c r="Y587">
        <v>20.700000000000003</v>
      </c>
      <c r="Z587" s="116">
        <f t="shared" si="4"/>
        <v>11.699999999999996</v>
      </c>
    </row>
    <row r="588" spans="1:26">
      <c r="A588" s="57"/>
      <c r="B588" s="47"/>
      <c r="C588" s="71"/>
      <c r="D588" s="78" t="s">
        <v>74</v>
      </c>
      <c r="E588" s="86">
        <f t="shared" ref="E588:Q588" si="188">+E586-E587</f>
        <v>15.8</v>
      </c>
      <c r="F588" s="86">
        <f t="shared" si="188"/>
        <v>18.5</v>
      </c>
      <c r="G588" s="86">
        <f t="shared" si="188"/>
        <v>13.8</v>
      </c>
      <c r="H588" s="86">
        <f t="shared" si="188"/>
        <v>17.099999999999998</v>
      </c>
      <c r="I588" s="86">
        <f t="shared" si="188"/>
        <v>18.399999999999999</v>
      </c>
      <c r="J588" s="86">
        <f t="shared" si="188"/>
        <v>14.9</v>
      </c>
      <c r="K588" s="95">
        <f t="shared" si="188"/>
        <v>0</v>
      </c>
      <c r="L588" s="95">
        <f t="shared" si="188"/>
        <v>0</v>
      </c>
      <c r="M588" s="95">
        <f t="shared" si="188"/>
        <v>0</v>
      </c>
      <c r="N588" s="95">
        <f t="shared" si="188"/>
        <v>0</v>
      </c>
      <c r="O588" s="95">
        <f t="shared" si="188"/>
        <v>0</v>
      </c>
      <c r="P588" s="95">
        <f t="shared" si="188"/>
        <v>0</v>
      </c>
      <c r="Q588" s="86">
        <f t="shared" si="188"/>
        <v>98.5</v>
      </c>
      <c r="R588" s="86">
        <v>84</v>
      </c>
      <c r="S588" s="112">
        <f t="shared" si="185"/>
        <v>117.26190476190477</v>
      </c>
      <c r="T588" s="116">
        <f t="shared" si="3"/>
        <v>29.599999999999994</v>
      </c>
      <c r="U588" s="118"/>
      <c r="V588" s="118"/>
      <c r="W588" s="21"/>
      <c r="X588" s="21">
        <v>54.400000000000006</v>
      </c>
      <c r="Y588">
        <v>54.400000000000006</v>
      </c>
      <c r="Z588" s="116">
        <f t="shared" si="4"/>
        <v>29.599999999999994</v>
      </c>
    </row>
    <row r="589" spans="1:26">
      <c r="A589" s="57"/>
      <c r="B589" s="47"/>
      <c r="C589" s="71"/>
      <c r="D589" s="78" t="s">
        <v>75</v>
      </c>
      <c r="E589" s="86">
        <f t="shared" ref="E589:Q589" si="189">+E586-E590</f>
        <v>19.8</v>
      </c>
      <c r="F589" s="86">
        <f t="shared" si="189"/>
        <v>26.4</v>
      </c>
      <c r="G589" s="86">
        <f t="shared" si="189"/>
        <v>17.3</v>
      </c>
      <c r="H589" s="86">
        <f t="shared" si="189"/>
        <v>24.299999999999997</v>
      </c>
      <c r="I589" s="86">
        <f t="shared" si="189"/>
        <v>26.2</v>
      </c>
      <c r="J589" s="86">
        <f t="shared" si="189"/>
        <v>21.2</v>
      </c>
      <c r="K589" s="95">
        <f t="shared" si="189"/>
        <v>0</v>
      </c>
      <c r="L589" s="95">
        <f t="shared" si="189"/>
        <v>0</v>
      </c>
      <c r="M589" s="95">
        <f t="shared" si="189"/>
        <v>0</v>
      </c>
      <c r="N589" s="95">
        <f t="shared" si="189"/>
        <v>0</v>
      </c>
      <c r="O589" s="95">
        <f t="shared" si="189"/>
        <v>0</v>
      </c>
      <c r="P589" s="95">
        <f t="shared" si="189"/>
        <v>0</v>
      </c>
      <c r="Q589" s="86">
        <f t="shared" si="189"/>
        <v>135.19999999999999</v>
      </c>
      <c r="R589" s="86">
        <v>115.8</v>
      </c>
      <c r="S589" s="112">
        <f t="shared" si="185"/>
        <v>116.75302245250433</v>
      </c>
      <c r="T589" s="116">
        <f t="shared" si="3"/>
        <v>42.2</v>
      </c>
      <c r="U589" s="118"/>
      <c r="V589" s="118"/>
      <c r="W589" s="21"/>
      <c r="X589" s="21">
        <v>73.599999999999994</v>
      </c>
      <c r="Y589">
        <v>73.600000000000009</v>
      </c>
      <c r="Z589" s="116">
        <f t="shared" si="4"/>
        <v>42.199999999999989</v>
      </c>
    </row>
    <row r="590" spans="1:26">
      <c r="A590" s="57"/>
      <c r="B590" s="47"/>
      <c r="C590" s="71"/>
      <c r="D590" s="78" t="s">
        <v>40</v>
      </c>
      <c r="E590" s="86">
        <v>0</v>
      </c>
      <c r="F590" s="86">
        <v>0</v>
      </c>
      <c r="G590" s="86">
        <v>0</v>
      </c>
      <c r="H590" s="86">
        <v>0.1</v>
      </c>
      <c r="I590" s="86">
        <v>0.1</v>
      </c>
      <c r="J590" s="86">
        <v>0.1</v>
      </c>
      <c r="K590" s="95"/>
      <c r="L590" s="95"/>
      <c r="M590" s="95"/>
      <c r="N590" s="95"/>
      <c r="O590" s="95"/>
      <c r="P590" s="95"/>
      <c r="Q590" s="86">
        <f>SUM(E590:P590)</f>
        <v>0.30000000000000004</v>
      </c>
      <c r="R590" s="86">
        <v>0.60000000000000009</v>
      </c>
      <c r="S590" s="112">
        <f t="shared" si="185"/>
        <v>50</v>
      </c>
      <c r="T590" s="116">
        <f t="shared" si="3"/>
        <v>-0.90000000000000013</v>
      </c>
      <c r="U590" s="118"/>
      <c r="V590" s="118"/>
      <c r="W590" s="21"/>
      <c r="X590" s="21">
        <v>1.5000000000000002</v>
      </c>
      <c r="Y590">
        <v>1.5000000000000002</v>
      </c>
      <c r="Z590" s="116">
        <f t="shared" si="4"/>
        <v>-0.90000000000000013</v>
      </c>
    </row>
    <row r="591" spans="1:26" ht="14.25">
      <c r="A591" s="57"/>
      <c r="B591" s="47"/>
      <c r="C591" s="72"/>
      <c r="D591" s="79" t="s">
        <v>76</v>
      </c>
      <c r="E591" s="87">
        <v>0.2</v>
      </c>
      <c r="F591" s="87">
        <v>0.2</v>
      </c>
      <c r="G591" s="87">
        <v>0.3</v>
      </c>
      <c r="H591" s="87">
        <v>0.4</v>
      </c>
      <c r="I591" s="87">
        <v>0.4</v>
      </c>
      <c r="J591" s="87">
        <v>0.4</v>
      </c>
      <c r="K591" s="96"/>
      <c r="L591" s="96"/>
      <c r="M591" s="96"/>
      <c r="N591" s="96"/>
      <c r="O591" s="96"/>
      <c r="P591" s="96"/>
      <c r="Q591" s="87">
        <f>SUM(E591:P591)</f>
        <v>1.9</v>
      </c>
      <c r="R591" s="87">
        <v>3.2</v>
      </c>
      <c r="S591" s="113">
        <f t="shared" si="185"/>
        <v>59.374999999999986</v>
      </c>
      <c r="T591" s="116">
        <f t="shared" si="3"/>
        <v>-0.70000000000000018</v>
      </c>
      <c r="U591" s="119"/>
      <c r="V591" s="119"/>
      <c r="W591" s="21"/>
      <c r="X591" s="21">
        <v>3.9000000000000004</v>
      </c>
      <c r="Y591">
        <v>3.9000000000000004</v>
      </c>
      <c r="Z591" s="116">
        <f t="shared" si="4"/>
        <v>-0.70000000000000018</v>
      </c>
    </row>
    <row r="592" spans="1:26" ht="13.5" customHeight="1">
      <c r="A592" s="57"/>
      <c r="B592" s="47"/>
      <c r="C592" s="70" t="s">
        <v>96</v>
      </c>
      <c r="D592" s="77" t="s">
        <v>39</v>
      </c>
      <c r="E592" s="85">
        <v>36</v>
      </c>
      <c r="F592" s="85">
        <v>47.7</v>
      </c>
      <c r="G592" s="85">
        <v>39.1</v>
      </c>
      <c r="H592" s="85">
        <v>45.6</v>
      </c>
      <c r="I592" s="85">
        <v>55.8</v>
      </c>
      <c r="J592" s="85">
        <v>40.6</v>
      </c>
      <c r="K592" s="94"/>
      <c r="L592" s="94"/>
      <c r="M592" s="94"/>
      <c r="N592" s="94"/>
      <c r="O592" s="94"/>
      <c r="P592" s="94"/>
      <c r="Q592" s="85">
        <f>SUM(E592:P592)</f>
        <v>264.8</v>
      </c>
      <c r="R592" s="85">
        <v>272.5</v>
      </c>
      <c r="S592" s="111">
        <f t="shared" si="185"/>
        <v>97.174311926605512</v>
      </c>
      <c r="T592" s="116">
        <f t="shared" si="3"/>
        <v>155.80000000000001</v>
      </c>
      <c r="U592" s="117" t="s">
        <v>468</v>
      </c>
      <c r="V592" s="148"/>
      <c r="W592" s="21"/>
      <c r="X592" s="21">
        <v>116.7</v>
      </c>
      <c r="Y592">
        <v>116.7</v>
      </c>
      <c r="Z592" s="116">
        <f t="shared" si="4"/>
        <v>155.80000000000001</v>
      </c>
    </row>
    <row r="593" spans="1:26">
      <c r="A593" s="57"/>
      <c r="B593" s="47"/>
      <c r="C593" s="71"/>
      <c r="D593" s="78" t="s">
        <v>72</v>
      </c>
      <c r="E593" s="86">
        <v>0.5</v>
      </c>
      <c r="F593" s="86">
        <v>0.7</v>
      </c>
      <c r="G593" s="86">
        <v>0.6</v>
      </c>
      <c r="H593" s="86">
        <v>0.7</v>
      </c>
      <c r="I593" s="86">
        <v>0.9</v>
      </c>
      <c r="J593" s="86">
        <v>0.6</v>
      </c>
      <c r="K593" s="95"/>
      <c r="L593" s="95"/>
      <c r="M593" s="95"/>
      <c r="N593" s="95"/>
      <c r="O593" s="95"/>
      <c r="P593" s="95"/>
      <c r="Q593" s="86">
        <f>SUM(E593:P593)</f>
        <v>4</v>
      </c>
      <c r="R593" s="86">
        <v>4.4000000000000004</v>
      </c>
      <c r="S593" s="112">
        <f t="shared" si="185"/>
        <v>90.909090909090907</v>
      </c>
      <c r="T593" s="116">
        <f t="shared" si="3"/>
        <v>1.7000000000000002</v>
      </c>
      <c r="U593" s="118"/>
      <c r="V593" s="118"/>
      <c r="W593" s="21"/>
      <c r="X593" s="21">
        <v>2.7</v>
      </c>
      <c r="Y593">
        <v>2.7</v>
      </c>
      <c r="Z593" s="116">
        <f t="shared" si="4"/>
        <v>1.7000000000000002</v>
      </c>
    </row>
    <row r="594" spans="1:26">
      <c r="A594" s="57"/>
      <c r="B594" s="47"/>
      <c r="C594" s="71"/>
      <c r="D594" s="78" t="s">
        <v>74</v>
      </c>
      <c r="E594" s="86">
        <f t="shared" ref="E594:Q594" si="190">+E592-E593</f>
        <v>35.5</v>
      </c>
      <c r="F594" s="86">
        <f t="shared" si="190"/>
        <v>47</v>
      </c>
      <c r="G594" s="86">
        <f t="shared" si="190"/>
        <v>38.5</v>
      </c>
      <c r="H594" s="86">
        <f t="shared" si="190"/>
        <v>44.9</v>
      </c>
      <c r="I594" s="86">
        <f t="shared" si="190"/>
        <v>54.9</v>
      </c>
      <c r="J594" s="86">
        <f t="shared" si="190"/>
        <v>40</v>
      </c>
      <c r="K594" s="95">
        <f t="shared" si="190"/>
        <v>0</v>
      </c>
      <c r="L594" s="95">
        <f t="shared" si="190"/>
        <v>0</v>
      </c>
      <c r="M594" s="95">
        <f t="shared" si="190"/>
        <v>0</v>
      </c>
      <c r="N594" s="95">
        <f t="shared" si="190"/>
        <v>0</v>
      </c>
      <c r="O594" s="95">
        <f t="shared" si="190"/>
        <v>0</v>
      </c>
      <c r="P594" s="95">
        <f t="shared" si="190"/>
        <v>0</v>
      </c>
      <c r="Q594" s="86">
        <f t="shared" si="190"/>
        <v>260.8</v>
      </c>
      <c r="R594" s="86">
        <v>268.09999999999997</v>
      </c>
      <c r="S594" s="112">
        <f t="shared" si="185"/>
        <v>97.27713539723986</v>
      </c>
      <c r="T594" s="116">
        <f t="shared" si="3"/>
        <v>154.09999999999997</v>
      </c>
      <c r="U594" s="118"/>
      <c r="V594" s="118"/>
      <c r="W594" s="21"/>
      <c r="X594" s="21">
        <v>114</v>
      </c>
      <c r="Y594">
        <v>114</v>
      </c>
      <c r="Z594" s="116">
        <f t="shared" si="4"/>
        <v>154.09999999999997</v>
      </c>
    </row>
    <row r="595" spans="1:26">
      <c r="A595" s="57"/>
      <c r="B595" s="47"/>
      <c r="C595" s="71"/>
      <c r="D595" s="78" t="s">
        <v>75</v>
      </c>
      <c r="E595" s="86">
        <f t="shared" ref="E595:Q595" si="191">+E592-E596</f>
        <v>35.700000000000003</v>
      </c>
      <c r="F595" s="86">
        <f t="shared" si="191"/>
        <v>47</v>
      </c>
      <c r="G595" s="86">
        <f t="shared" si="191"/>
        <v>38.6</v>
      </c>
      <c r="H595" s="86">
        <f t="shared" si="191"/>
        <v>44.5</v>
      </c>
      <c r="I595" s="86">
        <f t="shared" si="191"/>
        <v>54.7</v>
      </c>
      <c r="J595" s="86">
        <f t="shared" si="191"/>
        <v>39.800000000000004</v>
      </c>
      <c r="K595" s="95">
        <f t="shared" si="191"/>
        <v>0</v>
      </c>
      <c r="L595" s="95">
        <f t="shared" si="191"/>
        <v>0</v>
      </c>
      <c r="M595" s="95">
        <f t="shared" si="191"/>
        <v>0</v>
      </c>
      <c r="N595" s="95">
        <f t="shared" si="191"/>
        <v>0</v>
      </c>
      <c r="O595" s="95">
        <f t="shared" si="191"/>
        <v>0</v>
      </c>
      <c r="P595" s="95">
        <f t="shared" si="191"/>
        <v>0</v>
      </c>
      <c r="Q595" s="86">
        <f t="shared" si="191"/>
        <v>260.3</v>
      </c>
      <c r="R595" s="86">
        <v>268.89999999999998</v>
      </c>
      <c r="S595" s="112">
        <f t="shared" si="185"/>
        <v>96.801785050204543</v>
      </c>
      <c r="T595" s="116">
        <f t="shared" si="3"/>
        <v>159.19999999999999</v>
      </c>
      <c r="U595" s="118"/>
      <c r="V595" s="118"/>
      <c r="W595" s="21"/>
      <c r="X595" s="21">
        <v>109.69999999999999</v>
      </c>
      <c r="Y595">
        <v>109.7</v>
      </c>
      <c r="Z595" s="116">
        <f t="shared" si="4"/>
        <v>159.19999999999999</v>
      </c>
    </row>
    <row r="596" spans="1:26">
      <c r="A596" s="57"/>
      <c r="B596" s="47"/>
      <c r="C596" s="71"/>
      <c r="D596" s="78" t="s">
        <v>40</v>
      </c>
      <c r="E596" s="86">
        <v>0.3</v>
      </c>
      <c r="F596" s="86">
        <v>0.7</v>
      </c>
      <c r="G596" s="86">
        <v>0.5</v>
      </c>
      <c r="H596" s="86">
        <v>1.1000000000000001</v>
      </c>
      <c r="I596" s="86">
        <v>1.1000000000000001</v>
      </c>
      <c r="J596" s="86">
        <v>0.8</v>
      </c>
      <c r="K596" s="95"/>
      <c r="L596" s="95"/>
      <c r="M596" s="95"/>
      <c r="N596" s="95"/>
      <c r="O596" s="95"/>
      <c r="P596" s="95"/>
      <c r="Q596" s="86">
        <f>SUM(E596:P596)</f>
        <v>4.5</v>
      </c>
      <c r="R596" s="86">
        <v>3.6000000000000005</v>
      </c>
      <c r="S596" s="112">
        <f t="shared" si="185"/>
        <v>124.99999999999997</v>
      </c>
      <c r="T596" s="116">
        <f t="shared" si="3"/>
        <v>-3.3999999999999995</v>
      </c>
      <c r="U596" s="118"/>
      <c r="V596" s="118"/>
      <c r="W596" s="21"/>
      <c r="X596" s="21">
        <v>7</v>
      </c>
      <c r="Y596">
        <v>7</v>
      </c>
      <c r="Z596" s="116">
        <f t="shared" si="4"/>
        <v>-3.3999999999999995</v>
      </c>
    </row>
    <row r="597" spans="1:26" ht="14.25">
      <c r="A597" s="57"/>
      <c r="B597" s="47"/>
      <c r="C597" s="72"/>
      <c r="D597" s="79" t="s">
        <v>76</v>
      </c>
      <c r="E597" s="87">
        <v>0.6</v>
      </c>
      <c r="F597" s="87">
        <v>0.9</v>
      </c>
      <c r="G597" s="87">
        <v>0.7</v>
      </c>
      <c r="H597" s="87">
        <v>1.4</v>
      </c>
      <c r="I597" s="87">
        <v>1.4</v>
      </c>
      <c r="J597" s="87">
        <v>1</v>
      </c>
      <c r="K597" s="96"/>
      <c r="L597" s="96"/>
      <c r="M597" s="96"/>
      <c r="N597" s="96"/>
      <c r="O597" s="96"/>
      <c r="P597" s="96"/>
      <c r="Q597" s="87">
        <f>SUM(E597:P597)</f>
        <v>6</v>
      </c>
      <c r="R597" s="87">
        <v>6.1</v>
      </c>
      <c r="S597" s="113">
        <f t="shared" si="185"/>
        <v>98.360655737704903</v>
      </c>
      <c r="T597" s="116">
        <f t="shared" si="3"/>
        <v>-3.799999999999998</v>
      </c>
      <c r="U597" s="119"/>
      <c r="V597" s="119"/>
      <c r="W597" s="21"/>
      <c r="X597" s="21">
        <v>9.8999999999999986</v>
      </c>
      <c r="Y597">
        <v>9.8999999999999986</v>
      </c>
      <c r="Z597" s="116">
        <f t="shared" si="4"/>
        <v>-3.799999999999998</v>
      </c>
    </row>
    <row r="598" spans="1:26" ht="13.5" customHeight="1">
      <c r="A598" s="57"/>
      <c r="B598" s="47"/>
      <c r="C598" s="70" t="s">
        <v>98</v>
      </c>
      <c r="D598" s="77" t="s">
        <v>39</v>
      </c>
      <c r="E598" s="85">
        <v>5.3</v>
      </c>
      <c r="F598" s="85">
        <v>6.8</v>
      </c>
      <c r="G598" s="85">
        <v>4.4000000000000004</v>
      </c>
      <c r="H598" s="85">
        <v>7.5</v>
      </c>
      <c r="I598" s="85">
        <v>7.6</v>
      </c>
      <c r="J598" s="85">
        <v>5.7</v>
      </c>
      <c r="K598" s="94"/>
      <c r="L598" s="94"/>
      <c r="M598" s="94"/>
      <c r="N598" s="94"/>
      <c r="O598" s="94"/>
      <c r="P598" s="94"/>
      <c r="Q598" s="85">
        <f>SUM(E598:P598)</f>
        <v>37.300000000000004</v>
      </c>
      <c r="R598" s="85">
        <v>38.199999999999996</v>
      </c>
      <c r="S598" s="111">
        <f t="shared" si="185"/>
        <v>97.64397905759165</v>
      </c>
      <c r="T598" s="116">
        <f t="shared" si="3"/>
        <v>-35.1</v>
      </c>
      <c r="U598" s="117" t="s">
        <v>303</v>
      </c>
      <c r="V598" s="148"/>
      <c r="W598" s="21"/>
      <c r="X598" s="21">
        <v>73.3</v>
      </c>
      <c r="Y598">
        <v>73.3</v>
      </c>
      <c r="Z598" s="116">
        <f t="shared" si="4"/>
        <v>-35.1</v>
      </c>
    </row>
    <row r="599" spans="1:26">
      <c r="A599" s="57"/>
      <c r="B599" s="47"/>
      <c r="C599" s="71"/>
      <c r="D599" s="78" t="s">
        <v>72</v>
      </c>
      <c r="E599" s="86">
        <v>0.7</v>
      </c>
      <c r="F599" s="86">
        <v>0.9</v>
      </c>
      <c r="G599" s="86">
        <v>0.6</v>
      </c>
      <c r="H599" s="86">
        <v>1</v>
      </c>
      <c r="I599" s="86">
        <v>1</v>
      </c>
      <c r="J599" s="86">
        <v>0.8</v>
      </c>
      <c r="K599" s="95"/>
      <c r="L599" s="95"/>
      <c r="M599" s="95"/>
      <c r="N599" s="95"/>
      <c r="O599" s="95"/>
      <c r="P599" s="95"/>
      <c r="Q599" s="86">
        <f>SUM(E599:P599)</f>
        <v>5</v>
      </c>
      <c r="R599" s="86">
        <v>4.8000000000000007</v>
      </c>
      <c r="S599" s="112">
        <f t="shared" si="185"/>
        <v>104.16666666666666</v>
      </c>
      <c r="T599" s="116">
        <f t="shared" si="3"/>
        <v>-4.9000000000000004</v>
      </c>
      <c r="U599" s="118"/>
      <c r="V599" s="118"/>
      <c r="W599" s="21"/>
      <c r="X599" s="21">
        <v>9.7000000000000011</v>
      </c>
      <c r="Y599">
        <v>9.7000000000000011</v>
      </c>
      <c r="Z599" s="116">
        <f t="shared" si="4"/>
        <v>-4.9000000000000004</v>
      </c>
    </row>
    <row r="600" spans="1:26">
      <c r="A600" s="57"/>
      <c r="B600" s="47"/>
      <c r="C600" s="71"/>
      <c r="D600" s="78" t="s">
        <v>74</v>
      </c>
      <c r="E600" s="86">
        <f t="shared" ref="E600:Q600" si="192">+E598-E599</f>
        <v>4.5999999999999996</v>
      </c>
      <c r="F600" s="86">
        <f t="shared" si="192"/>
        <v>5.9</v>
      </c>
      <c r="G600" s="86">
        <f t="shared" si="192"/>
        <v>3.8</v>
      </c>
      <c r="H600" s="86">
        <f t="shared" si="192"/>
        <v>6.5</v>
      </c>
      <c r="I600" s="86">
        <f t="shared" si="192"/>
        <v>6.6</v>
      </c>
      <c r="J600" s="86">
        <f t="shared" si="192"/>
        <v>4.9000000000000004</v>
      </c>
      <c r="K600" s="95">
        <f t="shared" si="192"/>
        <v>0</v>
      </c>
      <c r="L600" s="95">
        <f t="shared" si="192"/>
        <v>0</v>
      </c>
      <c r="M600" s="95">
        <f t="shared" si="192"/>
        <v>0</v>
      </c>
      <c r="N600" s="95">
        <f t="shared" si="192"/>
        <v>0</v>
      </c>
      <c r="O600" s="95">
        <f t="shared" si="192"/>
        <v>0</v>
      </c>
      <c r="P600" s="95">
        <f t="shared" si="192"/>
        <v>0</v>
      </c>
      <c r="Q600" s="86">
        <f t="shared" si="192"/>
        <v>32.300000000000004</v>
      </c>
      <c r="R600" s="86">
        <v>33.4</v>
      </c>
      <c r="S600" s="112">
        <f t="shared" si="185"/>
        <v>96.706586826347319</v>
      </c>
      <c r="T600" s="116">
        <f t="shared" si="3"/>
        <v>-30.200000000000003</v>
      </c>
      <c r="U600" s="118"/>
      <c r="V600" s="118"/>
      <c r="W600" s="21"/>
      <c r="X600" s="21">
        <v>63.6</v>
      </c>
      <c r="Y600">
        <v>63.599999999999994</v>
      </c>
      <c r="Z600" s="116">
        <f t="shared" si="4"/>
        <v>-30.199999999999996</v>
      </c>
    </row>
    <row r="601" spans="1:26">
      <c r="A601" s="57"/>
      <c r="B601" s="47"/>
      <c r="C601" s="71"/>
      <c r="D601" s="78" t="s">
        <v>75</v>
      </c>
      <c r="E601" s="86">
        <f t="shared" ref="E601:Q601" si="193">+E598-E602</f>
        <v>4.8</v>
      </c>
      <c r="F601" s="86">
        <f t="shared" si="193"/>
        <v>6.5</v>
      </c>
      <c r="G601" s="86">
        <f t="shared" si="193"/>
        <v>4.1000000000000005</v>
      </c>
      <c r="H601" s="86">
        <f t="shared" si="193"/>
        <v>6.9</v>
      </c>
      <c r="I601" s="86">
        <f t="shared" si="193"/>
        <v>7</v>
      </c>
      <c r="J601" s="86">
        <f t="shared" si="193"/>
        <v>5.3</v>
      </c>
      <c r="K601" s="95">
        <f t="shared" si="193"/>
        <v>0</v>
      </c>
      <c r="L601" s="95">
        <f t="shared" si="193"/>
        <v>0</v>
      </c>
      <c r="M601" s="95">
        <f t="shared" si="193"/>
        <v>0</v>
      </c>
      <c r="N601" s="95">
        <f t="shared" si="193"/>
        <v>0</v>
      </c>
      <c r="O601" s="95">
        <f t="shared" si="193"/>
        <v>0</v>
      </c>
      <c r="P601" s="95">
        <f t="shared" si="193"/>
        <v>0</v>
      </c>
      <c r="Q601" s="86">
        <f t="shared" si="193"/>
        <v>34.6</v>
      </c>
      <c r="R601" s="86">
        <v>35.900000000000006</v>
      </c>
      <c r="S601" s="112">
        <f t="shared" si="185"/>
        <v>96.378830083565447</v>
      </c>
      <c r="T601" s="116">
        <f t="shared" si="3"/>
        <v>-30.599999999999994</v>
      </c>
      <c r="U601" s="118"/>
      <c r="V601" s="118"/>
      <c r="W601" s="21"/>
      <c r="X601" s="21">
        <v>66.5</v>
      </c>
      <c r="Y601">
        <v>66.5</v>
      </c>
      <c r="Z601" s="116">
        <f t="shared" si="4"/>
        <v>-30.599999999999994</v>
      </c>
    </row>
    <row r="602" spans="1:26">
      <c r="A602" s="57"/>
      <c r="B602" s="47"/>
      <c r="C602" s="71"/>
      <c r="D602" s="78" t="s">
        <v>40</v>
      </c>
      <c r="E602" s="86">
        <v>0.5</v>
      </c>
      <c r="F602" s="86">
        <v>0.3</v>
      </c>
      <c r="G602" s="86">
        <v>0.3</v>
      </c>
      <c r="H602" s="86">
        <v>0.6</v>
      </c>
      <c r="I602" s="86">
        <v>0.6</v>
      </c>
      <c r="J602" s="86">
        <v>0.4</v>
      </c>
      <c r="K602" s="95"/>
      <c r="L602" s="95"/>
      <c r="M602" s="95"/>
      <c r="N602" s="95"/>
      <c r="O602" s="95"/>
      <c r="P602" s="95"/>
      <c r="Q602" s="86">
        <f>SUM(E602:P602)</f>
        <v>2.7</v>
      </c>
      <c r="R602" s="86">
        <v>2.3000000000000003</v>
      </c>
      <c r="S602" s="112">
        <f t="shared" si="185"/>
        <v>117.39130434782608</v>
      </c>
      <c r="T602" s="116">
        <f t="shared" si="3"/>
        <v>-4.5</v>
      </c>
      <c r="U602" s="118"/>
      <c r="V602" s="118"/>
      <c r="W602" s="21"/>
      <c r="X602" s="21">
        <v>6.8000000000000007</v>
      </c>
      <c r="Y602">
        <v>6.8000000000000007</v>
      </c>
      <c r="Z602" s="116">
        <f t="shared" si="4"/>
        <v>-4.5</v>
      </c>
    </row>
    <row r="603" spans="1:26" ht="14.25">
      <c r="A603" s="57"/>
      <c r="B603" s="47"/>
      <c r="C603" s="72"/>
      <c r="D603" s="79" t="s">
        <v>76</v>
      </c>
      <c r="E603" s="87">
        <v>0.5</v>
      </c>
      <c r="F603" s="87">
        <v>0.4</v>
      </c>
      <c r="G603" s="87">
        <v>0.4</v>
      </c>
      <c r="H603" s="87">
        <v>0.7</v>
      </c>
      <c r="I603" s="87">
        <v>0.7</v>
      </c>
      <c r="J603" s="87">
        <v>0.5</v>
      </c>
      <c r="K603" s="96"/>
      <c r="L603" s="96"/>
      <c r="M603" s="96"/>
      <c r="N603" s="96"/>
      <c r="O603" s="96"/>
      <c r="P603" s="96"/>
      <c r="Q603" s="87">
        <f>SUM(E603:P603)</f>
        <v>3.2</v>
      </c>
      <c r="R603" s="87">
        <v>2.9000000000000004</v>
      </c>
      <c r="S603" s="113">
        <f t="shared" si="185"/>
        <v>110.34482758620689</v>
      </c>
      <c r="T603" s="116">
        <f t="shared" si="3"/>
        <v>-4.7999999999999989</v>
      </c>
      <c r="U603" s="119"/>
      <c r="V603" s="119"/>
      <c r="W603" s="21"/>
      <c r="X603" s="21">
        <v>7.6999999999999993</v>
      </c>
      <c r="Y603">
        <v>7.6999999999999993</v>
      </c>
      <c r="Z603" s="116">
        <f t="shared" si="4"/>
        <v>-4.7999999999999989</v>
      </c>
    </row>
    <row r="604" spans="1:26" ht="13.5" customHeight="1">
      <c r="A604" s="57"/>
      <c r="B604" s="47"/>
      <c r="C604" s="70" t="s">
        <v>2</v>
      </c>
      <c r="D604" s="77" t="s">
        <v>39</v>
      </c>
      <c r="E604" s="85">
        <v>1.2</v>
      </c>
      <c r="F604" s="85">
        <v>1.5</v>
      </c>
      <c r="G604" s="85">
        <v>1.5</v>
      </c>
      <c r="H604" s="85">
        <v>3.8</v>
      </c>
      <c r="I604" s="85">
        <v>3.6</v>
      </c>
      <c r="J604" s="85">
        <v>1.8</v>
      </c>
      <c r="K604" s="94"/>
      <c r="L604" s="94"/>
      <c r="M604" s="94"/>
      <c r="N604" s="94"/>
      <c r="O604" s="94"/>
      <c r="P604" s="94"/>
      <c r="Q604" s="85">
        <f>SUM(E604:P604)</f>
        <v>13.4</v>
      </c>
      <c r="R604" s="85">
        <v>10.7</v>
      </c>
      <c r="S604" s="111">
        <f t="shared" si="185"/>
        <v>125.23364485981307</v>
      </c>
      <c r="T604" s="116">
        <f t="shared" si="3"/>
        <v>-16.099999999999994</v>
      </c>
      <c r="U604" s="136" t="s">
        <v>176</v>
      </c>
      <c r="V604" s="148"/>
      <c r="W604" s="21"/>
      <c r="X604" s="21">
        <v>26.799999999999997</v>
      </c>
      <c r="Y604">
        <v>26.799999999999997</v>
      </c>
      <c r="Z604" s="116">
        <f t="shared" si="4"/>
        <v>-16.099999999999994</v>
      </c>
    </row>
    <row r="605" spans="1:26">
      <c r="A605" s="57"/>
      <c r="B605" s="47"/>
      <c r="C605" s="71"/>
      <c r="D605" s="78" t="s">
        <v>72</v>
      </c>
      <c r="E605" s="86">
        <v>0.2</v>
      </c>
      <c r="F605" s="86">
        <v>0.5</v>
      </c>
      <c r="G605" s="86">
        <v>0.7</v>
      </c>
      <c r="H605" s="86">
        <v>0.6</v>
      </c>
      <c r="I605" s="86">
        <v>0.6</v>
      </c>
      <c r="J605" s="86">
        <v>0.6</v>
      </c>
      <c r="K605" s="95"/>
      <c r="L605" s="95"/>
      <c r="M605" s="95"/>
      <c r="N605" s="95"/>
      <c r="O605" s="95"/>
      <c r="P605" s="95"/>
      <c r="Q605" s="86">
        <f>SUM(E605:P605)</f>
        <v>3.2</v>
      </c>
      <c r="R605" s="86">
        <v>2.8</v>
      </c>
      <c r="S605" s="112">
        <f t="shared" si="185"/>
        <v>114.28571428571431</v>
      </c>
      <c r="T605" s="116">
        <f t="shared" si="3"/>
        <v>-5.8</v>
      </c>
      <c r="U605" s="137"/>
      <c r="V605" s="118"/>
      <c r="W605" s="21"/>
      <c r="X605" s="21">
        <v>8.6</v>
      </c>
      <c r="Y605">
        <v>8.6</v>
      </c>
      <c r="Z605" s="116">
        <f t="shared" si="4"/>
        <v>-5.8</v>
      </c>
    </row>
    <row r="606" spans="1:26">
      <c r="A606" s="57"/>
      <c r="B606" s="47"/>
      <c r="C606" s="71"/>
      <c r="D606" s="78" t="s">
        <v>74</v>
      </c>
      <c r="E606" s="86">
        <f t="shared" ref="E606:Q606" si="194">+E604-E605</f>
        <v>1</v>
      </c>
      <c r="F606" s="86">
        <f t="shared" si="194"/>
        <v>1</v>
      </c>
      <c r="G606" s="86">
        <f t="shared" si="194"/>
        <v>0.8</v>
      </c>
      <c r="H606" s="86">
        <f t="shared" si="194"/>
        <v>3.2</v>
      </c>
      <c r="I606" s="86">
        <f t="shared" si="194"/>
        <v>3</v>
      </c>
      <c r="J606" s="86">
        <f t="shared" si="194"/>
        <v>1.2000000000000002</v>
      </c>
      <c r="K606" s="95">
        <f t="shared" si="194"/>
        <v>0</v>
      </c>
      <c r="L606" s="95">
        <f t="shared" si="194"/>
        <v>0</v>
      </c>
      <c r="M606" s="95">
        <f t="shared" si="194"/>
        <v>0</v>
      </c>
      <c r="N606" s="95">
        <f t="shared" si="194"/>
        <v>0</v>
      </c>
      <c r="O606" s="95">
        <f t="shared" si="194"/>
        <v>0</v>
      </c>
      <c r="P606" s="95">
        <f t="shared" si="194"/>
        <v>0</v>
      </c>
      <c r="Q606" s="86">
        <f t="shared" si="194"/>
        <v>10.199999999999999</v>
      </c>
      <c r="R606" s="86">
        <v>7.9</v>
      </c>
      <c r="S606" s="112">
        <f t="shared" si="185"/>
        <v>129.11392405063287</v>
      </c>
      <c r="T606" s="116">
        <f t="shared" si="3"/>
        <v>-10.299999999999995</v>
      </c>
      <c r="U606" s="137"/>
      <c r="V606" s="118"/>
      <c r="W606" s="21"/>
      <c r="X606" s="21">
        <v>18.199999999999996</v>
      </c>
      <c r="Y606">
        <v>18.199999999999996</v>
      </c>
      <c r="Z606" s="116">
        <f t="shared" si="4"/>
        <v>-10.299999999999995</v>
      </c>
    </row>
    <row r="607" spans="1:26">
      <c r="A607" s="57"/>
      <c r="B607" s="47"/>
      <c r="C607" s="71"/>
      <c r="D607" s="78" t="s">
        <v>75</v>
      </c>
      <c r="E607" s="86">
        <f t="shared" ref="E607:Q607" si="195">+E604-E608</f>
        <v>9.9999999999999867e-002</v>
      </c>
      <c r="F607" s="86">
        <f t="shared" si="195"/>
        <v>0</v>
      </c>
      <c r="G607" s="86">
        <f t="shared" si="195"/>
        <v>0</v>
      </c>
      <c r="H607" s="86">
        <f t="shared" si="195"/>
        <v>9.9999999999999645e-002</v>
      </c>
      <c r="I607" s="86">
        <f t="shared" si="195"/>
        <v>0.10000000000000007</v>
      </c>
      <c r="J607" s="86">
        <f t="shared" si="195"/>
        <v>0</v>
      </c>
      <c r="K607" s="95">
        <f t="shared" si="195"/>
        <v>0</v>
      </c>
      <c r="L607" s="95">
        <f t="shared" si="195"/>
        <v>0</v>
      </c>
      <c r="M607" s="95">
        <f t="shared" si="195"/>
        <v>0</v>
      </c>
      <c r="N607" s="95">
        <f t="shared" si="195"/>
        <v>0</v>
      </c>
      <c r="O607" s="95">
        <f t="shared" si="195"/>
        <v>0</v>
      </c>
      <c r="P607" s="95">
        <f t="shared" si="195"/>
        <v>0</v>
      </c>
      <c r="Q607" s="86">
        <f t="shared" si="195"/>
        <v>0.29999999999999893</v>
      </c>
      <c r="R607" s="86">
        <v>0.20000000000000007</v>
      </c>
      <c r="S607" s="112">
        <f t="shared" si="185"/>
        <v>149.99999999999943</v>
      </c>
      <c r="T607" s="116">
        <f t="shared" si="3"/>
        <v>-1.1999999999999988</v>
      </c>
      <c r="U607" s="137"/>
      <c r="V607" s="118"/>
      <c r="W607" s="21"/>
      <c r="X607" s="21">
        <v>1.399999999999999</v>
      </c>
      <c r="Y607">
        <v>1.399999999999995</v>
      </c>
      <c r="Z607" s="116">
        <f t="shared" si="4"/>
        <v>-1.1999999999999948</v>
      </c>
    </row>
    <row r="608" spans="1:26">
      <c r="A608" s="57"/>
      <c r="B608" s="47"/>
      <c r="C608" s="71"/>
      <c r="D608" s="78" t="s">
        <v>40</v>
      </c>
      <c r="E608" s="86">
        <v>1.1000000000000001</v>
      </c>
      <c r="F608" s="86">
        <v>1.5</v>
      </c>
      <c r="G608" s="86">
        <v>1.5</v>
      </c>
      <c r="H608" s="86">
        <v>3.7</v>
      </c>
      <c r="I608" s="86">
        <v>3.5</v>
      </c>
      <c r="J608" s="86">
        <v>1.8</v>
      </c>
      <c r="K608" s="95"/>
      <c r="L608" s="95"/>
      <c r="M608" s="95"/>
      <c r="N608" s="95"/>
      <c r="O608" s="95"/>
      <c r="P608" s="95"/>
      <c r="Q608" s="86">
        <f>SUM(E608:P608)</f>
        <v>13.100000000000001</v>
      </c>
      <c r="R608" s="86">
        <v>10.499999999999998</v>
      </c>
      <c r="S608" s="112">
        <f t="shared" si="185"/>
        <v>124.7619047619048</v>
      </c>
      <c r="T608" s="116">
        <f t="shared" si="3"/>
        <v>-14.900000000000004</v>
      </c>
      <c r="U608" s="137"/>
      <c r="V608" s="118"/>
      <c r="W608" s="21"/>
      <c r="X608" s="21">
        <v>25.4</v>
      </c>
      <c r="Y608">
        <v>25.4</v>
      </c>
      <c r="Z608" s="116">
        <f t="shared" si="4"/>
        <v>-14.900000000000004</v>
      </c>
    </row>
    <row r="609" spans="1:26" ht="14.25">
      <c r="A609" s="57"/>
      <c r="B609" s="47"/>
      <c r="C609" s="72"/>
      <c r="D609" s="79" t="s">
        <v>76</v>
      </c>
      <c r="E609" s="87">
        <v>1.2</v>
      </c>
      <c r="F609" s="87">
        <v>1.6</v>
      </c>
      <c r="G609" s="87">
        <v>1.6</v>
      </c>
      <c r="H609" s="87">
        <v>4</v>
      </c>
      <c r="I609" s="87">
        <v>3.7</v>
      </c>
      <c r="J609" s="87">
        <v>2</v>
      </c>
      <c r="K609" s="96"/>
      <c r="L609" s="96"/>
      <c r="M609" s="96"/>
      <c r="N609" s="96"/>
      <c r="O609" s="96"/>
      <c r="P609" s="96"/>
      <c r="Q609" s="87">
        <f>SUM(E609:P609)</f>
        <v>14.100000000000001</v>
      </c>
      <c r="R609" s="87">
        <v>11.399999999999999</v>
      </c>
      <c r="S609" s="113">
        <f t="shared" si="185"/>
        <v>123.68421052631582</v>
      </c>
      <c r="T609" s="116">
        <f t="shared" si="3"/>
        <v>-15.8</v>
      </c>
      <c r="U609" s="138"/>
      <c r="V609" s="119"/>
      <c r="W609" s="21"/>
      <c r="X609" s="21">
        <v>27.2</v>
      </c>
      <c r="Y609">
        <v>27.2</v>
      </c>
      <c r="Z609" s="116">
        <f t="shared" si="4"/>
        <v>-15.8</v>
      </c>
    </row>
    <row r="610" spans="1:26" ht="13.5" customHeight="1">
      <c r="A610" s="57"/>
      <c r="B610" s="47"/>
      <c r="C610" s="70" t="s">
        <v>100</v>
      </c>
      <c r="D610" s="77" t="s">
        <v>39</v>
      </c>
      <c r="E610" s="85">
        <v>1.8</v>
      </c>
      <c r="F610" s="85">
        <v>2.5</v>
      </c>
      <c r="G610" s="85">
        <v>2.7</v>
      </c>
      <c r="H610" s="85">
        <v>3.4</v>
      </c>
      <c r="I610" s="85">
        <v>3.5</v>
      </c>
      <c r="J610" s="85">
        <v>3.7</v>
      </c>
      <c r="K610" s="94"/>
      <c r="L610" s="94"/>
      <c r="M610" s="94"/>
      <c r="N610" s="94"/>
      <c r="O610" s="94"/>
      <c r="P610" s="94"/>
      <c r="Q610" s="85">
        <f>SUM(E610:P610)</f>
        <v>17.600000000000001</v>
      </c>
      <c r="R610" s="85">
        <v>16.8</v>
      </c>
      <c r="S610" s="111">
        <f t="shared" si="185"/>
        <v>104.76190476190477</v>
      </c>
      <c r="T610" s="116">
        <f t="shared" si="3"/>
        <v>-12.5</v>
      </c>
      <c r="U610" s="117" t="s">
        <v>469</v>
      </c>
      <c r="V610" s="148">
        <v>1</v>
      </c>
      <c r="W610" s="21"/>
      <c r="X610" s="21">
        <v>29.3</v>
      </c>
      <c r="Y610">
        <v>29.3</v>
      </c>
      <c r="Z610" s="116">
        <f t="shared" si="4"/>
        <v>-12.5</v>
      </c>
    </row>
    <row r="611" spans="1:26">
      <c r="A611" s="57"/>
      <c r="B611" s="47"/>
      <c r="C611" s="71"/>
      <c r="D611" s="78" t="s">
        <v>72</v>
      </c>
      <c r="E611" s="86">
        <v>0</v>
      </c>
      <c r="F611" s="86">
        <v>0.1</v>
      </c>
      <c r="G611" s="86">
        <v>0</v>
      </c>
      <c r="H611" s="86">
        <v>0.1</v>
      </c>
      <c r="I611" s="86">
        <v>0.4</v>
      </c>
      <c r="J611" s="86">
        <v>0.2</v>
      </c>
      <c r="K611" s="95"/>
      <c r="L611" s="95"/>
      <c r="M611" s="95"/>
      <c r="N611" s="95"/>
      <c r="O611" s="95"/>
      <c r="P611" s="95"/>
      <c r="Q611" s="86">
        <f>SUM(E611:P611)</f>
        <v>0.8</v>
      </c>
      <c r="R611" s="86">
        <v>0.8</v>
      </c>
      <c r="S611" s="112">
        <f t="shared" si="185"/>
        <v>100</v>
      </c>
      <c r="T611" s="116">
        <f t="shared" si="3"/>
        <v>0</v>
      </c>
      <c r="U611" s="118"/>
      <c r="V611" s="118"/>
      <c r="W611" s="21"/>
      <c r="X611" s="21">
        <v>0.8</v>
      </c>
      <c r="Y611">
        <v>0.8</v>
      </c>
      <c r="Z611" s="116">
        <f t="shared" si="4"/>
        <v>0</v>
      </c>
    </row>
    <row r="612" spans="1:26">
      <c r="A612" s="57"/>
      <c r="B612" s="47"/>
      <c r="C612" s="71"/>
      <c r="D612" s="78" t="s">
        <v>74</v>
      </c>
      <c r="E612" s="86">
        <f t="shared" ref="E612:Q612" si="196">+E610-E611</f>
        <v>1.8</v>
      </c>
      <c r="F612" s="86">
        <f t="shared" si="196"/>
        <v>2.4</v>
      </c>
      <c r="G612" s="86">
        <f t="shared" si="196"/>
        <v>2.7</v>
      </c>
      <c r="H612" s="86">
        <f t="shared" si="196"/>
        <v>3.3</v>
      </c>
      <c r="I612" s="86">
        <f t="shared" si="196"/>
        <v>3.1</v>
      </c>
      <c r="J612" s="86">
        <f t="shared" si="196"/>
        <v>3.5</v>
      </c>
      <c r="K612" s="95">
        <f t="shared" si="196"/>
        <v>0</v>
      </c>
      <c r="L612" s="95">
        <f t="shared" si="196"/>
        <v>0</v>
      </c>
      <c r="M612" s="95">
        <f t="shared" si="196"/>
        <v>0</v>
      </c>
      <c r="N612" s="95">
        <f t="shared" si="196"/>
        <v>0</v>
      </c>
      <c r="O612" s="95">
        <f t="shared" si="196"/>
        <v>0</v>
      </c>
      <c r="P612" s="95">
        <f t="shared" si="196"/>
        <v>0</v>
      </c>
      <c r="Q612" s="86">
        <f t="shared" si="196"/>
        <v>16.8</v>
      </c>
      <c r="R612" s="86">
        <v>16</v>
      </c>
      <c r="S612" s="112">
        <f t="shared" si="185"/>
        <v>105</v>
      </c>
      <c r="T612" s="116">
        <f t="shared" si="3"/>
        <v>-12.5</v>
      </c>
      <c r="U612" s="118"/>
      <c r="V612" s="118"/>
      <c r="W612" s="21"/>
      <c r="X612" s="21">
        <v>28.5</v>
      </c>
      <c r="Y612">
        <v>28.5</v>
      </c>
      <c r="Z612" s="116">
        <f t="shared" si="4"/>
        <v>-12.5</v>
      </c>
    </row>
    <row r="613" spans="1:26">
      <c r="A613" s="57"/>
      <c r="B613" s="63"/>
      <c r="C613" s="71"/>
      <c r="D613" s="78" t="s">
        <v>75</v>
      </c>
      <c r="E613" s="86">
        <f t="shared" ref="E613:Q613" si="197">+E610-E614</f>
        <v>1.2000000000000002</v>
      </c>
      <c r="F613" s="86">
        <f t="shared" si="197"/>
        <v>1.8</v>
      </c>
      <c r="G613" s="86">
        <f t="shared" si="197"/>
        <v>1.6</v>
      </c>
      <c r="H613" s="86">
        <f t="shared" si="197"/>
        <v>2.2000000000000002</v>
      </c>
      <c r="I613" s="86">
        <f t="shared" si="197"/>
        <v>2.2999999999999998</v>
      </c>
      <c r="J613" s="86">
        <f t="shared" si="197"/>
        <v>2.2000000000000002</v>
      </c>
      <c r="K613" s="95">
        <f t="shared" si="197"/>
        <v>0</v>
      </c>
      <c r="L613" s="95">
        <f t="shared" si="197"/>
        <v>0</v>
      </c>
      <c r="M613" s="95">
        <f t="shared" si="197"/>
        <v>0</v>
      </c>
      <c r="N613" s="95">
        <f t="shared" si="197"/>
        <v>0</v>
      </c>
      <c r="O613" s="95">
        <f t="shared" si="197"/>
        <v>0</v>
      </c>
      <c r="P613" s="95">
        <f t="shared" si="197"/>
        <v>0</v>
      </c>
      <c r="Q613" s="86">
        <f t="shared" si="197"/>
        <v>11.3</v>
      </c>
      <c r="R613" s="86">
        <v>11.9</v>
      </c>
      <c r="S613" s="112">
        <f t="shared" si="185"/>
        <v>94.957983193277315</v>
      </c>
      <c r="T613" s="116">
        <f t="shared" si="3"/>
        <v>-12.399999999999997</v>
      </c>
      <c r="U613" s="118"/>
      <c r="V613" s="118"/>
      <c r="W613" s="21"/>
      <c r="X613" s="21">
        <v>24.299999999999997</v>
      </c>
      <c r="Y613">
        <v>24.3</v>
      </c>
      <c r="Z613" s="116">
        <f t="shared" si="4"/>
        <v>-12.4</v>
      </c>
    </row>
    <row r="614" spans="1:26">
      <c r="A614" s="57"/>
      <c r="B614" s="63"/>
      <c r="C614" s="71"/>
      <c r="D614" s="78" t="s">
        <v>40</v>
      </c>
      <c r="E614" s="86">
        <v>0.6</v>
      </c>
      <c r="F614" s="86">
        <v>0.7</v>
      </c>
      <c r="G614" s="86">
        <v>1.1000000000000001</v>
      </c>
      <c r="H614" s="86">
        <v>1.2</v>
      </c>
      <c r="I614" s="86">
        <v>1.2</v>
      </c>
      <c r="J614" s="86">
        <v>1.5</v>
      </c>
      <c r="K614" s="95"/>
      <c r="L614" s="95"/>
      <c r="M614" s="95"/>
      <c r="N614" s="95"/>
      <c r="O614" s="95"/>
      <c r="P614" s="95"/>
      <c r="Q614" s="86">
        <f>SUM(E614:P614)</f>
        <v>6.3</v>
      </c>
      <c r="R614" s="86">
        <v>4.9000000000000004</v>
      </c>
      <c r="S614" s="112">
        <f t="shared" si="185"/>
        <v>128.57142857142856</v>
      </c>
      <c r="T614" s="116">
        <f t="shared" si="3"/>
        <v>-9.9999999999999645e-002</v>
      </c>
      <c r="U614" s="118"/>
      <c r="V614" s="118"/>
      <c r="W614" s="21"/>
      <c r="X614" s="21">
        <v>5</v>
      </c>
      <c r="Y614">
        <v>5</v>
      </c>
      <c r="Z614" s="116">
        <f t="shared" si="4"/>
        <v>-9.9999999999999645e-002</v>
      </c>
    </row>
    <row r="615" spans="1:26" ht="14.25">
      <c r="A615" s="57"/>
      <c r="B615" s="63"/>
      <c r="C615" s="72"/>
      <c r="D615" s="79" t="s">
        <v>76</v>
      </c>
      <c r="E615" s="87">
        <v>0.6</v>
      </c>
      <c r="F615" s="87">
        <v>0.8</v>
      </c>
      <c r="G615" s="87">
        <v>1.1000000000000001</v>
      </c>
      <c r="H615" s="87">
        <v>1.2</v>
      </c>
      <c r="I615" s="87">
        <v>1.3</v>
      </c>
      <c r="J615" s="87">
        <v>1.5</v>
      </c>
      <c r="K615" s="96"/>
      <c r="L615" s="96"/>
      <c r="M615" s="96"/>
      <c r="N615" s="96"/>
      <c r="O615" s="96"/>
      <c r="P615" s="96"/>
      <c r="Q615" s="87">
        <f>SUM(E615:P615)</f>
        <v>6.5</v>
      </c>
      <c r="R615" s="87">
        <v>5.1999999999999993</v>
      </c>
      <c r="S615" s="113">
        <f t="shared" si="185"/>
        <v>125.00000000000003</v>
      </c>
      <c r="T615" s="116">
        <f t="shared" si="3"/>
        <v>-0.10000000000000142</v>
      </c>
      <c r="U615" s="119"/>
      <c r="V615" s="119"/>
      <c r="W615" s="21"/>
      <c r="X615" s="21">
        <v>5.3000000000000007</v>
      </c>
      <c r="Y615">
        <v>5.3000000000000007</v>
      </c>
      <c r="Z615" s="116">
        <f t="shared" si="4"/>
        <v>-0.10000000000000142</v>
      </c>
    </row>
    <row r="616" spans="1:26" ht="13.5" customHeight="1">
      <c r="A616" s="57"/>
      <c r="B616" s="63"/>
      <c r="C616" s="70" t="s">
        <v>392</v>
      </c>
      <c r="D616" s="77" t="s">
        <v>39</v>
      </c>
      <c r="E616" s="85">
        <v>13.6</v>
      </c>
      <c r="F616" s="85">
        <v>15.3</v>
      </c>
      <c r="G616" s="85">
        <v>14.8</v>
      </c>
      <c r="H616" s="85">
        <v>20.7</v>
      </c>
      <c r="I616" s="85">
        <v>20.5</v>
      </c>
      <c r="J616" s="85">
        <v>13.7</v>
      </c>
      <c r="K616" s="94"/>
      <c r="L616" s="94"/>
      <c r="M616" s="94"/>
      <c r="N616" s="94"/>
      <c r="O616" s="94"/>
      <c r="P616" s="94"/>
      <c r="Q616" s="85">
        <f>SUM(E616:P616)</f>
        <v>98.6</v>
      </c>
      <c r="R616" s="85">
        <v>105.19999999999999</v>
      </c>
      <c r="S616" s="111">
        <f t="shared" si="185"/>
        <v>93.726235741444881</v>
      </c>
      <c r="T616" s="116">
        <f t="shared" si="3"/>
        <v>-63.299999999999983</v>
      </c>
      <c r="U616" s="117" t="s">
        <v>417</v>
      </c>
      <c r="V616" s="148"/>
      <c r="W616" s="21"/>
      <c r="X616" s="21">
        <v>168.49999999999997</v>
      </c>
      <c r="Y616">
        <v>168.49999999999997</v>
      </c>
      <c r="Z616" s="116">
        <f t="shared" si="4"/>
        <v>-63.299999999999983</v>
      </c>
    </row>
    <row r="617" spans="1:26">
      <c r="A617" s="57"/>
      <c r="B617" s="63"/>
      <c r="C617" s="71"/>
      <c r="D617" s="78" t="s">
        <v>72</v>
      </c>
      <c r="E617" s="86">
        <v>0.8</v>
      </c>
      <c r="F617" s="86">
        <v>1.3</v>
      </c>
      <c r="G617" s="86">
        <v>1.1000000000000001</v>
      </c>
      <c r="H617" s="86">
        <v>1.8</v>
      </c>
      <c r="I617" s="86">
        <v>1.9</v>
      </c>
      <c r="J617" s="86">
        <v>0.6</v>
      </c>
      <c r="K617" s="95"/>
      <c r="L617" s="95"/>
      <c r="M617" s="95"/>
      <c r="N617" s="95"/>
      <c r="O617" s="95"/>
      <c r="P617" s="95"/>
      <c r="Q617" s="86">
        <f>SUM(E617:P617)</f>
        <v>7.5</v>
      </c>
      <c r="R617" s="86">
        <v>7.8</v>
      </c>
      <c r="S617" s="112">
        <f t="shared" si="185"/>
        <v>96.15384615384616</v>
      </c>
      <c r="T617" s="116">
        <f t="shared" si="3"/>
        <v>-8</v>
      </c>
      <c r="U617" s="118"/>
      <c r="V617" s="118"/>
      <c r="W617" s="21"/>
      <c r="X617" s="21">
        <v>15.8</v>
      </c>
      <c r="Y617">
        <v>15.8</v>
      </c>
      <c r="Z617" s="116">
        <f t="shared" si="4"/>
        <v>-8</v>
      </c>
    </row>
    <row r="618" spans="1:26">
      <c r="A618" s="57"/>
      <c r="B618" s="63"/>
      <c r="C618" s="71"/>
      <c r="D618" s="78" t="s">
        <v>74</v>
      </c>
      <c r="E618" s="86">
        <f t="shared" ref="E618:Q618" si="198">+E616-E617</f>
        <v>12.8</v>
      </c>
      <c r="F618" s="86">
        <f t="shared" si="198"/>
        <v>14</v>
      </c>
      <c r="G618" s="86">
        <f t="shared" si="198"/>
        <v>13.7</v>
      </c>
      <c r="H618" s="86">
        <f t="shared" si="198"/>
        <v>18.899999999999999</v>
      </c>
      <c r="I618" s="86">
        <f t="shared" si="198"/>
        <v>18.600000000000001</v>
      </c>
      <c r="J618" s="86">
        <f t="shared" si="198"/>
        <v>13.1</v>
      </c>
      <c r="K618" s="95">
        <f t="shared" si="198"/>
        <v>0</v>
      </c>
      <c r="L618" s="95">
        <f t="shared" si="198"/>
        <v>0</v>
      </c>
      <c r="M618" s="95">
        <f t="shared" si="198"/>
        <v>0</v>
      </c>
      <c r="N618" s="95">
        <f t="shared" si="198"/>
        <v>0</v>
      </c>
      <c r="O618" s="95">
        <f t="shared" si="198"/>
        <v>0</v>
      </c>
      <c r="P618" s="95">
        <f t="shared" si="198"/>
        <v>0</v>
      </c>
      <c r="Q618" s="86">
        <f t="shared" si="198"/>
        <v>91.1</v>
      </c>
      <c r="R618" s="86">
        <v>97.4</v>
      </c>
      <c r="S618" s="112">
        <f t="shared" si="185"/>
        <v>93.531827515400423</v>
      </c>
      <c r="T618" s="116">
        <f t="shared" si="3"/>
        <v>-55.3</v>
      </c>
      <c r="U618" s="118"/>
      <c r="V618" s="118"/>
      <c r="W618" s="21"/>
      <c r="X618" s="21">
        <v>152.69999999999999</v>
      </c>
      <c r="Y618">
        <v>152.69999999999996</v>
      </c>
      <c r="Z618" s="116">
        <f t="shared" si="4"/>
        <v>-55.299999999999969</v>
      </c>
    </row>
    <row r="619" spans="1:26">
      <c r="A619" s="57"/>
      <c r="B619" s="63"/>
      <c r="C619" s="71"/>
      <c r="D619" s="78" t="s">
        <v>75</v>
      </c>
      <c r="E619" s="86">
        <f t="shared" ref="E619:Q619" si="199">+E616-E620</f>
        <v>12.6</v>
      </c>
      <c r="F619" s="86">
        <f t="shared" si="199"/>
        <v>14.4</v>
      </c>
      <c r="G619" s="86">
        <f t="shared" si="199"/>
        <v>13.9</v>
      </c>
      <c r="H619" s="86">
        <f t="shared" si="199"/>
        <v>19.099999999999998</v>
      </c>
      <c r="I619" s="86">
        <f t="shared" si="199"/>
        <v>18.8</v>
      </c>
      <c r="J619" s="86">
        <f t="shared" si="199"/>
        <v>12.6</v>
      </c>
      <c r="K619" s="95">
        <f t="shared" si="199"/>
        <v>0</v>
      </c>
      <c r="L619" s="95">
        <f t="shared" si="199"/>
        <v>0</v>
      </c>
      <c r="M619" s="95">
        <f t="shared" si="199"/>
        <v>0</v>
      </c>
      <c r="N619" s="95">
        <f t="shared" si="199"/>
        <v>0</v>
      </c>
      <c r="O619" s="95">
        <f t="shared" si="199"/>
        <v>0</v>
      </c>
      <c r="P619" s="95">
        <f t="shared" si="199"/>
        <v>0</v>
      </c>
      <c r="Q619" s="86">
        <f t="shared" si="199"/>
        <v>91.4</v>
      </c>
      <c r="R619" s="86">
        <v>98.2</v>
      </c>
      <c r="S619" s="112">
        <f t="shared" si="185"/>
        <v>93.075356415478609</v>
      </c>
      <c r="T619" s="116">
        <f t="shared" si="3"/>
        <v>-56.100000000000009</v>
      </c>
      <c r="U619" s="118"/>
      <c r="V619" s="118"/>
      <c r="W619" s="21"/>
      <c r="X619" s="21">
        <v>154.30000000000001</v>
      </c>
      <c r="Y619">
        <v>154.29999999999998</v>
      </c>
      <c r="Z619" s="116">
        <f t="shared" si="4"/>
        <v>-56.09999999999998</v>
      </c>
    </row>
    <row r="620" spans="1:26">
      <c r="A620" s="57"/>
      <c r="B620" s="47"/>
      <c r="C620" s="71"/>
      <c r="D620" s="78" t="s">
        <v>40</v>
      </c>
      <c r="E620" s="86">
        <v>1</v>
      </c>
      <c r="F620" s="86">
        <v>0.9</v>
      </c>
      <c r="G620" s="86">
        <v>0.9</v>
      </c>
      <c r="H620" s="86">
        <v>1.6</v>
      </c>
      <c r="I620" s="86">
        <v>1.7</v>
      </c>
      <c r="J620" s="86">
        <v>1.1000000000000001</v>
      </c>
      <c r="K620" s="95"/>
      <c r="L620" s="95"/>
      <c r="M620" s="95"/>
      <c r="N620" s="95"/>
      <c r="O620" s="95"/>
      <c r="P620" s="95"/>
      <c r="Q620" s="86">
        <f>SUM(E620:P620)</f>
        <v>7.2000000000000011</v>
      </c>
      <c r="R620" s="86">
        <v>7</v>
      </c>
      <c r="S620" s="112">
        <f t="shared" si="185"/>
        <v>102.85714285714288</v>
      </c>
      <c r="T620" s="116">
        <f t="shared" si="3"/>
        <v>-7.1999999999999993</v>
      </c>
      <c r="U620" s="118"/>
      <c r="V620" s="118"/>
      <c r="W620" s="21"/>
      <c r="X620" s="21">
        <v>14.2</v>
      </c>
      <c r="Y620">
        <v>14.2</v>
      </c>
      <c r="Z620" s="116">
        <f t="shared" si="4"/>
        <v>-7.1999999999999993</v>
      </c>
    </row>
    <row r="621" spans="1:26" ht="14.25">
      <c r="A621" s="59"/>
      <c r="B621" s="64"/>
      <c r="C621" s="72"/>
      <c r="D621" s="79" t="s">
        <v>76</v>
      </c>
      <c r="E621" s="87">
        <v>1.1000000000000001</v>
      </c>
      <c r="F621" s="87">
        <v>1.1000000000000001</v>
      </c>
      <c r="G621" s="87">
        <v>1</v>
      </c>
      <c r="H621" s="87">
        <v>2</v>
      </c>
      <c r="I621" s="87">
        <v>2.1</v>
      </c>
      <c r="J621" s="87">
        <v>1.5</v>
      </c>
      <c r="K621" s="96"/>
      <c r="L621" s="96"/>
      <c r="M621" s="96"/>
      <c r="N621" s="96"/>
      <c r="O621" s="96"/>
      <c r="P621" s="96"/>
      <c r="Q621" s="87">
        <f>SUM(E621:P621)</f>
        <v>8.8000000000000007</v>
      </c>
      <c r="R621" s="87">
        <v>7.9</v>
      </c>
      <c r="S621" s="113">
        <f t="shared" si="185"/>
        <v>111.39240506329115</v>
      </c>
      <c r="T621" s="116">
        <f t="shared" si="3"/>
        <v>-8.0000000000000036</v>
      </c>
      <c r="U621" s="119"/>
      <c r="V621" s="119"/>
      <c r="W621" s="21"/>
      <c r="X621" s="21">
        <v>15.900000000000002</v>
      </c>
      <c r="Y621">
        <v>15.900000000000002</v>
      </c>
      <c r="Z621" s="116">
        <f t="shared" si="4"/>
        <v>-8.0000000000000036</v>
      </c>
    </row>
    <row r="622" spans="1:26">
      <c r="A622" s="54" t="s">
        <v>3</v>
      </c>
      <c r="B622" s="60"/>
      <c r="C622" s="67"/>
      <c r="D622" s="77" t="s">
        <v>39</v>
      </c>
      <c r="E622" s="82">
        <f t="shared" ref="E622:Q627" si="200">+E631+E781+E838</f>
        <v>535.54</v>
      </c>
      <c r="F622" s="82">
        <f t="shared" si="200"/>
        <v>845.59199999999998</v>
      </c>
      <c r="G622" s="82">
        <f t="shared" si="200"/>
        <v>849.01300000000015</v>
      </c>
      <c r="H622" s="82">
        <f t="shared" si="200"/>
        <v>2033.69</v>
      </c>
      <c r="I622" s="82">
        <f t="shared" si="200"/>
        <v>1864.8569999999995</v>
      </c>
      <c r="J622" s="82">
        <f t="shared" si="200"/>
        <v>1210.6640000000002</v>
      </c>
      <c r="K622" s="91">
        <f t="shared" si="200"/>
        <v>0</v>
      </c>
      <c r="L622" s="91">
        <f t="shared" si="200"/>
        <v>0</v>
      </c>
      <c r="M622" s="91">
        <f t="shared" si="200"/>
        <v>0</v>
      </c>
      <c r="N622" s="91">
        <f t="shared" si="200"/>
        <v>0</v>
      </c>
      <c r="O622" s="91">
        <f t="shared" si="200"/>
        <v>0</v>
      </c>
      <c r="P622" s="91">
        <f t="shared" si="200"/>
        <v>0</v>
      </c>
      <c r="Q622" s="82">
        <f t="shared" si="200"/>
        <v>7339.3559999999998</v>
      </c>
      <c r="R622" s="82">
        <v>7535.2000000000007</v>
      </c>
      <c r="S622" s="111">
        <f t="shared" si="185"/>
        <v>97.400944898609183</v>
      </c>
      <c r="T622" s="116">
        <f t="shared" si="3"/>
        <v>-7867.6999999999971</v>
      </c>
      <c r="W622" s="21"/>
      <c r="X622" s="21">
        <v>15402.899999999998</v>
      </c>
      <c r="Y622">
        <v>15396.599999999999</v>
      </c>
      <c r="Z622" s="116">
        <f t="shared" si="4"/>
        <v>-7861.3999999999978</v>
      </c>
    </row>
    <row r="623" spans="1:26">
      <c r="A623" s="55"/>
      <c r="B623" s="61"/>
      <c r="C623" s="68"/>
      <c r="D623" s="78" t="s">
        <v>72</v>
      </c>
      <c r="E623" s="83">
        <f t="shared" si="200"/>
        <v>80.307000000000002</v>
      </c>
      <c r="F623" s="83">
        <f t="shared" si="200"/>
        <v>154.14999999999998</v>
      </c>
      <c r="G623" s="83">
        <f t="shared" si="200"/>
        <v>173.29</v>
      </c>
      <c r="H623" s="83">
        <f t="shared" si="200"/>
        <v>528.64</v>
      </c>
      <c r="I623" s="83">
        <f t="shared" si="200"/>
        <v>470.86799999999994</v>
      </c>
      <c r="J623" s="83">
        <f t="shared" si="200"/>
        <v>284.73599999999999</v>
      </c>
      <c r="K623" s="92">
        <f t="shared" si="200"/>
        <v>0</v>
      </c>
      <c r="L623" s="92">
        <f t="shared" si="200"/>
        <v>0</v>
      </c>
      <c r="M623" s="92">
        <f t="shared" si="200"/>
        <v>0</v>
      </c>
      <c r="N623" s="92">
        <f t="shared" si="200"/>
        <v>0</v>
      </c>
      <c r="O623" s="92">
        <f t="shared" si="200"/>
        <v>0</v>
      </c>
      <c r="P623" s="92">
        <f t="shared" si="200"/>
        <v>0</v>
      </c>
      <c r="Q623" s="83">
        <f t="shared" si="200"/>
        <v>1691.991</v>
      </c>
      <c r="R623" s="83">
        <v>1917.8000000000002</v>
      </c>
      <c r="S623" s="112">
        <f t="shared" si="185"/>
        <v>88.225623109813327</v>
      </c>
      <c r="T623" s="116">
        <f t="shared" si="3"/>
        <v>-4094.1000000000004</v>
      </c>
      <c r="W623" s="21"/>
      <c r="X623" s="21">
        <v>6011.9</v>
      </c>
      <c r="Y623">
        <v>6010.4</v>
      </c>
      <c r="Z623" s="116">
        <f t="shared" si="4"/>
        <v>-4092.6000000000004</v>
      </c>
    </row>
    <row r="624" spans="1:26">
      <c r="A624" s="55"/>
      <c r="B624" s="61"/>
      <c r="C624" s="68"/>
      <c r="D624" s="78" t="s">
        <v>74</v>
      </c>
      <c r="E624" s="83">
        <f t="shared" si="200"/>
        <v>455.233</v>
      </c>
      <c r="F624" s="83">
        <f t="shared" si="200"/>
        <v>691.44200000000001</v>
      </c>
      <c r="G624" s="83">
        <f t="shared" si="200"/>
        <v>675.72299999999996</v>
      </c>
      <c r="H624" s="83">
        <f t="shared" si="200"/>
        <v>1505.05</v>
      </c>
      <c r="I624" s="83">
        <f t="shared" si="200"/>
        <v>1393.9889999999998</v>
      </c>
      <c r="J624" s="83">
        <f t="shared" si="200"/>
        <v>925.928</v>
      </c>
      <c r="K624" s="92">
        <f t="shared" si="200"/>
        <v>0</v>
      </c>
      <c r="L624" s="92">
        <f t="shared" si="200"/>
        <v>0</v>
      </c>
      <c r="M624" s="92">
        <f t="shared" si="200"/>
        <v>0</v>
      </c>
      <c r="N624" s="92">
        <f t="shared" si="200"/>
        <v>0</v>
      </c>
      <c r="O624" s="92">
        <f t="shared" si="200"/>
        <v>0</v>
      </c>
      <c r="P624" s="92">
        <f t="shared" si="200"/>
        <v>0</v>
      </c>
      <c r="Q624" s="83">
        <f t="shared" si="200"/>
        <v>5647.3649999999989</v>
      </c>
      <c r="R624" s="83">
        <v>5617.4</v>
      </c>
      <c r="S624" s="112">
        <f t="shared" si="185"/>
        <v>100.53343183679281</v>
      </c>
      <c r="T624" s="116">
        <f t="shared" si="3"/>
        <v>-3773.6000000000004</v>
      </c>
      <c r="W624" s="21"/>
      <c r="X624" s="21">
        <v>9391</v>
      </c>
      <c r="Y624">
        <v>9386.1999999999989</v>
      </c>
      <c r="Z624" s="116">
        <f t="shared" si="4"/>
        <v>-3768.7999999999993</v>
      </c>
    </row>
    <row r="625" spans="1:26">
      <c r="A625" s="55"/>
      <c r="B625" s="61"/>
      <c r="C625" s="68"/>
      <c r="D625" s="78" t="s">
        <v>75</v>
      </c>
      <c r="E625" s="83">
        <f t="shared" si="200"/>
        <v>467.15699999999993</v>
      </c>
      <c r="F625" s="83">
        <f t="shared" si="200"/>
        <v>755.28699999999981</v>
      </c>
      <c r="G625" s="83">
        <f t="shared" si="200"/>
        <v>749.80199999999991</v>
      </c>
      <c r="H625" s="83">
        <f t="shared" si="200"/>
        <v>1771.6119999999996</v>
      </c>
      <c r="I625" s="83">
        <f t="shared" si="200"/>
        <v>1603.2909999999999</v>
      </c>
      <c r="J625" s="83">
        <f t="shared" si="200"/>
        <v>1052.4459999999999</v>
      </c>
      <c r="K625" s="92">
        <f t="shared" si="200"/>
        <v>0</v>
      </c>
      <c r="L625" s="92">
        <f t="shared" si="200"/>
        <v>0</v>
      </c>
      <c r="M625" s="92">
        <f t="shared" si="200"/>
        <v>0</v>
      </c>
      <c r="N625" s="92">
        <f t="shared" si="200"/>
        <v>0</v>
      </c>
      <c r="O625" s="92">
        <f t="shared" si="200"/>
        <v>0</v>
      </c>
      <c r="P625" s="92">
        <f t="shared" si="200"/>
        <v>0</v>
      </c>
      <c r="Q625" s="83">
        <f t="shared" si="200"/>
        <v>6399.5950000000003</v>
      </c>
      <c r="R625" s="83">
        <v>6618.7000000000007</v>
      </c>
      <c r="S625" s="112">
        <f t="shared" si="185"/>
        <v>96.689606720352927</v>
      </c>
      <c r="T625" s="116">
        <f t="shared" si="3"/>
        <v>-6488.1999999999953</v>
      </c>
      <c r="W625" s="21"/>
      <c r="X625" s="21">
        <v>13106.899999999996</v>
      </c>
      <c r="Y625">
        <v>13100.099999999997</v>
      </c>
      <c r="Z625" s="116">
        <f t="shared" si="4"/>
        <v>-6481.399999999996</v>
      </c>
    </row>
    <row r="626" spans="1:26">
      <c r="A626" s="55"/>
      <c r="B626" s="61"/>
      <c r="C626" s="68"/>
      <c r="D626" s="78" t="s">
        <v>40</v>
      </c>
      <c r="E626" s="83">
        <f t="shared" si="200"/>
        <v>68.38300000000001</v>
      </c>
      <c r="F626" s="83">
        <f t="shared" si="200"/>
        <v>90.304999999999993</v>
      </c>
      <c r="G626" s="83">
        <f t="shared" si="200"/>
        <v>99.210999999999999</v>
      </c>
      <c r="H626" s="83">
        <f t="shared" si="200"/>
        <v>262.07800000000003</v>
      </c>
      <c r="I626" s="83">
        <f t="shared" si="200"/>
        <v>261.56600000000003</v>
      </c>
      <c r="J626" s="83">
        <f t="shared" si="200"/>
        <v>158.21799999999996</v>
      </c>
      <c r="K626" s="92">
        <f t="shared" si="200"/>
        <v>0</v>
      </c>
      <c r="L626" s="92">
        <f t="shared" si="200"/>
        <v>0</v>
      </c>
      <c r="M626" s="92">
        <f t="shared" si="200"/>
        <v>0</v>
      </c>
      <c r="N626" s="92">
        <f t="shared" si="200"/>
        <v>0</v>
      </c>
      <c r="O626" s="92">
        <f t="shared" si="200"/>
        <v>0</v>
      </c>
      <c r="P626" s="92">
        <f t="shared" si="200"/>
        <v>0</v>
      </c>
      <c r="Q626" s="83">
        <f t="shared" si="200"/>
        <v>939.76099999999985</v>
      </c>
      <c r="R626" s="83">
        <v>916.5</v>
      </c>
      <c r="S626" s="112">
        <f t="shared" si="185"/>
        <v>102.53802509547189</v>
      </c>
      <c r="T626" s="116">
        <f t="shared" si="3"/>
        <v>-1379.5</v>
      </c>
      <c r="W626" s="21"/>
      <c r="X626" s="21">
        <v>2296</v>
      </c>
      <c r="Y626">
        <v>2296.5</v>
      </c>
      <c r="Z626" s="116">
        <f t="shared" si="4"/>
        <v>-1380</v>
      </c>
    </row>
    <row r="627" spans="1:26" ht="14.25">
      <c r="A627" s="56"/>
      <c r="B627" s="62"/>
      <c r="C627" s="69"/>
      <c r="D627" s="79" t="s">
        <v>76</v>
      </c>
      <c r="E627" s="84">
        <f t="shared" si="200"/>
        <v>87.870000000000019</v>
      </c>
      <c r="F627" s="84">
        <f t="shared" si="200"/>
        <v>118.42700000000001</v>
      </c>
      <c r="G627" s="84">
        <f t="shared" si="200"/>
        <v>132.565</v>
      </c>
      <c r="H627" s="84">
        <f t="shared" si="200"/>
        <v>332.39399999999995</v>
      </c>
      <c r="I627" s="84">
        <f t="shared" si="200"/>
        <v>338.82400000000007</v>
      </c>
      <c r="J627" s="84">
        <f t="shared" si="200"/>
        <v>206.45999999999995</v>
      </c>
      <c r="K627" s="93">
        <f t="shared" si="200"/>
        <v>0</v>
      </c>
      <c r="L627" s="93">
        <f t="shared" si="200"/>
        <v>0</v>
      </c>
      <c r="M627" s="93">
        <f t="shared" si="200"/>
        <v>0</v>
      </c>
      <c r="N627" s="93">
        <f t="shared" si="200"/>
        <v>0</v>
      </c>
      <c r="O627" s="93">
        <f t="shared" si="200"/>
        <v>0</v>
      </c>
      <c r="P627" s="93">
        <f t="shared" si="200"/>
        <v>0</v>
      </c>
      <c r="Q627" s="84">
        <f t="shared" si="200"/>
        <v>1216.5399999999997</v>
      </c>
      <c r="R627" s="84">
        <v>1157.1999999999998</v>
      </c>
      <c r="S627" s="113">
        <f t="shared" si="185"/>
        <v>105.12789491876944</v>
      </c>
      <c r="T627" s="116">
        <f t="shared" si="3"/>
        <v>-1650.5999999999995</v>
      </c>
      <c r="W627" s="21"/>
      <c r="X627" s="21">
        <v>2807.7999999999993</v>
      </c>
      <c r="Y627">
        <v>2808.1999999999994</v>
      </c>
      <c r="Z627" s="116">
        <f t="shared" si="4"/>
        <v>-1650.9999999999995</v>
      </c>
    </row>
    <row r="628" spans="1:26" ht="18.75" customHeight="1">
      <c r="A628" s="52" t="str">
        <f>A1</f>
        <v>１　令和３年度（２０２１年度）上期　市町村別・月別観光入込客数</v>
      </c>
      <c r="K628" s="98"/>
      <c r="L628" s="98"/>
      <c r="M628" s="98"/>
      <c r="N628" s="98"/>
      <c r="O628" s="98"/>
      <c r="P628" s="98"/>
      <c r="Q628" s="102"/>
      <c r="T628" s="116">
        <f t="shared" si="3"/>
        <v>0</v>
      </c>
      <c r="W628" s="21"/>
      <c r="X628" s="21"/>
      <c r="Z628" s="116">
        <f t="shared" si="4"/>
        <v>0</v>
      </c>
    </row>
    <row r="629" spans="1:26" ht="13.5" customHeight="1">
      <c r="K629" s="98"/>
      <c r="L629" s="98"/>
      <c r="M629" s="98"/>
      <c r="N629" s="98"/>
      <c r="O629" s="98"/>
      <c r="P629" s="98"/>
      <c r="Q629" s="102"/>
      <c r="S629" s="109" t="s">
        <v>333</v>
      </c>
      <c r="T629" s="116">
        <f t="shared" si="3"/>
        <v>0</v>
      </c>
      <c r="W629" s="21"/>
      <c r="X629" s="21"/>
      <c r="Z629" s="116">
        <f t="shared" si="4"/>
        <v>0</v>
      </c>
    </row>
    <row r="630" spans="1:26" ht="13.5" customHeight="1">
      <c r="A630" s="53" t="s">
        <v>50</v>
      </c>
      <c r="B630" s="53" t="s">
        <v>359</v>
      </c>
      <c r="C630" s="53" t="s">
        <v>60</v>
      </c>
      <c r="D630" s="76" t="s">
        <v>24</v>
      </c>
      <c r="E630" s="81" t="s">
        <v>14</v>
      </c>
      <c r="F630" s="81" t="s">
        <v>61</v>
      </c>
      <c r="G630" s="81" t="s">
        <v>55</v>
      </c>
      <c r="H630" s="81" t="s">
        <v>63</v>
      </c>
      <c r="I630" s="81" t="s">
        <v>65</v>
      </c>
      <c r="J630" s="81" t="s">
        <v>26</v>
      </c>
      <c r="K630" s="97" t="s">
        <v>9</v>
      </c>
      <c r="L630" s="97" t="s">
        <v>67</v>
      </c>
      <c r="M630" s="97" t="s">
        <v>68</v>
      </c>
      <c r="N630" s="97" t="s">
        <v>20</v>
      </c>
      <c r="O630" s="97" t="s">
        <v>31</v>
      </c>
      <c r="P630" s="97" t="s">
        <v>29</v>
      </c>
      <c r="Q630" s="103" t="s">
        <v>360</v>
      </c>
      <c r="R630" s="99" t="s">
        <v>94</v>
      </c>
      <c r="S630" s="110" t="s">
        <v>69</v>
      </c>
      <c r="T630" s="116" t="e">
        <f t="shared" si="3"/>
        <v>#VALUE!</v>
      </c>
      <c r="W630" s="21"/>
      <c r="X630" s="21" t="s">
        <v>407</v>
      </c>
      <c r="Y630" t="s">
        <v>360</v>
      </c>
      <c r="Z630" s="116" t="e">
        <f t="shared" si="4"/>
        <v>#VALUE!</v>
      </c>
    </row>
    <row r="631" spans="1:26">
      <c r="A631" s="58"/>
      <c r="B631" s="54" t="s">
        <v>350</v>
      </c>
      <c r="C631" s="67"/>
      <c r="D631" s="77" t="s">
        <v>39</v>
      </c>
      <c r="E631" s="85">
        <f t="shared" ref="E631:Q636" si="201">+E637+E643+E649+E655+E661+E667+E673+E679+E688+E694+E700+E706+E712+E718+E724+E730+E736+E745+E751+E757+E763+E769+E775</f>
        <v>382.64</v>
      </c>
      <c r="F631" s="85">
        <f t="shared" si="201"/>
        <v>660.19200000000001</v>
      </c>
      <c r="G631" s="85">
        <f t="shared" si="201"/>
        <v>646.61300000000017</v>
      </c>
      <c r="H631" s="85">
        <f t="shared" si="201"/>
        <v>1625.09</v>
      </c>
      <c r="I631" s="85">
        <f t="shared" si="201"/>
        <v>1465.1569999999995</v>
      </c>
      <c r="J631" s="85">
        <f t="shared" si="201"/>
        <v>950.76400000000012</v>
      </c>
      <c r="K631" s="94">
        <f t="shared" si="201"/>
        <v>0</v>
      </c>
      <c r="L631" s="94">
        <f t="shared" si="201"/>
        <v>0</v>
      </c>
      <c r="M631" s="94">
        <f t="shared" si="201"/>
        <v>0</v>
      </c>
      <c r="N631" s="94">
        <f t="shared" si="201"/>
        <v>0</v>
      </c>
      <c r="O631" s="94">
        <f t="shared" si="201"/>
        <v>0</v>
      </c>
      <c r="P631" s="94">
        <f t="shared" si="201"/>
        <v>0</v>
      </c>
      <c r="Q631" s="85">
        <f t="shared" si="201"/>
        <v>5730.4560000000001</v>
      </c>
      <c r="R631" s="85">
        <v>5939.2000000000007</v>
      </c>
      <c r="S631" s="111">
        <f t="shared" ref="S631:S684" si="202">IF(Q631=0,"－",Q631/R631*100)</f>
        <v>96.485317887931018</v>
      </c>
      <c r="T631" s="116">
        <f t="shared" si="3"/>
        <v>-6847.2999999999975</v>
      </c>
      <c r="W631" s="21"/>
      <c r="X631" s="21">
        <v>12786.499999999998</v>
      </c>
      <c r="Y631">
        <v>12781.7</v>
      </c>
      <c r="Z631" s="116">
        <f t="shared" si="4"/>
        <v>-6842.4999999999982</v>
      </c>
    </row>
    <row r="632" spans="1:26">
      <c r="A632" s="57"/>
      <c r="B632" s="55"/>
      <c r="C632" s="68"/>
      <c r="D632" s="78" t="s">
        <v>72</v>
      </c>
      <c r="E632" s="86">
        <f t="shared" si="201"/>
        <v>53.006999999999998</v>
      </c>
      <c r="F632" s="86">
        <f t="shared" si="201"/>
        <v>118.74999999999997</v>
      </c>
      <c r="G632" s="86">
        <f t="shared" si="201"/>
        <v>127.88999999999999</v>
      </c>
      <c r="H632" s="86">
        <f t="shared" si="201"/>
        <v>434.74</v>
      </c>
      <c r="I632" s="86">
        <f t="shared" si="201"/>
        <v>378.9679999999999</v>
      </c>
      <c r="J632" s="86">
        <f t="shared" si="201"/>
        <v>221.63599999999997</v>
      </c>
      <c r="K632" s="95">
        <f t="shared" si="201"/>
        <v>0</v>
      </c>
      <c r="L632" s="95">
        <f t="shared" si="201"/>
        <v>0</v>
      </c>
      <c r="M632" s="95">
        <f t="shared" si="201"/>
        <v>0</v>
      </c>
      <c r="N632" s="95">
        <f t="shared" si="201"/>
        <v>0</v>
      </c>
      <c r="O632" s="95">
        <f t="shared" si="201"/>
        <v>0</v>
      </c>
      <c r="P632" s="95">
        <f t="shared" si="201"/>
        <v>0</v>
      </c>
      <c r="Q632" s="86">
        <f t="shared" si="201"/>
        <v>1334.991</v>
      </c>
      <c r="R632" s="86">
        <v>1581.4000000000003</v>
      </c>
      <c r="S632" s="112">
        <f t="shared" si="202"/>
        <v>84.418300240293405</v>
      </c>
      <c r="T632" s="116">
        <f t="shared" si="3"/>
        <v>-3613.5</v>
      </c>
      <c r="W632" s="21"/>
      <c r="X632" s="21">
        <v>5194.9000000000005</v>
      </c>
      <c r="Y632">
        <v>5193.4000000000005</v>
      </c>
      <c r="Z632" s="116">
        <f t="shared" si="4"/>
        <v>-3612</v>
      </c>
    </row>
    <row r="633" spans="1:26">
      <c r="A633" s="57"/>
      <c r="B633" s="55"/>
      <c r="C633" s="68"/>
      <c r="D633" s="78" t="s">
        <v>74</v>
      </c>
      <c r="E633" s="86">
        <f t="shared" si="201"/>
        <v>329.63299999999998</v>
      </c>
      <c r="F633" s="86">
        <f t="shared" si="201"/>
        <v>541.44200000000001</v>
      </c>
      <c r="G633" s="86">
        <f t="shared" si="201"/>
        <v>518.72299999999996</v>
      </c>
      <c r="H633" s="86">
        <f t="shared" si="201"/>
        <v>1190.3499999999999</v>
      </c>
      <c r="I633" s="86">
        <f t="shared" si="201"/>
        <v>1086.1889999999999</v>
      </c>
      <c r="J633" s="86">
        <f t="shared" si="201"/>
        <v>729.12800000000004</v>
      </c>
      <c r="K633" s="95">
        <f t="shared" si="201"/>
        <v>0</v>
      </c>
      <c r="L633" s="95">
        <f t="shared" si="201"/>
        <v>0</v>
      </c>
      <c r="M633" s="95">
        <f t="shared" si="201"/>
        <v>0</v>
      </c>
      <c r="N633" s="95">
        <f t="shared" si="201"/>
        <v>0</v>
      </c>
      <c r="O633" s="95">
        <f t="shared" si="201"/>
        <v>0</v>
      </c>
      <c r="P633" s="95">
        <f t="shared" si="201"/>
        <v>0</v>
      </c>
      <c r="Q633" s="86">
        <f t="shared" si="201"/>
        <v>4395.4649999999992</v>
      </c>
      <c r="R633" s="86">
        <v>4357.7999999999993</v>
      </c>
      <c r="S633" s="112">
        <f t="shared" si="202"/>
        <v>100.86431226765799</v>
      </c>
      <c r="T633" s="116">
        <f t="shared" si="3"/>
        <v>-3233.8</v>
      </c>
      <c r="W633" s="21"/>
      <c r="X633" s="21">
        <v>7591.6</v>
      </c>
      <c r="Y633">
        <v>7588.2999999999993</v>
      </c>
      <c r="Z633" s="116">
        <f t="shared" si="4"/>
        <v>-3230.5</v>
      </c>
    </row>
    <row r="634" spans="1:26">
      <c r="A634" s="57"/>
      <c r="B634" s="55"/>
      <c r="C634" s="68"/>
      <c r="D634" s="78" t="s">
        <v>75</v>
      </c>
      <c r="E634" s="86">
        <f t="shared" si="201"/>
        <v>338.5569999999999</v>
      </c>
      <c r="F634" s="86">
        <f t="shared" si="201"/>
        <v>595.6869999999999</v>
      </c>
      <c r="G634" s="86">
        <f t="shared" si="201"/>
        <v>586.90199999999993</v>
      </c>
      <c r="H634" s="86">
        <f t="shared" si="201"/>
        <v>1436.7119999999998</v>
      </c>
      <c r="I634" s="86">
        <f t="shared" si="201"/>
        <v>1271.5909999999999</v>
      </c>
      <c r="J634" s="86">
        <f t="shared" si="201"/>
        <v>841.14599999999996</v>
      </c>
      <c r="K634" s="95">
        <f t="shared" si="201"/>
        <v>0</v>
      </c>
      <c r="L634" s="95">
        <f t="shared" si="201"/>
        <v>0</v>
      </c>
      <c r="M634" s="95">
        <f t="shared" si="201"/>
        <v>0</v>
      </c>
      <c r="N634" s="95">
        <f t="shared" si="201"/>
        <v>0</v>
      </c>
      <c r="O634" s="95">
        <f t="shared" si="201"/>
        <v>0</v>
      </c>
      <c r="P634" s="95">
        <f t="shared" si="201"/>
        <v>0</v>
      </c>
      <c r="Q634" s="86">
        <f t="shared" si="201"/>
        <v>5070.5950000000003</v>
      </c>
      <c r="R634" s="86">
        <v>5280.1</v>
      </c>
      <c r="S634" s="112">
        <f t="shared" si="202"/>
        <v>96.032177420882178</v>
      </c>
      <c r="T634" s="116">
        <f t="shared" si="3"/>
        <v>-5742.5999999999967</v>
      </c>
      <c r="W634" s="21"/>
      <c r="X634" s="21">
        <v>11022.699999999997</v>
      </c>
      <c r="Y634">
        <v>11017.399999999998</v>
      </c>
      <c r="Z634" s="116">
        <f t="shared" si="4"/>
        <v>-5737.2999999999975</v>
      </c>
    </row>
    <row r="635" spans="1:26">
      <c r="A635" s="57"/>
      <c r="B635" s="55"/>
      <c r="C635" s="68"/>
      <c r="D635" s="78" t="s">
        <v>40</v>
      </c>
      <c r="E635" s="86">
        <f t="shared" si="201"/>
        <v>44.083000000000006</v>
      </c>
      <c r="F635" s="86">
        <f t="shared" si="201"/>
        <v>64.504999999999995</v>
      </c>
      <c r="G635" s="86">
        <f t="shared" si="201"/>
        <v>59.711000000000006</v>
      </c>
      <c r="H635" s="86">
        <f t="shared" si="201"/>
        <v>188.37800000000001</v>
      </c>
      <c r="I635" s="86">
        <f t="shared" si="201"/>
        <v>193.566</v>
      </c>
      <c r="J635" s="86">
        <f t="shared" si="201"/>
        <v>109.61799999999998</v>
      </c>
      <c r="K635" s="95">
        <f t="shared" si="201"/>
        <v>0</v>
      </c>
      <c r="L635" s="95">
        <f t="shared" si="201"/>
        <v>0</v>
      </c>
      <c r="M635" s="95">
        <f t="shared" si="201"/>
        <v>0</v>
      </c>
      <c r="N635" s="95">
        <f t="shared" si="201"/>
        <v>0</v>
      </c>
      <c r="O635" s="95">
        <f t="shared" si="201"/>
        <v>0</v>
      </c>
      <c r="P635" s="95">
        <f t="shared" si="201"/>
        <v>0</v>
      </c>
      <c r="Q635" s="86">
        <f t="shared" si="201"/>
        <v>659.86099999999988</v>
      </c>
      <c r="R635" s="86">
        <v>659.10000000000014</v>
      </c>
      <c r="S635" s="112">
        <f t="shared" si="202"/>
        <v>100.11546047640718</v>
      </c>
      <c r="T635" s="116">
        <f t="shared" si="3"/>
        <v>-1104.6999999999998</v>
      </c>
      <c r="W635" s="21"/>
      <c r="X635" s="21">
        <v>1763.8</v>
      </c>
      <c r="Y635">
        <v>1764.3000000000002</v>
      </c>
      <c r="Z635" s="116">
        <f t="shared" si="4"/>
        <v>-1105.2</v>
      </c>
    </row>
    <row r="636" spans="1:26" ht="14.25">
      <c r="A636" s="57"/>
      <c r="B636" s="55"/>
      <c r="C636" s="69"/>
      <c r="D636" s="79" t="s">
        <v>76</v>
      </c>
      <c r="E636" s="87">
        <f t="shared" si="201"/>
        <v>57.670000000000009</v>
      </c>
      <c r="F636" s="87">
        <f t="shared" si="201"/>
        <v>85.227000000000004</v>
      </c>
      <c r="G636" s="87">
        <f t="shared" si="201"/>
        <v>81.265000000000001</v>
      </c>
      <c r="H636" s="87">
        <f t="shared" si="201"/>
        <v>242.09399999999994</v>
      </c>
      <c r="I636" s="87">
        <f t="shared" si="201"/>
        <v>252.82400000000001</v>
      </c>
      <c r="J636" s="87">
        <f t="shared" si="201"/>
        <v>145.65999999999997</v>
      </c>
      <c r="K636" s="96">
        <f t="shared" si="201"/>
        <v>0</v>
      </c>
      <c r="L636" s="96">
        <f t="shared" si="201"/>
        <v>0</v>
      </c>
      <c r="M636" s="96">
        <f t="shared" si="201"/>
        <v>0</v>
      </c>
      <c r="N636" s="96">
        <f t="shared" si="201"/>
        <v>0</v>
      </c>
      <c r="O636" s="96">
        <f t="shared" si="201"/>
        <v>0</v>
      </c>
      <c r="P636" s="96">
        <f t="shared" si="201"/>
        <v>0</v>
      </c>
      <c r="Q636" s="87">
        <f t="shared" si="201"/>
        <v>864.73999999999978</v>
      </c>
      <c r="R636" s="87">
        <v>836.09999999999991</v>
      </c>
      <c r="S636" s="113">
        <f t="shared" si="202"/>
        <v>103.42542758043294</v>
      </c>
      <c r="T636" s="116">
        <f t="shared" si="3"/>
        <v>-1345.8999999999996</v>
      </c>
      <c r="W636" s="21"/>
      <c r="X636" s="21">
        <v>2181.9999999999995</v>
      </c>
      <c r="Y636">
        <v>2182.3999999999996</v>
      </c>
      <c r="Z636" s="116">
        <f t="shared" si="4"/>
        <v>-1346.2999999999997</v>
      </c>
    </row>
    <row r="637" spans="1:26" ht="13.5" customHeight="1">
      <c r="A637" s="57"/>
      <c r="B637" s="57"/>
      <c r="C637" s="70" t="s">
        <v>194</v>
      </c>
      <c r="D637" s="77" t="s">
        <v>39</v>
      </c>
      <c r="E637" s="85">
        <v>30.1</v>
      </c>
      <c r="F637" s="85">
        <v>71.2</v>
      </c>
      <c r="G637" s="85">
        <v>93.5</v>
      </c>
      <c r="H637" s="85">
        <v>246.9</v>
      </c>
      <c r="I637" s="85">
        <v>261.39999999999998</v>
      </c>
      <c r="J637" s="85">
        <v>146.69999999999999</v>
      </c>
      <c r="K637" s="94"/>
      <c r="L637" s="94"/>
      <c r="M637" s="94"/>
      <c r="N637" s="94"/>
      <c r="O637" s="94"/>
      <c r="P637" s="94"/>
      <c r="Q637" s="85">
        <f>SUM(E637:P637)</f>
        <v>849.8</v>
      </c>
      <c r="R637" s="85">
        <v>1139.5999999999999</v>
      </c>
      <c r="S637" s="111">
        <f t="shared" si="202"/>
        <v>74.570024570024572</v>
      </c>
      <c r="T637" s="116">
        <f t="shared" si="3"/>
        <v>-2255.4000000000005</v>
      </c>
      <c r="U637" s="127" t="s">
        <v>403</v>
      </c>
      <c r="V637" s="148">
        <v>1</v>
      </c>
      <c r="W637" s="21"/>
      <c r="X637" s="21">
        <v>3395.0000000000005</v>
      </c>
      <c r="Y637">
        <v>3395.0000000000005</v>
      </c>
      <c r="Z637" s="116">
        <f t="shared" si="4"/>
        <v>-2255.4000000000005</v>
      </c>
    </row>
    <row r="638" spans="1:26">
      <c r="A638" s="57"/>
      <c r="B638" s="47"/>
      <c r="C638" s="71"/>
      <c r="D638" s="78" t="s">
        <v>72</v>
      </c>
      <c r="E638" s="86">
        <v>8.1999999999999993</v>
      </c>
      <c r="F638" s="86">
        <v>20.7</v>
      </c>
      <c r="G638" s="86">
        <v>25.1</v>
      </c>
      <c r="H638" s="86">
        <v>87.4</v>
      </c>
      <c r="I638" s="86">
        <v>94.6</v>
      </c>
      <c r="J638" s="86">
        <v>51.6</v>
      </c>
      <c r="K638" s="95"/>
      <c r="L638" s="95"/>
      <c r="M638" s="95"/>
      <c r="N638" s="95"/>
      <c r="O638" s="95"/>
      <c r="P638" s="95"/>
      <c r="Q638" s="86">
        <f>SUM(E638:P638)</f>
        <v>287.60000000000002</v>
      </c>
      <c r="R638" s="86">
        <v>434.4</v>
      </c>
      <c r="S638" s="112">
        <f t="shared" si="202"/>
        <v>66.206261510128911</v>
      </c>
      <c r="T638" s="116">
        <f t="shared" si="3"/>
        <v>-1315.1</v>
      </c>
      <c r="U638" s="128"/>
      <c r="V638" s="118"/>
      <c r="W638" s="21"/>
      <c r="X638" s="21">
        <v>1749.5</v>
      </c>
      <c r="Y638">
        <v>1749.5</v>
      </c>
      <c r="Z638" s="116">
        <f t="shared" si="4"/>
        <v>-1315.1</v>
      </c>
    </row>
    <row r="639" spans="1:26">
      <c r="A639" s="57"/>
      <c r="B639" s="47"/>
      <c r="C639" s="71"/>
      <c r="D639" s="78" t="s">
        <v>74</v>
      </c>
      <c r="E639" s="86">
        <f t="shared" ref="E639:Q639" si="203">+E637-E638</f>
        <v>21.9</v>
      </c>
      <c r="F639" s="86">
        <f t="shared" si="203"/>
        <v>50.5</v>
      </c>
      <c r="G639" s="86">
        <f t="shared" si="203"/>
        <v>68.400000000000006</v>
      </c>
      <c r="H639" s="86">
        <f t="shared" si="203"/>
        <v>159.5</v>
      </c>
      <c r="I639" s="86">
        <f t="shared" si="203"/>
        <v>166.8</v>
      </c>
      <c r="J639" s="86">
        <f t="shared" si="203"/>
        <v>95.1</v>
      </c>
      <c r="K639" s="95">
        <f t="shared" si="203"/>
        <v>0</v>
      </c>
      <c r="L639" s="95">
        <f t="shared" si="203"/>
        <v>0</v>
      </c>
      <c r="M639" s="95">
        <f t="shared" si="203"/>
        <v>0</v>
      </c>
      <c r="N639" s="95">
        <f t="shared" si="203"/>
        <v>0</v>
      </c>
      <c r="O639" s="95">
        <f t="shared" si="203"/>
        <v>0</v>
      </c>
      <c r="P639" s="95">
        <f t="shared" si="203"/>
        <v>0</v>
      </c>
      <c r="Q639" s="86">
        <f t="shared" si="203"/>
        <v>562.19999999999993</v>
      </c>
      <c r="R639" s="86">
        <v>705.2</v>
      </c>
      <c r="S639" s="112">
        <f t="shared" si="202"/>
        <v>79.72206466250708</v>
      </c>
      <c r="T639" s="116">
        <f t="shared" si="3"/>
        <v>-940.3000000000003</v>
      </c>
      <c r="U639" s="128"/>
      <c r="V639" s="118"/>
      <c r="W639" s="21"/>
      <c r="X639" s="21">
        <v>1645.5000000000002</v>
      </c>
      <c r="Y639">
        <v>1645.5000000000005</v>
      </c>
      <c r="Z639" s="116">
        <f t="shared" si="4"/>
        <v>-940.30000000000052</v>
      </c>
    </row>
    <row r="640" spans="1:26">
      <c r="A640" s="57"/>
      <c r="B640" s="47"/>
      <c r="C640" s="71"/>
      <c r="D640" s="78" t="s">
        <v>75</v>
      </c>
      <c r="E640" s="86">
        <f t="shared" ref="E640:Q640" si="204">+E637-E641</f>
        <v>15.900000000000002</v>
      </c>
      <c r="F640" s="86">
        <f t="shared" si="204"/>
        <v>55.2</v>
      </c>
      <c r="G640" s="86">
        <f t="shared" si="204"/>
        <v>79.8</v>
      </c>
      <c r="H640" s="86">
        <f t="shared" si="204"/>
        <v>209.3</v>
      </c>
      <c r="I640" s="86">
        <f t="shared" si="204"/>
        <v>224.49999999999997</v>
      </c>
      <c r="J640" s="86">
        <f t="shared" si="204"/>
        <v>128.79999999999998</v>
      </c>
      <c r="K640" s="95">
        <f t="shared" si="204"/>
        <v>0</v>
      </c>
      <c r="L640" s="95">
        <f t="shared" si="204"/>
        <v>0</v>
      </c>
      <c r="M640" s="95">
        <f t="shared" si="204"/>
        <v>0</v>
      </c>
      <c r="N640" s="95">
        <f t="shared" si="204"/>
        <v>0</v>
      </c>
      <c r="O640" s="95">
        <f t="shared" si="204"/>
        <v>0</v>
      </c>
      <c r="P640" s="95">
        <f t="shared" si="204"/>
        <v>0</v>
      </c>
      <c r="Q640" s="86">
        <f t="shared" si="204"/>
        <v>713.5</v>
      </c>
      <c r="R640" s="86">
        <v>988.4</v>
      </c>
      <c r="S640" s="112">
        <f t="shared" si="202"/>
        <v>72.187373532982605</v>
      </c>
      <c r="T640" s="116">
        <f t="shared" si="3"/>
        <v>-2008.7000000000003</v>
      </c>
      <c r="U640" s="128"/>
      <c r="V640" s="118"/>
      <c r="W640" s="21"/>
      <c r="X640" s="21">
        <v>2997.1000000000004</v>
      </c>
      <c r="Y640">
        <v>2997.1000000000004</v>
      </c>
      <c r="Z640" s="116">
        <f t="shared" si="4"/>
        <v>-2008.7000000000003</v>
      </c>
    </row>
    <row r="641" spans="1:26">
      <c r="A641" s="57"/>
      <c r="B641" s="47"/>
      <c r="C641" s="71"/>
      <c r="D641" s="78" t="s">
        <v>40</v>
      </c>
      <c r="E641" s="86">
        <v>14.2</v>
      </c>
      <c r="F641" s="86">
        <v>16</v>
      </c>
      <c r="G641" s="86">
        <v>13.7</v>
      </c>
      <c r="H641" s="86">
        <v>37.6</v>
      </c>
      <c r="I641" s="86">
        <v>36.9</v>
      </c>
      <c r="J641" s="86">
        <v>17.899999999999999</v>
      </c>
      <c r="K641" s="95"/>
      <c r="L641" s="95"/>
      <c r="M641" s="95"/>
      <c r="N641" s="95"/>
      <c r="O641" s="95"/>
      <c r="P641" s="95"/>
      <c r="Q641" s="86">
        <f>SUM(E641:P641)</f>
        <v>136.30000000000001</v>
      </c>
      <c r="R641" s="86">
        <v>151.20000000000002</v>
      </c>
      <c r="S641" s="112">
        <f t="shared" si="202"/>
        <v>90.145502645502646</v>
      </c>
      <c r="T641" s="116">
        <f t="shared" si="3"/>
        <v>-246.69999999999996</v>
      </c>
      <c r="U641" s="128"/>
      <c r="V641" s="118"/>
      <c r="W641" s="21"/>
      <c r="X641" s="21">
        <v>397.9</v>
      </c>
      <c r="Y641">
        <v>397.9</v>
      </c>
      <c r="Z641" s="116">
        <f t="shared" si="4"/>
        <v>-246.69999999999996</v>
      </c>
    </row>
    <row r="642" spans="1:26" ht="14.25">
      <c r="A642" s="57"/>
      <c r="B642" s="47"/>
      <c r="C642" s="72"/>
      <c r="D642" s="79" t="s">
        <v>76</v>
      </c>
      <c r="E642" s="87">
        <v>18.600000000000001</v>
      </c>
      <c r="F642" s="87">
        <v>21.4</v>
      </c>
      <c r="G642" s="87">
        <v>18.5</v>
      </c>
      <c r="H642" s="87">
        <v>49.3</v>
      </c>
      <c r="I642" s="87">
        <v>46.8</v>
      </c>
      <c r="J642" s="87">
        <v>24.5</v>
      </c>
      <c r="K642" s="96"/>
      <c r="L642" s="96"/>
      <c r="M642" s="96"/>
      <c r="N642" s="96"/>
      <c r="O642" s="96"/>
      <c r="P642" s="96"/>
      <c r="Q642" s="87">
        <f>SUM(E642:P642)</f>
        <v>179.1</v>
      </c>
      <c r="R642" s="87">
        <v>204.8</v>
      </c>
      <c r="S642" s="113">
        <f t="shared" si="202"/>
        <v>87.451171874999986</v>
      </c>
      <c r="T642" s="116">
        <f t="shared" si="3"/>
        <v>-361.8</v>
      </c>
      <c r="U642" s="129"/>
      <c r="V642" s="119"/>
      <c r="W642" s="21"/>
      <c r="X642" s="21">
        <v>566.6</v>
      </c>
      <c r="Y642">
        <v>566.6</v>
      </c>
      <c r="Z642" s="116">
        <f t="shared" si="4"/>
        <v>-361.8</v>
      </c>
    </row>
    <row r="643" spans="1:26" ht="13.5" customHeight="1">
      <c r="A643" s="57"/>
      <c r="B643" s="47"/>
      <c r="C643" s="70" t="s">
        <v>162</v>
      </c>
      <c r="D643" s="77" t="s">
        <v>39</v>
      </c>
      <c r="E643" s="85">
        <v>15.2</v>
      </c>
      <c r="F643" s="85">
        <v>96.8</v>
      </c>
      <c r="G643" s="85">
        <v>63.2</v>
      </c>
      <c r="H643" s="85">
        <v>95.5</v>
      </c>
      <c r="I643" s="85">
        <v>90.8</v>
      </c>
      <c r="J643" s="85">
        <v>47.8</v>
      </c>
      <c r="K643" s="94"/>
      <c r="L643" s="94"/>
      <c r="M643" s="94"/>
      <c r="N643" s="94"/>
      <c r="O643" s="94"/>
      <c r="P643" s="94"/>
      <c r="Q643" s="85">
        <f>SUM(E643:P643)</f>
        <v>409.3</v>
      </c>
      <c r="R643" s="85">
        <v>190.2</v>
      </c>
      <c r="S643" s="111">
        <f t="shared" si="202"/>
        <v>215.19453207150372</v>
      </c>
      <c r="T643" s="116">
        <f t="shared" si="3"/>
        <v>-17.300000000000011</v>
      </c>
      <c r="U643" s="139" t="s">
        <v>470</v>
      </c>
      <c r="V643" s="148">
        <v>1</v>
      </c>
      <c r="W643" s="21"/>
      <c r="X643" s="21">
        <v>207.5</v>
      </c>
      <c r="Y643">
        <v>207.5</v>
      </c>
      <c r="Z643" s="116">
        <f t="shared" si="4"/>
        <v>-17.300000000000011</v>
      </c>
    </row>
    <row r="644" spans="1:26">
      <c r="A644" s="57"/>
      <c r="B644" s="47"/>
      <c r="C644" s="71"/>
      <c r="D644" s="78" t="s">
        <v>72</v>
      </c>
      <c r="E644" s="86">
        <v>2.4</v>
      </c>
      <c r="F644" s="86">
        <v>15.5</v>
      </c>
      <c r="G644" s="86">
        <v>10.1</v>
      </c>
      <c r="H644" s="86">
        <v>15.3</v>
      </c>
      <c r="I644" s="86">
        <v>14.5</v>
      </c>
      <c r="J644" s="86">
        <v>7.6</v>
      </c>
      <c r="K644" s="95"/>
      <c r="L644" s="95"/>
      <c r="M644" s="95"/>
      <c r="N644" s="95"/>
      <c r="O644" s="95"/>
      <c r="P644" s="95"/>
      <c r="Q644" s="86">
        <f>SUM(E644:P644)</f>
        <v>65.399999999999991</v>
      </c>
      <c r="R644" s="86">
        <v>29.9</v>
      </c>
      <c r="S644" s="112">
        <f t="shared" si="202"/>
        <v>218.72909698996654</v>
      </c>
      <c r="T644" s="116">
        <f t="shared" si="3"/>
        <v>-3.4000000000000057</v>
      </c>
      <c r="U644" s="140"/>
      <c r="V644" s="118"/>
      <c r="W644" s="21"/>
      <c r="X644" s="21">
        <v>33.300000000000004</v>
      </c>
      <c r="Y644">
        <v>33.300000000000004</v>
      </c>
      <c r="Z644" s="116">
        <f t="shared" si="4"/>
        <v>-3.4000000000000057</v>
      </c>
    </row>
    <row r="645" spans="1:26">
      <c r="A645" s="57"/>
      <c r="B645" s="47"/>
      <c r="C645" s="71"/>
      <c r="D645" s="78" t="s">
        <v>74</v>
      </c>
      <c r="E645" s="86">
        <f t="shared" ref="E645:Q645" si="205">+E643-E644</f>
        <v>12.8</v>
      </c>
      <c r="F645" s="86">
        <f t="shared" si="205"/>
        <v>81.3</v>
      </c>
      <c r="G645" s="86">
        <f t="shared" si="205"/>
        <v>53.1</v>
      </c>
      <c r="H645" s="86">
        <f t="shared" si="205"/>
        <v>80.2</v>
      </c>
      <c r="I645" s="86">
        <f t="shared" si="205"/>
        <v>76.3</v>
      </c>
      <c r="J645" s="86">
        <f t="shared" si="205"/>
        <v>40.199999999999996</v>
      </c>
      <c r="K645" s="95">
        <f t="shared" si="205"/>
        <v>0</v>
      </c>
      <c r="L645" s="95">
        <f t="shared" si="205"/>
        <v>0</v>
      </c>
      <c r="M645" s="95">
        <f t="shared" si="205"/>
        <v>0</v>
      </c>
      <c r="N645" s="95">
        <f t="shared" si="205"/>
        <v>0</v>
      </c>
      <c r="O645" s="95">
        <f t="shared" si="205"/>
        <v>0</v>
      </c>
      <c r="P645" s="95">
        <f t="shared" si="205"/>
        <v>0</v>
      </c>
      <c r="Q645" s="86">
        <f t="shared" si="205"/>
        <v>343.9</v>
      </c>
      <c r="R645" s="86">
        <v>160.30000000000001</v>
      </c>
      <c r="S645" s="112">
        <f t="shared" si="202"/>
        <v>214.53524641297568</v>
      </c>
      <c r="T645" s="116">
        <f t="shared" si="3"/>
        <v>-13.899999999999977</v>
      </c>
      <c r="U645" s="140"/>
      <c r="V645" s="118"/>
      <c r="W645" s="21"/>
      <c r="X645" s="21">
        <v>174.2</v>
      </c>
      <c r="Y645">
        <v>174.2</v>
      </c>
      <c r="Z645" s="116">
        <f t="shared" si="4"/>
        <v>-13.899999999999977</v>
      </c>
    </row>
    <row r="646" spans="1:26">
      <c r="A646" s="57"/>
      <c r="B646" s="47"/>
      <c r="C646" s="71"/>
      <c r="D646" s="78" t="s">
        <v>75</v>
      </c>
      <c r="E646" s="86">
        <f t="shared" ref="E646:Q646" si="206">+E643-E647</f>
        <v>14.2</v>
      </c>
      <c r="F646" s="86">
        <f t="shared" si="206"/>
        <v>93.8</v>
      </c>
      <c r="G646" s="86">
        <f t="shared" si="206"/>
        <v>59.900000000000006</v>
      </c>
      <c r="H646" s="86">
        <f t="shared" si="206"/>
        <v>83.3</v>
      </c>
      <c r="I646" s="86">
        <f t="shared" si="206"/>
        <v>78.399999999999991</v>
      </c>
      <c r="J646" s="86">
        <f t="shared" si="206"/>
        <v>43.599999999999994</v>
      </c>
      <c r="K646" s="95">
        <f t="shared" si="206"/>
        <v>0</v>
      </c>
      <c r="L646" s="95">
        <f t="shared" si="206"/>
        <v>0</v>
      </c>
      <c r="M646" s="95">
        <f t="shared" si="206"/>
        <v>0</v>
      </c>
      <c r="N646" s="95">
        <f t="shared" si="206"/>
        <v>0</v>
      </c>
      <c r="O646" s="95">
        <f t="shared" si="206"/>
        <v>0</v>
      </c>
      <c r="P646" s="95">
        <f t="shared" si="206"/>
        <v>0</v>
      </c>
      <c r="Q646" s="86">
        <f t="shared" si="206"/>
        <v>373.2</v>
      </c>
      <c r="R646" s="86">
        <v>154.19999999999999</v>
      </c>
      <c r="S646" s="112">
        <f t="shared" si="202"/>
        <v>242.02334630350197</v>
      </c>
      <c r="T646" s="116">
        <f t="shared" si="3"/>
        <v>-7.1999999999999886</v>
      </c>
      <c r="U646" s="140"/>
      <c r="V646" s="118"/>
      <c r="W646" s="21"/>
      <c r="X646" s="21">
        <v>161.39999999999998</v>
      </c>
      <c r="Y646">
        <v>161.4</v>
      </c>
      <c r="Z646" s="116">
        <f t="shared" si="4"/>
        <v>-7.2000000000000171</v>
      </c>
    </row>
    <row r="647" spans="1:26">
      <c r="A647" s="57"/>
      <c r="B647" s="47"/>
      <c r="C647" s="71"/>
      <c r="D647" s="78" t="s">
        <v>40</v>
      </c>
      <c r="E647" s="86">
        <v>1</v>
      </c>
      <c r="F647" s="86">
        <v>3</v>
      </c>
      <c r="G647" s="86">
        <v>3.3</v>
      </c>
      <c r="H647" s="86">
        <v>12.2</v>
      </c>
      <c r="I647" s="86">
        <v>12.4</v>
      </c>
      <c r="J647" s="86">
        <v>4.2</v>
      </c>
      <c r="K647" s="95"/>
      <c r="L647" s="95"/>
      <c r="M647" s="95"/>
      <c r="N647" s="95"/>
      <c r="O647" s="95"/>
      <c r="P647" s="95"/>
      <c r="Q647" s="86">
        <f>SUM(E647:P647)</f>
        <v>36.1</v>
      </c>
      <c r="R647" s="86">
        <v>36</v>
      </c>
      <c r="S647" s="112">
        <f t="shared" si="202"/>
        <v>100.27777777777777</v>
      </c>
      <c r="T647" s="116">
        <f t="shared" si="3"/>
        <v>-10.100000000000001</v>
      </c>
      <c r="U647" s="140"/>
      <c r="V647" s="118"/>
      <c r="W647" s="21"/>
      <c r="X647" s="21">
        <v>46.1</v>
      </c>
      <c r="Y647">
        <v>46.1</v>
      </c>
      <c r="Z647" s="116">
        <f t="shared" si="4"/>
        <v>-10.100000000000001</v>
      </c>
    </row>
    <row r="648" spans="1:26" ht="14.25">
      <c r="A648" s="57"/>
      <c r="B648" s="47"/>
      <c r="C648" s="72"/>
      <c r="D648" s="79" t="s">
        <v>76</v>
      </c>
      <c r="E648" s="87">
        <v>1.1000000000000001</v>
      </c>
      <c r="F648" s="87">
        <v>3.3</v>
      </c>
      <c r="G648" s="87">
        <v>3.6</v>
      </c>
      <c r="H648" s="87">
        <v>13.5</v>
      </c>
      <c r="I648" s="87">
        <v>13.7</v>
      </c>
      <c r="J648" s="87">
        <v>4.7</v>
      </c>
      <c r="K648" s="96"/>
      <c r="L648" s="96"/>
      <c r="M648" s="96"/>
      <c r="N648" s="96"/>
      <c r="O648" s="96"/>
      <c r="P648" s="96"/>
      <c r="Q648" s="87">
        <f>SUM(E648:P648)</f>
        <v>39.900000000000006</v>
      </c>
      <c r="R648" s="87">
        <v>39.6</v>
      </c>
      <c r="S648" s="113">
        <f t="shared" si="202"/>
        <v>100.75757575757578</v>
      </c>
      <c r="T648" s="116">
        <f t="shared" si="3"/>
        <v>-11.100000000000001</v>
      </c>
      <c r="U648" s="141"/>
      <c r="V648" s="119"/>
      <c r="W648" s="21"/>
      <c r="X648" s="21">
        <v>50.7</v>
      </c>
      <c r="Y648">
        <v>50.7</v>
      </c>
      <c r="Z648" s="116">
        <f t="shared" si="4"/>
        <v>-11.100000000000001</v>
      </c>
    </row>
    <row r="649" spans="1:26" ht="13.5" customHeight="1">
      <c r="A649" s="57"/>
      <c r="B649" s="47"/>
      <c r="C649" s="70" t="s">
        <v>310</v>
      </c>
      <c r="D649" s="77" t="s">
        <v>39</v>
      </c>
      <c r="E649" s="85">
        <v>10.1</v>
      </c>
      <c r="F649" s="85">
        <v>28.1</v>
      </c>
      <c r="G649" s="85">
        <v>17.2</v>
      </c>
      <c r="H649" s="85">
        <v>28.8</v>
      </c>
      <c r="I649" s="85">
        <v>33</v>
      </c>
      <c r="J649" s="85">
        <v>15.4</v>
      </c>
      <c r="K649" s="94"/>
      <c r="L649" s="94"/>
      <c r="M649" s="94"/>
      <c r="N649" s="94"/>
      <c r="O649" s="94"/>
      <c r="P649" s="94"/>
      <c r="Q649" s="85">
        <f>SUM(E649:P649)</f>
        <v>132.6</v>
      </c>
      <c r="R649" s="85">
        <v>128.1</v>
      </c>
      <c r="S649" s="111">
        <f t="shared" si="202"/>
        <v>103.5128805620609</v>
      </c>
      <c r="T649" s="116">
        <f t="shared" si="3"/>
        <v>-131.30000000000004</v>
      </c>
      <c r="U649" s="117" t="s">
        <v>471</v>
      </c>
      <c r="V649" s="148"/>
      <c r="W649" s="21"/>
      <c r="X649" s="21">
        <v>259.40000000000003</v>
      </c>
      <c r="Y649">
        <v>259.40000000000003</v>
      </c>
      <c r="Z649" s="116">
        <f t="shared" si="4"/>
        <v>-131.30000000000004</v>
      </c>
    </row>
    <row r="650" spans="1:26">
      <c r="A650" s="57"/>
      <c r="B650" s="47"/>
      <c r="C650" s="71"/>
      <c r="D650" s="78" t="s">
        <v>72</v>
      </c>
      <c r="E650" s="86">
        <v>0.8</v>
      </c>
      <c r="F650" s="86">
        <v>2.2000000000000002</v>
      </c>
      <c r="G650" s="86">
        <v>1.2</v>
      </c>
      <c r="H650" s="86">
        <v>4.5999999999999996</v>
      </c>
      <c r="I650" s="86">
        <v>6.3</v>
      </c>
      <c r="J650" s="86">
        <v>0.8</v>
      </c>
      <c r="K650" s="95"/>
      <c r="L650" s="95"/>
      <c r="M650" s="95"/>
      <c r="N650" s="95"/>
      <c r="O650" s="95"/>
      <c r="P650" s="95"/>
      <c r="Q650" s="86">
        <f>SUM(E650:P650)</f>
        <v>15.900000000000002</v>
      </c>
      <c r="R650" s="86">
        <v>14.8</v>
      </c>
      <c r="S650" s="112">
        <f t="shared" si="202"/>
        <v>107.43243243243244</v>
      </c>
      <c r="T650" s="116">
        <f t="shared" si="3"/>
        <v>-24.199999999999992</v>
      </c>
      <c r="U650" s="118"/>
      <c r="V650" s="118"/>
      <c r="W650" s="21"/>
      <c r="X650" s="21">
        <v>38.999999999999993</v>
      </c>
      <c r="Y650">
        <v>38.999999999999993</v>
      </c>
      <c r="Z650" s="116">
        <f t="shared" si="4"/>
        <v>-24.199999999999992</v>
      </c>
    </row>
    <row r="651" spans="1:26">
      <c r="A651" s="57"/>
      <c r="B651" s="47"/>
      <c r="C651" s="71"/>
      <c r="D651" s="78" t="s">
        <v>74</v>
      </c>
      <c r="E651" s="86">
        <f t="shared" ref="E651:Q651" si="207">+E649-E650</f>
        <v>9.2999999999999989</v>
      </c>
      <c r="F651" s="86">
        <f t="shared" si="207"/>
        <v>25.9</v>
      </c>
      <c r="G651" s="86">
        <f t="shared" si="207"/>
        <v>16</v>
      </c>
      <c r="H651" s="86">
        <f t="shared" si="207"/>
        <v>24.200000000000003</v>
      </c>
      <c r="I651" s="86">
        <f t="shared" si="207"/>
        <v>26.7</v>
      </c>
      <c r="J651" s="86">
        <f t="shared" si="207"/>
        <v>14.6</v>
      </c>
      <c r="K651" s="95">
        <f t="shared" si="207"/>
        <v>0</v>
      </c>
      <c r="L651" s="95">
        <f t="shared" si="207"/>
        <v>0</v>
      </c>
      <c r="M651" s="95">
        <f t="shared" si="207"/>
        <v>0</v>
      </c>
      <c r="N651" s="95">
        <f t="shared" si="207"/>
        <v>0</v>
      </c>
      <c r="O651" s="95">
        <f t="shared" si="207"/>
        <v>0</v>
      </c>
      <c r="P651" s="95">
        <f t="shared" si="207"/>
        <v>0</v>
      </c>
      <c r="Q651" s="86">
        <f t="shared" si="207"/>
        <v>116.69999999999999</v>
      </c>
      <c r="R651" s="86">
        <v>113.30000000000001</v>
      </c>
      <c r="S651" s="112">
        <f t="shared" si="202"/>
        <v>103.00088261253309</v>
      </c>
      <c r="T651" s="116">
        <f t="shared" si="3"/>
        <v>-107.09999999999997</v>
      </c>
      <c r="U651" s="118"/>
      <c r="V651" s="118"/>
      <c r="W651" s="21"/>
      <c r="X651" s="21">
        <v>220.39999999999998</v>
      </c>
      <c r="Y651">
        <v>220.40000000000003</v>
      </c>
      <c r="Z651" s="116">
        <f t="shared" si="4"/>
        <v>-107.10000000000002</v>
      </c>
    </row>
    <row r="652" spans="1:26">
      <c r="A652" s="57"/>
      <c r="B652" s="47"/>
      <c r="C652" s="71"/>
      <c r="D652" s="78" t="s">
        <v>75</v>
      </c>
      <c r="E652" s="86">
        <f t="shared" ref="E652:Q652" si="208">+E649-E653</f>
        <v>7.1999999999999993</v>
      </c>
      <c r="F652" s="86">
        <f t="shared" si="208"/>
        <v>25</v>
      </c>
      <c r="G652" s="86">
        <f t="shared" si="208"/>
        <v>14.1</v>
      </c>
      <c r="H652" s="86">
        <f t="shared" si="208"/>
        <v>23.4</v>
      </c>
      <c r="I652" s="86">
        <f t="shared" si="208"/>
        <v>27.5</v>
      </c>
      <c r="J652" s="86">
        <f t="shared" si="208"/>
        <v>11.9</v>
      </c>
      <c r="K652" s="95">
        <f t="shared" si="208"/>
        <v>0</v>
      </c>
      <c r="L652" s="95">
        <f t="shared" si="208"/>
        <v>0</v>
      </c>
      <c r="M652" s="95">
        <f t="shared" si="208"/>
        <v>0</v>
      </c>
      <c r="N652" s="95">
        <f t="shared" si="208"/>
        <v>0</v>
      </c>
      <c r="O652" s="95">
        <f t="shared" si="208"/>
        <v>0</v>
      </c>
      <c r="P652" s="95">
        <f t="shared" si="208"/>
        <v>0</v>
      </c>
      <c r="Q652" s="86">
        <f t="shared" si="208"/>
        <v>109.1</v>
      </c>
      <c r="R652" s="86">
        <v>105.9</v>
      </c>
      <c r="S652" s="112">
        <f t="shared" si="202"/>
        <v>103.02171860245512</v>
      </c>
      <c r="T652" s="116">
        <f t="shared" si="3"/>
        <v>-107.00000000000003</v>
      </c>
      <c r="U652" s="118"/>
      <c r="V652" s="118"/>
      <c r="W652" s="21"/>
      <c r="X652" s="21">
        <v>212.90000000000003</v>
      </c>
      <c r="Y652">
        <v>212.90000000000003</v>
      </c>
      <c r="Z652" s="116">
        <f t="shared" si="4"/>
        <v>-107.00000000000003</v>
      </c>
    </row>
    <row r="653" spans="1:26">
      <c r="A653" s="57"/>
      <c r="B653" s="47"/>
      <c r="C653" s="71"/>
      <c r="D653" s="78" t="s">
        <v>40</v>
      </c>
      <c r="E653" s="86">
        <v>2.9</v>
      </c>
      <c r="F653" s="86">
        <v>3.1</v>
      </c>
      <c r="G653" s="86">
        <v>3.1</v>
      </c>
      <c r="H653" s="86">
        <v>5.4</v>
      </c>
      <c r="I653" s="86">
        <v>5.5</v>
      </c>
      <c r="J653" s="86">
        <v>3.5</v>
      </c>
      <c r="K653" s="95"/>
      <c r="L653" s="95"/>
      <c r="M653" s="95"/>
      <c r="N653" s="95"/>
      <c r="O653" s="95"/>
      <c r="P653" s="95"/>
      <c r="Q653" s="86">
        <f>SUM(E653:P653)</f>
        <v>23.5</v>
      </c>
      <c r="R653" s="86">
        <v>22.200000000000003</v>
      </c>
      <c r="S653" s="112">
        <f t="shared" si="202"/>
        <v>105.85585585585584</v>
      </c>
      <c r="T653" s="116">
        <f t="shared" si="3"/>
        <v>-24.29999999999999</v>
      </c>
      <c r="U653" s="118"/>
      <c r="V653" s="118"/>
      <c r="W653" s="21"/>
      <c r="X653" s="21">
        <v>46.499999999999993</v>
      </c>
      <c r="Y653">
        <v>46.499999999999993</v>
      </c>
      <c r="Z653" s="116">
        <f t="shared" si="4"/>
        <v>-24.29999999999999</v>
      </c>
    </row>
    <row r="654" spans="1:26" ht="14.25">
      <c r="A654" s="57"/>
      <c r="B654" s="47"/>
      <c r="C654" s="72"/>
      <c r="D654" s="79" t="s">
        <v>76</v>
      </c>
      <c r="E654" s="87">
        <v>4.5</v>
      </c>
      <c r="F654" s="87">
        <v>4.8</v>
      </c>
      <c r="G654" s="87">
        <v>5.5</v>
      </c>
      <c r="H654" s="87">
        <v>9.3000000000000007</v>
      </c>
      <c r="I654" s="87">
        <v>8.6999999999999993</v>
      </c>
      <c r="J654" s="87">
        <v>7.5</v>
      </c>
      <c r="K654" s="96"/>
      <c r="L654" s="96"/>
      <c r="M654" s="96"/>
      <c r="N654" s="96"/>
      <c r="O654" s="96"/>
      <c r="P654" s="96"/>
      <c r="Q654" s="87">
        <f>SUM(E654:P654)</f>
        <v>40.299999999999997</v>
      </c>
      <c r="R654" s="87">
        <v>34.799999999999997</v>
      </c>
      <c r="S654" s="113">
        <f t="shared" si="202"/>
        <v>115.80459770114943</v>
      </c>
      <c r="T654" s="116">
        <f t="shared" si="3"/>
        <v>-25.5</v>
      </c>
      <c r="U654" s="119"/>
      <c r="V654" s="119"/>
      <c r="W654" s="21"/>
      <c r="X654" s="21">
        <v>60.3</v>
      </c>
      <c r="Y654">
        <v>60.3</v>
      </c>
      <c r="Z654" s="116">
        <f t="shared" si="4"/>
        <v>-25.5</v>
      </c>
    </row>
    <row r="655" spans="1:26" ht="13.5" customHeight="1">
      <c r="A655" s="57"/>
      <c r="B655" s="47"/>
      <c r="C655" s="70" t="s">
        <v>196</v>
      </c>
      <c r="D655" s="77" t="s">
        <v>39</v>
      </c>
      <c r="E655" s="85">
        <v>73.5</v>
      </c>
      <c r="F655" s="85">
        <v>93.9</v>
      </c>
      <c r="G655" s="85">
        <v>83.7</v>
      </c>
      <c r="H655" s="85">
        <v>190.3</v>
      </c>
      <c r="I655" s="85">
        <v>150.1</v>
      </c>
      <c r="J655" s="85">
        <v>96.1</v>
      </c>
      <c r="K655" s="94"/>
      <c r="L655" s="94"/>
      <c r="M655" s="94"/>
      <c r="N655" s="94"/>
      <c r="O655" s="94"/>
      <c r="P655" s="94"/>
      <c r="Q655" s="85">
        <f>SUM(E655:P655)</f>
        <v>687.6</v>
      </c>
      <c r="R655" s="85">
        <v>651.5</v>
      </c>
      <c r="S655" s="111">
        <f t="shared" si="202"/>
        <v>105.54105909439755</v>
      </c>
      <c r="T655" s="116">
        <f t="shared" si="3"/>
        <v>-661.89999999999986</v>
      </c>
      <c r="U655" s="117" t="s">
        <v>472</v>
      </c>
      <c r="V655" s="148">
        <v>1</v>
      </c>
      <c r="W655" s="21"/>
      <c r="X655" s="21">
        <v>1313.4</v>
      </c>
      <c r="Y655">
        <v>1313.4</v>
      </c>
      <c r="Z655" s="116">
        <f t="shared" si="4"/>
        <v>-661.89999999999986</v>
      </c>
    </row>
    <row r="656" spans="1:26">
      <c r="A656" s="57"/>
      <c r="B656" s="47"/>
      <c r="C656" s="71"/>
      <c r="D656" s="78" t="s">
        <v>72</v>
      </c>
      <c r="E656" s="86">
        <v>16.899999999999999</v>
      </c>
      <c r="F656" s="86">
        <v>21.6</v>
      </c>
      <c r="G656" s="86">
        <v>12.6</v>
      </c>
      <c r="H656" s="86">
        <v>34.200000000000003</v>
      </c>
      <c r="I656" s="86">
        <v>33</v>
      </c>
      <c r="J656" s="86">
        <v>33.6</v>
      </c>
      <c r="K656" s="95"/>
      <c r="L656" s="95"/>
      <c r="M656" s="95"/>
      <c r="N656" s="95"/>
      <c r="O656" s="95"/>
      <c r="P656" s="95"/>
      <c r="Q656" s="86">
        <f>SUM(E656:P656)</f>
        <v>151.9</v>
      </c>
      <c r="R656" s="86">
        <v>238.9</v>
      </c>
      <c r="S656" s="112">
        <f t="shared" si="202"/>
        <v>63.58308915864378</v>
      </c>
      <c r="T656" s="116">
        <f t="shared" si="3"/>
        <v>-256.5</v>
      </c>
      <c r="U656" s="118"/>
      <c r="V656" s="118"/>
      <c r="W656" s="21"/>
      <c r="X656" s="21">
        <v>495.4</v>
      </c>
      <c r="Y656">
        <v>495.4</v>
      </c>
      <c r="Z656" s="116">
        <f t="shared" si="4"/>
        <v>-256.5</v>
      </c>
    </row>
    <row r="657" spans="1:26">
      <c r="A657" s="57"/>
      <c r="B657" s="47"/>
      <c r="C657" s="71"/>
      <c r="D657" s="78" t="s">
        <v>74</v>
      </c>
      <c r="E657" s="86">
        <f t="shared" ref="E657:Q657" si="209">+E655-E656</f>
        <v>56.6</v>
      </c>
      <c r="F657" s="86">
        <f t="shared" si="209"/>
        <v>72.300000000000011</v>
      </c>
      <c r="G657" s="86">
        <f t="shared" si="209"/>
        <v>71.100000000000009</v>
      </c>
      <c r="H657" s="86">
        <f t="shared" si="209"/>
        <v>156.10000000000002</v>
      </c>
      <c r="I657" s="86">
        <f t="shared" si="209"/>
        <v>117.1</v>
      </c>
      <c r="J657" s="86">
        <f t="shared" si="209"/>
        <v>62.499999999999993</v>
      </c>
      <c r="K657" s="95">
        <f t="shared" si="209"/>
        <v>0</v>
      </c>
      <c r="L657" s="95">
        <f t="shared" si="209"/>
        <v>0</v>
      </c>
      <c r="M657" s="95">
        <f t="shared" si="209"/>
        <v>0</v>
      </c>
      <c r="N657" s="95">
        <f t="shared" si="209"/>
        <v>0</v>
      </c>
      <c r="O657" s="95">
        <f t="shared" si="209"/>
        <v>0</v>
      </c>
      <c r="P657" s="95">
        <f t="shared" si="209"/>
        <v>0</v>
      </c>
      <c r="Q657" s="86">
        <f t="shared" si="209"/>
        <v>535.70000000000005</v>
      </c>
      <c r="R657" s="86">
        <v>412.6</v>
      </c>
      <c r="S657" s="112">
        <f t="shared" si="202"/>
        <v>129.83519146873485</v>
      </c>
      <c r="T657" s="116">
        <f t="shared" si="3"/>
        <v>-405.4</v>
      </c>
      <c r="U657" s="118"/>
      <c r="V657" s="118"/>
      <c r="W657" s="21"/>
      <c r="X657" s="21">
        <v>818</v>
      </c>
      <c r="Y657">
        <v>817.99999999999977</v>
      </c>
      <c r="Z657" s="116">
        <f t="shared" si="4"/>
        <v>-405.39999999999975</v>
      </c>
    </row>
    <row r="658" spans="1:26">
      <c r="A658" s="57"/>
      <c r="B658" s="47"/>
      <c r="C658" s="71"/>
      <c r="D658" s="78" t="s">
        <v>75</v>
      </c>
      <c r="E658" s="86">
        <f t="shared" ref="E658:Q658" si="210">+E655-E659</f>
        <v>66.900000000000006</v>
      </c>
      <c r="F658" s="86">
        <f t="shared" si="210"/>
        <v>83</v>
      </c>
      <c r="G658" s="86">
        <f t="shared" si="210"/>
        <v>75</v>
      </c>
      <c r="H658" s="86">
        <f t="shared" si="210"/>
        <v>158.4</v>
      </c>
      <c r="I658" s="86">
        <f t="shared" si="210"/>
        <v>122.19999999999999</v>
      </c>
      <c r="J658" s="86">
        <f t="shared" si="210"/>
        <v>79.599999999999994</v>
      </c>
      <c r="K658" s="95">
        <f t="shared" si="210"/>
        <v>0</v>
      </c>
      <c r="L658" s="95">
        <f t="shared" si="210"/>
        <v>0</v>
      </c>
      <c r="M658" s="95">
        <f t="shared" si="210"/>
        <v>0</v>
      </c>
      <c r="N658" s="95">
        <f t="shared" si="210"/>
        <v>0</v>
      </c>
      <c r="O658" s="95">
        <f t="shared" si="210"/>
        <v>0</v>
      </c>
      <c r="P658" s="95">
        <f t="shared" si="210"/>
        <v>0</v>
      </c>
      <c r="Q658" s="86">
        <f t="shared" si="210"/>
        <v>585.1</v>
      </c>
      <c r="R658" s="86">
        <v>572.70000000000005</v>
      </c>
      <c r="S658" s="112">
        <f t="shared" si="202"/>
        <v>102.16518246900645</v>
      </c>
      <c r="T658" s="116">
        <f t="shared" si="3"/>
        <v>-400</v>
      </c>
      <c r="U658" s="118"/>
      <c r="V658" s="118"/>
      <c r="W658" s="21"/>
      <c r="X658" s="21">
        <v>972.7</v>
      </c>
      <c r="Y658">
        <v>972.69999999999982</v>
      </c>
      <c r="Z658" s="116">
        <f t="shared" si="4"/>
        <v>-399.99999999999977</v>
      </c>
    </row>
    <row r="659" spans="1:26">
      <c r="A659" s="57"/>
      <c r="B659" s="47"/>
      <c r="C659" s="71"/>
      <c r="D659" s="78" t="s">
        <v>40</v>
      </c>
      <c r="E659" s="86">
        <v>6.6</v>
      </c>
      <c r="F659" s="86">
        <v>10.9</v>
      </c>
      <c r="G659" s="86">
        <v>8.6999999999999993</v>
      </c>
      <c r="H659" s="86">
        <v>31.9</v>
      </c>
      <c r="I659" s="86">
        <v>27.9</v>
      </c>
      <c r="J659" s="86">
        <v>16.5</v>
      </c>
      <c r="K659" s="95"/>
      <c r="L659" s="95"/>
      <c r="M659" s="95"/>
      <c r="N659" s="95"/>
      <c r="O659" s="95"/>
      <c r="P659" s="95"/>
      <c r="Q659" s="86">
        <f>SUM(E659:P659)</f>
        <v>102.5</v>
      </c>
      <c r="R659" s="86">
        <v>78.800000000000011</v>
      </c>
      <c r="S659" s="112">
        <f t="shared" si="202"/>
        <v>130.07614213197968</v>
      </c>
      <c r="T659" s="116">
        <f t="shared" si="3"/>
        <v>-261.89999999999998</v>
      </c>
      <c r="U659" s="118"/>
      <c r="V659" s="118"/>
      <c r="W659" s="21"/>
      <c r="X659" s="21">
        <v>340.7</v>
      </c>
      <c r="Y659">
        <v>340.7</v>
      </c>
      <c r="Z659" s="116">
        <f t="shared" si="4"/>
        <v>-261.89999999999998</v>
      </c>
    </row>
    <row r="660" spans="1:26" ht="14.25">
      <c r="A660" s="57"/>
      <c r="B660" s="47"/>
      <c r="C660" s="72"/>
      <c r="D660" s="79" t="s">
        <v>76</v>
      </c>
      <c r="E660" s="87">
        <v>8.9</v>
      </c>
      <c r="F660" s="87">
        <v>14.7</v>
      </c>
      <c r="G660" s="87">
        <v>12.9</v>
      </c>
      <c r="H660" s="87">
        <v>40.5</v>
      </c>
      <c r="I660" s="87">
        <v>36</v>
      </c>
      <c r="J660" s="87">
        <v>20.9</v>
      </c>
      <c r="K660" s="96"/>
      <c r="L660" s="96"/>
      <c r="M660" s="96"/>
      <c r="N660" s="96"/>
      <c r="O660" s="96"/>
      <c r="P660" s="96"/>
      <c r="Q660" s="87">
        <f>SUM(E660:P660)</f>
        <v>133.9</v>
      </c>
      <c r="R660" s="87">
        <v>99.800000000000011</v>
      </c>
      <c r="S660" s="113">
        <f t="shared" si="202"/>
        <v>134.16833667334669</v>
      </c>
      <c r="T660" s="116">
        <f t="shared" si="3"/>
        <v>-276.89999999999998</v>
      </c>
      <c r="U660" s="119"/>
      <c r="V660" s="119"/>
      <c r="W660" s="21"/>
      <c r="X660" s="21">
        <v>376.7</v>
      </c>
      <c r="Y660">
        <v>376.7</v>
      </c>
      <c r="Z660" s="116">
        <f t="shared" si="4"/>
        <v>-276.89999999999998</v>
      </c>
    </row>
    <row r="661" spans="1:26" ht="13.5" customHeight="1">
      <c r="A661" s="57"/>
      <c r="B661" s="47"/>
      <c r="C661" s="70" t="s">
        <v>197</v>
      </c>
      <c r="D661" s="77" t="s">
        <v>39</v>
      </c>
      <c r="E661" s="85">
        <v>1.1000000000000001</v>
      </c>
      <c r="F661" s="85">
        <v>11.4</v>
      </c>
      <c r="G661" s="85">
        <v>12.2</v>
      </c>
      <c r="H661" s="85">
        <v>15.5</v>
      </c>
      <c r="I661" s="85">
        <v>14</v>
      </c>
      <c r="J661" s="85">
        <v>9.4</v>
      </c>
      <c r="K661" s="94"/>
      <c r="L661" s="94"/>
      <c r="M661" s="94"/>
      <c r="N661" s="94"/>
      <c r="O661" s="94"/>
      <c r="P661" s="94"/>
      <c r="Q661" s="85">
        <f>SUM(E661:P661)</f>
        <v>63.6</v>
      </c>
      <c r="R661" s="85">
        <v>79.3</v>
      </c>
      <c r="S661" s="111">
        <f t="shared" si="202"/>
        <v>80.2017654476671</v>
      </c>
      <c r="T661" s="116">
        <f t="shared" si="3"/>
        <v>-14.399999999999991</v>
      </c>
      <c r="U661" s="117" t="s">
        <v>423</v>
      </c>
      <c r="V661" s="148">
        <v>1</v>
      </c>
      <c r="W661" s="21"/>
      <c r="X661" s="21">
        <v>93.699999999999989</v>
      </c>
      <c r="Y661">
        <v>93.699999999999989</v>
      </c>
      <c r="Z661" s="116">
        <f t="shared" si="4"/>
        <v>-14.399999999999991</v>
      </c>
    </row>
    <row r="662" spans="1:26">
      <c r="A662" s="57"/>
      <c r="B662" s="47"/>
      <c r="C662" s="71"/>
      <c r="D662" s="78" t="s">
        <v>72</v>
      </c>
      <c r="E662" s="86">
        <v>0</v>
      </c>
      <c r="F662" s="86">
        <v>0</v>
      </c>
      <c r="G662" s="86">
        <v>0</v>
      </c>
      <c r="H662" s="86">
        <v>0</v>
      </c>
      <c r="I662" s="86">
        <v>0</v>
      </c>
      <c r="J662" s="86">
        <v>0</v>
      </c>
      <c r="K662" s="95"/>
      <c r="L662" s="95"/>
      <c r="M662" s="95"/>
      <c r="N662" s="95"/>
      <c r="O662" s="95"/>
      <c r="P662" s="95"/>
      <c r="Q662" s="86">
        <f>SUM(E662:P662)</f>
        <v>0</v>
      </c>
      <c r="R662" s="86">
        <v>0</v>
      </c>
      <c r="S662" s="112" t="str">
        <f t="shared" si="202"/>
        <v>－</v>
      </c>
      <c r="T662" s="116">
        <f t="shared" si="3"/>
        <v>-0.30000000000000004</v>
      </c>
      <c r="U662" s="118"/>
      <c r="V662" s="118"/>
      <c r="W662" s="21"/>
      <c r="X662" s="21">
        <v>0.30000000000000004</v>
      </c>
      <c r="Y662">
        <v>0.30000000000000004</v>
      </c>
      <c r="Z662" s="116">
        <f t="shared" si="4"/>
        <v>-0.30000000000000004</v>
      </c>
    </row>
    <row r="663" spans="1:26">
      <c r="A663" s="57"/>
      <c r="B663" s="47"/>
      <c r="C663" s="71"/>
      <c r="D663" s="78" t="s">
        <v>74</v>
      </c>
      <c r="E663" s="86">
        <f t="shared" ref="E663:Q663" si="211">+E661-E662</f>
        <v>1.1000000000000001</v>
      </c>
      <c r="F663" s="86">
        <f t="shared" si="211"/>
        <v>11.4</v>
      </c>
      <c r="G663" s="86">
        <f t="shared" si="211"/>
        <v>12.2</v>
      </c>
      <c r="H663" s="86">
        <f t="shared" si="211"/>
        <v>15.5</v>
      </c>
      <c r="I663" s="86">
        <f t="shared" si="211"/>
        <v>14</v>
      </c>
      <c r="J663" s="86">
        <f t="shared" si="211"/>
        <v>9.4</v>
      </c>
      <c r="K663" s="95">
        <f t="shared" si="211"/>
        <v>0</v>
      </c>
      <c r="L663" s="95">
        <f t="shared" si="211"/>
        <v>0</v>
      </c>
      <c r="M663" s="95">
        <f t="shared" si="211"/>
        <v>0</v>
      </c>
      <c r="N663" s="95">
        <f t="shared" si="211"/>
        <v>0</v>
      </c>
      <c r="O663" s="95">
        <f t="shared" si="211"/>
        <v>0</v>
      </c>
      <c r="P663" s="95">
        <f t="shared" si="211"/>
        <v>0</v>
      </c>
      <c r="Q663" s="86">
        <f t="shared" si="211"/>
        <v>63.6</v>
      </c>
      <c r="R663" s="86">
        <v>79.3</v>
      </c>
      <c r="S663" s="112">
        <f t="shared" si="202"/>
        <v>80.2017654476671</v>
      </c>
      <c r="T663" s="116">
        <f t="shared" si="3"/>
        <v>-14.100000000000009</v>
      </c>
      <c r="U663" s="118"/>
      <c r="V663" s="118"/>
      <c r="W663" s="21"/>
      <c r="X663" s="21">
        <v>93.4</v>
      </c>
      <c r="Y663">
        <v>93.4</v>
      </c>
      <c r="Z663" s="116">
        <f t="shared" si="4"/>
        <v>-14.099999999999994</v>
      </c>
    </row>
    <row r="664" spans="1:26">
      <c r="A664" s="57"/>
      <c r="B664" s="47"/>
      <c r="C664" s="71"/>
      <c r="D664" s="78" t="s">
        <v>75</v>
      </c>
      <c r="E664" s="86">
        <f t="shared" ref="E664:Q664" si="212">+E661-E665</f>
        <v>1.1000000000000001</v>
      </c>
      <c r="F664" s="86">
        <f t="shared" si="212"/>
        <v>11.4</v>
      </c>
      <c r="G664" s="86">
        <f t="shared" si="212"/>
        <v>12.2</v>
      </c>
      <c r="H664" s="86">
        <f t="shared" si="212"/>
        <v>15.5</v>
      </c>
      <c r="I664" s="86">
        <f t="shared" si="212"/>
        <v>14</v>
      </c>
      <c r="J664" s="86">
        <f t="shared" si="212"/>
        <v>9.4</v>
      </c>
      <c r="K664" s="95">
        <f t="shared" si="212"/>
        <v>0</v>
      </c>
      <c r="L664" s="95">
        <f t="shared" si="212"/>
        <v>0</v>
      </c>
      <c r="M664" s="95">
        <f t="shared" si="212"/>
        <v>0</v>
      </c>
      <c r="N664" s="95">
        <f t="shared" si="212"/>
        <v>0</v>
      </c>
      <c r="O664" s="95">
        <f t="shared" si="212"/>
        <v>0</v>
      </c>
      <c r="P664" s="95">
        <f t="shared" si="212"/>
        <v>0</v>
      </c>
      <c r="Q664" s="86">
        <f t="shared" si="212"/>
        <v>63.6</v>
      </c>
      <c r="R664" s="86">
        <v>79.3</v>
      </c>
      <c r="S664" s="112">
        <f t="shared" si="202"/>
        <v>80.2017654476671</v>
      </c>
      <c r="T664" s="116">
        <f t="shared" si="3"/>
        <v>-14.399999999999991</v>
      </c>
      <c r="U664" s="118"/>
      <c r="V664" s="118"/>
      <c r="W664" s="21"/>
      <c r="X664" s="21">
        <v>93.699999999999989</v>
      </c>
      <c r="Y664">
        <v>93.699999999999989</v>
      </c>
      <c r="Z664" s="116">
        <f t="shared" si="4"/>
        <v>-14.399999999999991</v>
      </c>
    </row>
    <row r="665" spans="1:26">
      <c r="A665" s="57"/>
      <c r="B665" s="47"/>
      <c r="C665" s="71"/>
      <c r="D665" s="78" t="s">
        <v>40</v>
      </c>
      <c r="E665" s="86">
        <v>0</v>
      </c>
      <c r="F665" s="86">
        <v>0</v>
      </c>
      <c r="G665" s="86">
        <v>0</v>
      </c>
      <c r="H665" s="86">
        <v>0</v>
      </c>
      <c r="I665" s="86">
        <v>0</v>
      </c>
      <c r="J665" s="86">
        <v>0</v>
      </c>
      <c r="K665" s="95"/>
      <c r="L665" s="95"/>
      <c r="M665" s="95"/>
      <c r="N665" s="95"/>
      <c r="O665" s="95"/>
      <c r="P665" s="95"/>
      <c r="Q665" s="86">
        <f>SUM(E665:P665)</f>
        <v>0</v>
      </c>
      <c r="R665" s="86">
        <v>0</v>
      </c>
      <c r="S665" s="112" t="str">
        <f t="shared" si="202"/>
        <v>－</v>
      </c>
      <c r="T665" s="116">
        <f t="shared" si="3"/>
        <v>0</v>
      </c>
      <c r="U665" s="118"/>
      <c r="V665" s="118"/>
      <c r="W665" s="21"/>
      <c r="X665" s="21">
        <v>0</v>
      </c>
      <c r="Y665">
        <v>0</v>
      </c>
      <c r="Z665" s="116">
        <f t="shared" si="4"/>
        <v>0</v>
      </c>
    </row>
    <row r="666" spans="1:26" ht="14.25">
      <c r="A666" s="57"/>
      <c r="B666" s="47"/>
      <c r="C666" s="72"/>
      <c r="D666" s="79" t="s">
        <v>76</v>
      </c>
      <c r="E666" s="87">
        <v>0</v>
      </c>
      <c r="F666" s="87">
        <v>0</v>
      </c>
      <c r="G666" s="87">
        <v>0</v>
      </c>
      <c r="H666" s="87">
        <v>0</v>
      </c>
      <c r="I666" s="87">
        <v>0</v>
      </c>
      <c r="J666" s="87">
        <v>0</v>
      </c>
      <c r="K666" s="96"/>
      <c r="L666" s="96"/>
      <c r="M666" s="96"/>
      <c r="N666" s="96"/>
      <c r="O666" s="96"/>
      <c r="P666" s="96"/>
      <c r="Q666" s="87">
        <f>SUM(E666:P666)</f>
        <v>0</v>
      </c>
      <c r="R666" s="87">
        <v>0</v>
      </c>
      <c r="S666" s="113" t="str">
        <f t="shared" si="202"/>
        <v>－</v>
      </c>
      <c r="T666" s="116">
        <f t="shared" si="3"/>
        <v>0</v>
      </c>
      <c r="U666" s="119"/>
      <c r="V666" s="119"/>
      <c r="W666" s="21"/>
      <c r="X666" s="21">
        <v>0</v>
      </c>
      <c r="Y666">
        <v>0</v>
      </c>
      <c r="Z666" s="116">
        <f t="shared" si="4"/>
        <v>0</v>
      </c>
    </row>
    <row r="667" spans="1:26" ht="13.5" customHeight="1">
      <c r="A667" s="57"/>
      <c r="B667" s="47"/>
      <c r="C667" s="70" t="s">
        <v>198</v>
      </c>
      <c r="D667" s="77" t="s">
        <v>39</v>
      </c>
      <c r="E667" s="85">
        <v>15.8</v>
      </c>
      <c r="F667" s="85">
        <v>11.3</v>
      </c>
      <c r="G667" s="85">
        <v>9.1</v>
      </c>
      <c r="H667" s="85">
        <v>22.2</v>
      </c>
      <c r="I667" s="85">
        <v>30.2</v>
      </c>
      <c r="J667" s="85">
        <v>21.2</v>
      </c>
      <c r="K667" s="94"/>
      <c r="L667" s="94"/>
      <c r="M667" s="94"/>
      <c r="N667" s="94"/>
      <c r="O667" s="94"/>
      <c r="P667" s="94"/>
      <c r="Q667" s="85">
        <f>SUM(E667:P667)</f>
        <v>109.80000000000001</v>
      </c>
      <c r="R667" s="85">
        <v>109.9</v>
      </c>
      <c r="S667" s="111">
        <f t="shared" si="202"/>
        <v>99.909008189262977</v>
      </c>
      <c r="T667" s="116">
        <f t="shared" si="3"/>
        <v>-66.300000000000011</v>
      </c>
      <c r="U667" s="117" t="s">
        <v>111</v>
      </c>
      <c r="V667" s="148">
        <v>1</v>
      </c>
      <c r="W667" s="21"/>
      <c r="X667" s="21">
        <v>176.2</v>
      </c>
      <c r="Y667">
        <v>176.2</v>
      </c>
      <c r="Z667" s="116">
        <f t="shared" si="4"/>
        <v>-66.300000000000011</v>
      </c>
    </row>
    <row r="668" spans="1:26">
      <c r="A668" s="57"/>
      <c r="B668" s="47"/>
      <c r="C668" s="71"/>
      <c r="D668" s="78" t="s">
        <v>72</v>
      </c>
      <c r="E668" s="86">
        <v>1.1000000000000001</v>
      </c>
      <c r="F668" s="86">
        <v>0.9</v>
      </c>
      <c r="G668" s="86">
        <v>0.5</v>
      </c>
      <c r="H668" s="86">
        <v>2.4</v>
      </c>
      <c r="I668" s="86">
        <v>2.6</v>
      </c>
      <c r="J668" s="86">
        <v>1.7</v>
      </c>
      <c r="K668" s="95"/>
      <c r="L668" s="95"/>
      <c r="M668" s="95"/>
      <c r="N668" s="95"/>
      <c r="O668" s="95"/>
      <c r="P668" s="95"/>
      <c r="Q668" s="86">
        <f>SUM(E668:P668)</f>
        <v>9.1999999999999993</v>
      </c>
      <c r="R668" s="86">
        <v>8.8000000000000007</v>
      </c>
      <c r="S668" s="112">
        <f t="shared" si="202"/>
        <v>104.54545454545452</v>
      </c>
      <c r="T668" s="116">
        <f t="shared" si="3"/>
        <v>-11.3</v>
      </c>
      <c r="U668" s="118"/>
      <c r="V668" s="118"/>
      <c r="W668" s="21"/>
      <c r="X668" s="21">
        <v>20.100000000000001</v>
      </c>
      <c r="Y668">
        <v>20.100000000000001</v>
      </c>
      <c r="Z668" s="116">
        <f t="shared" si="4"/>
        <v>-11.3</v>
      </c>
    </row>
    <row r="669" spans="1:26">
      <c r="A669" s="57"/>
      <c r="B669" s="47"/>
      <c r="C669" s="71"/>
      <c r="D669" s="78" t="s">
        <v>74</v>
      </c>
      <c r="E669" s="86">
        <f t="shared" ref="E669:Q669" si="213">+E667-E668</f>
        <v>14.7</v>
      </c>
      <c r="F669" s="86">
        <f t="shared" si="213"/>
        <v>10.4</v>
      </c>
      <c r="G669" s="86">
        <f t="shared" si="213"/>
        <v>8.6</v>
      </c>
      <c r="H669" s="86">
        <f t="shared" si="213"/>
        <v>19.8</v>
      </c>
      <c r="I669" s="86">
        <f t="shared" si="213"/>
        <v>27.6</v>
      </c>
      <c r="J669" s="86">
        <f t="shared" si="213"/>
        <v>19.5</v>
      </c>
      <c r="K669" s="95">
        <f t="shared" si="213"/>
        <v>0</v>
      </c>
      <c r="L669" s="95">
        <f t="shared" si="213"/>
        <v>0</v>
      </c>
      <c r="M669" s="95">
        <f t="shared" si="213"/>
        <v>0</v>
      </c>
      <c r="N669" s="95">
        <f t="shared" si="213"/>
        <v>0</v>
      </c>
      <c r="O669" s="95">
        <f t="shared" si="213"/>
        <v>0</v>
      </c>
      <c r="P669" s="95">
        <f t="shared" si="213"/>
        <v>0</v>
      </c>
      <c r="Q669" s="86">
        <f t="shared" si="213"/>
        <v>100.6</v>
      </c>
      <c r="R669" s="86">
        <v>101.1</v>
      </c>
      <c r="S669" s="112">
        <f t="shared" si="202"/>
        <v>99.505440158259162</v>
      </c>
      <c r="T669" s="116">
        <f t="shared" si="3"/>
        <v>-55.000000000000028</v>
      </c>
      <c r="U669" s="118"/>
      <c r="V669" s="118"/>
      <c r="W669" s="21"/>
      <c r="X669" s="21">
        <v>156.10000000000002</v>
      </c>
      <c r="Y669">
        <v>156.10000000000002</v>
      </c>
      <c r="Z669" s="116">
        <f t="shared" si="4"/>
        <v>-55.000000000000028</v>
      </c>
    </row>
    <row r="670" spans="1:26">
      <c r="A670" s="57"/>
      <c r="B670" s="47"/>
      <c r="C670" s="71"/>
      <c r="D670" s="78" t="s">
        <v>75</v>
      </c>
      <c r="E670" s="86">
        <f t="shared" ref="E670:Q670" si="214">+E667-E671</f>
        <v>14.4</v>
      </c>
      <c r="F670" s="86">
        <f t="shared" si="214"/>
        <v>9.8000000000000007</v>
      </c>
      <c r="G670" s="86">
        <f t="shared" si="214"/>
        <v>7.1999999999999993</v>
      </c>
      <c r="H670" s="86">
        <f t="shared" si="214"/>
        <v>16.2</v>
      </c>
      <c r="I670" s="86">
        <f t="shared" si="214"/>
        <v>22.9</v>
      </c>
      <c r="J670" s="86">
        <f t="shared" si="214"/>
        <v>19.099999999999998</v>
      </c>
      <c r="K670" s="95">
        <f t="shared" si="214"/>
        <v>0</v>
      </c>
      <c r="L670" s="95">
        <f t="shared" si="214"/>
        <v>0</v>
      </c>
      <c r="M670" s="95">
        <f t="shared" si="214"/>
        <v>0</v>
      </c>
      <c r="N670" s="95">
        <f t="shared" si="214"/>
        <v>0</v>
      </c>
      <c r="O670" s="95">
        <f t="shared" si="214"/>
        <v>0</v>
      </c>
      <c r="P670" s="95">
        <f t="shared" si="214"/>
        <v>0</v>
      </c>
      <c r="Q670" s="86">
        <f t="shared" si="214"/>
        <v>89.6</v>
      </c>
      <c r="R670" s="86">
        <v>87.7</v>
      </c>
      <c r="S670" s="112">
        <f t="shared" si="202"/>
        <v>102.16647662485747</v>
      </c>
      <c r="T670" s="116">
        <f t="shared" si="3"/>
        <v>-59.3</v>
      </c>
      <c r="U670" s="118"/>
      <c r="V670" s="118"/>
      <c r="W670" s="21"/>
      <c r="X670" s="21">
        <v>147</v>
      </c>
      <c r="Y670">
        <v>147</v>
      </c>
      <c r="Z670" s="116">
        <f t="shared" si="4"/>
        <v>-59.3</v>
      </c>
    </row>
    <row r="671" spans="1:26">
      <c r="A671" s="57"/>
      <c r="B671" s="47"/>
      <c r="C671" s="71"/>
      <c r="D671" s="78" t="s">
        <v>40</v>
      </c>
      <c r="E671" s="86">
        <v>1.4</v>
      </c>
      <c r="F671" s="86">
        <v>1.5</v>
      </c>
      <c r="G671" s="86">
        <v>1.9</v>
      </c>
      <c r="H671" s="86">
        <v>6</v>
      </c>
      <c r="I671" s="86">
        <v>7.3</v>
      </c>
      <c r="J671" s="86">
        <v>2.1</v>
      </c>
      <c r="K671" s="95"/>
      <c r="L671" s="95"/>
      <c r="M671" s="95"/>
      <c r="N671" s="95"/>
      <c r="O671" s="95"/>
      <c r="P671" s="95"/>
      <c r="Q671" s="86">
        <f>SUM(E671:P671)</f>
        <v>20.200000000000003</v>
      </c>
      <c r="R671" s="86">
        <v>22.200000000000003</v>
      </c>
      <c r="S671" s="112">
        <f t="shared" si="202"/>
        <v>90.990990990990994</v>
      </c>
      <c r="T671" s="116">
        <f t="shared" si="3"/>
        <v>-7</v>
      </c>
      <c r="U671" s="118"/>
      <c r="V671" s="118"/>
      <c r="W671" s="21"/>
      <c r="X671" s="21">
        <v>29.200000000000003</v>
      </c>
      <c r="Y671">
        <v>29.200000000000003</v>
      </c>
      <c r="Z671" s="116">
        <f t="shared" si="4"/>
        <v>-7</v>
      </c>
    </row>
    <row r="672" spans="1:26" ht="14.25">
      <c r="A672" s="57"/>
      <c r="B672" s="47"/>
      <c r="C672" s="72"/>
      <c r="D672" s="79" t="s">
        <v>76</v>
      </c>
      <c r="E672" s="87">
        <v>1.5</v>
      </c>
      <c r="F672" s="87">
        <v>1.7</v>
      </c>
      <c r="G672" s="87">
        <v>2</v>
      </c>
      <c r="H672" s="87">
        <v>6.8</v>
      </c>
      <c r="I672" s="87">
        <v>9</v>
      </c>
      <c r="J672" s="87">
        <v>2.4</v>
      </c>
      <c r="K672" s="96"/>
      <c r="L672" s="96"/>
      <c r="M672" s="96"/>
      <c r="N672" s="96"/>
      <c r="O672" s="96"/>
      <c r="P672" s="96"/>
      <c r="Q672" s="87">
        <f>SUM(E672:P672)</f>
        <v>23.4</v>
      </c>
      <c r="R672" s="87">
        <v>25</v>
      </c>
      <c r="S672" s="113">
        <f t="shared" si="202"/>
        <v>93.6</v>
      </c>
      <c r="T672" s="116">
        <f t="shared" si="3"/>
        <v>-7.7000000000000028</v>
      </c>
      <c r="U672" s="119"/>
      <c r="V672" s="119"/>
      <c r="W672" s="21"/>
      <c r="X672" s="21">
        <v>32.700000000000003</v>
      </c>
      <c r="Y672">
        <v>32.700000000000003</v>
      </c>
      <c r="Z672" s="116">
        <f t="shared" si="4"/>
        <v>-7.7000000000000028</v>
      </c>
    </row>
    <row r="673" spans="1:26" ht="13.5" customHeight="1">
      <c r="A673" s="57"/>
      <c r="B673" s="47"/>
      <c r="C673" s="70" t="s">
        <v>201</v>
      </c>
      <c r="D673" s="77" t="s">
        <v>39</v>
      </c>
      <c r="E673" s="85">
        <v>20.9</v>
      </c>
      <c r="F673" s="85">
        <v>25</v>
      </c>
      <c r="G673" s="85">
        <v>21.6</v>
      </c>
      <c r="H673" s="85">
        <v>58.3</v>
      </c>
      <c r="I673" s="85">
        <v>58.6</v>
      </c>
      <c r="J673" s="85">
        <v>18.3</v>
      </c>
      <c r="K673" s="94"/>
      <c r="L673" s="94"/>
      <c r="M673" s="94"/>
      <c r="N673" s="94"/>
      <c r="O673" s="94"/>
      <c r="P673" s="94"/>
      <c r="Q673" s="85">
        <f>SUM(E673:P673)</f>
        <v>202.7</v>
      </c>
      <c r="R673" s="85">
        <v>227</v>
      </c>
      <c r="S673" s="111">
        <f t="shared" si="202"/>
        <v>89.295154185022028</v>
      </c>
      <c r="T673" s="116">
        <f t="shared" si="3"/>
        <v>-103.39999999999998</v>
      </c>
      <c r="U673" s="117" t="s">
        <v>371</v>
      </c>
      <c r="V673" s="148"/>
      <c r="W673" s="21"/>
      <c r="X673" s="21">
        <v>330.4</v>
      </c>
      <c r="Y673">
        <v>330.4</v>
      </c>
      <c r="Z673" s="116">
        <f t="shared" si="4"/>
        <v>-103.39999999999998</v>
      </c>
    </row>
    <row r="674" spans="1:26">
      <c r="A674" s="57"/>
      <c r="B674" s="47"/>
      <c r="C674" s="71"/>
      <c r="D674" s="78" t="s">
        <v>72</v>
      </c>
      <c r="E674" s="86">
        <v>1.1000000000000001</v>
      </c>
      <c r="F674" s="86">
        <v>7.8</v>
      </c>
      <c r="G674" s="86">
        <v>4.3</v>
      </c>
      <c r="H674" s="86">
        <v>11.8</v>
      </c>
      <c r="I674" s="86">
        <v>17.7</v>
      </c>
      <c r="J674" s="86">
        <v>3.6</v>
      </c>
      <c r="K674" s="95"/>
      <c r="L674" s="95"/>
      <c r="M674" s="95"/>
      <c r="N674" s="95"/>
      <c r="O674" s="95"/>
      <c r="P674" s="95"/>
      <c r="Q674" s="86">
        <f>SUM(E674:P674)</f>
        <v>46.3</v>
      </c>
      <c r="R674" s="86">
        <v>52.3</v>
      </c>
      <c r="S674" s="112">
        <f t="shared" si="202"/>
        <v>88.527724665391986</v>
      </c>
      <c r="T674" s="116">
        <f t="shared" si="3"/>
        <v>-25.299999999999997</v>
      </c>
      <c r="U674" s="118"/>
      <c r="V674" s="118"/>
      <c r="W674" s="21"/>
      <c r="X674" s="21">
        <v>77.599999999999994</v>
      </c>
      <c r="Y674">
        <v>77.599999999999994</v>
      </c>
      <c r="Z674" s="116">
        <f t="shared" si="4"/>
        <v>-25.299999999999997</v>
      </c>
    </row>
    <row r="675" spans="1:26">
      <c r="A675" s="57"/>
      <c r="B675" s="47"/>
      <c r="C675" s="71"/>
      <c r="D675" s="78" t="s">
        <v>74</v>
      </c>
      <c r="E675" s="86">
        <f t="shared" ref="E675:Q675" si="215">+E673-E674</f>
        <v>19.799999999999997</v>
      </c>
      <c r="F675" s="86">
        <f t="shared" si="215"/>
        <v>17.2</v>
      </c>
      <c r="G675" s="86">
        <f t="shared" si="215"/>
        <v>17.3</v>
      </c>
      <c r="H675" s="86">
        <f t="shared" si="215"/>
        <v>46.5</v>
      </c>
      <c r="I675" s="86">
        <f t="shared" si="215"/>
        <v>40.900000000000006</v>
      </c>
      <c r="J675" s="86">
        <f t="shared" si="215"/>
        <v>14.7</v>
      </c>
      <c r="K675" s="95">
        <f t="shared" si="215"/>
        <v>0</v>
      </c>
      <c r="L675" s="95">
        <f t="shared" si="215"/>
        <v>0</v>
      </c>
      <c r="M675" s="95">
        <f t="shared" si="215"/>
        <v>0</v>
      </c>
      <c r="N675" s="95">
        <f t="shared" si="215"/>
        <v>0</v>
      </c>
      <c r="O675" s="95">
        <f t="shared" si="215"/>
        <v>0</v>
      </c>
      <c r="P675" s="95">
        <f t="shared" si="215"/>
        <v>0</v>
      </c>
      <c r="Q675" s="86">
        <f t="shared" si="215"/>
        <v>156.4</v>
      </c>
      <c r="R675" s="86">
        <v>174.7</v>
      </c>
      <c r="S675" s="112">
        <f t="shared" si="202"/>
        <v>89.524899828277043</v>
      </c>
      <c r="T675" s="116">
        <f t="shared" si="3"/>
        <v>-78.099999999999994</v>
      </c>
      <c r="U675" s="118"/>
      <c r="V675" s="118"/>
      <c r="W675" s="21"/>
      <c r="X675" s="21">
        <v>252.8</v>
      </c>
      <c r="Y675">
        <v>252.8</v>
      </c>
      <c r="Z675" s="116">
        <f t="shared" si="4"/>
        <v>-78.099999999999966</v>
      </c>
    </row>
    <row r="676" spans="1:26">
      <c r="A676" s="57"/>
      <c r="B676" s="47"/>
      <c r="C676" s="71"/>
      <c r="D676" s="78" t="s">
        <v>75</v>
      </c>
      <c r="E676" s="86">
        <f t="shared" ref="E676:Q676" si="216">+E673-E677</f>
        <v>20.9</v>
      </c>
      <c r="F676" s="86">
        <f t="shared" si="216"/>
        <v>24.7</v>
      </c>
      <c r="G676" s="86">
        <f t="shared" si="216"/>
        <v>21.4</v>
      </c>
      <c r="H676" s="86">
        <f t="shared" si="216"/>
        <v>57</v>
      </c>
      <c r="I676" s="86">
        <f t="shared" si="216"/>
        <v>56.6</v>
      </c>
      <c r="J676" s="86">
        <f t="shared" si="216"/>
        <v>17.900000000000002</v>
      </c>
      <c r="K676" s="95">
        <f t="shared" si="216"/>
        <v>0</v>
      </c>
      <c r="L676" s="95">
        <f t="shared" si="216"/>
        <v>0</v>
      </c>
      <c r="M676" s="95">
        <f t="shared" si="216"/>
        <v>0</v>
      </c>
      <c r="N676" s="95">
        <f t="shared" si="216"/>
        <v>0</v>
      </c>
      <c r="O676" s="95">
        <f t="shared" si="216"/>
        <v>0</v>
      </c>
      <c r="P676" s="95">
        <f t="shared" si="216"/>
        <v>0</v>
      </c>
      <c r="Q676" s="86">
        <f t="shared" si="216"/>
        <v>198.50000000000003</v>
      </c>
      <c r="R676" s="86">
        <v>222.2</v>
      </c>
      <c r="S676" s="112">
        <f t="shared" si="202"/>
        <v>89.333933393339336</v>
      </c>
      <c r="T676" s="116">
        <f t="shared" si="3"/>
        <v>-101.50000000000003</v>
      </c>
      <c r="U676" s="118"/>
      <c r="V676" s="118"/>
      <c r="W676" s="21"/>
      <c r="X676" s="21">
        <v>323.70000000000005</v>
      </c>
      <c r="Y676">
        <v>323.7</v>
      </c>
      <c r="Z676" s="116">
        <f t="shared" si="4"/>
        <v>-101.49999999999997</v>
      </c>
    </row>
    <row r="677" spans="1:26">
      <c r="A677" s="57"/>
      <c r="B677" s="63"/>
      <c r="C677" s="71"/>
      <c r="D677" s="78" t="s">
        <v>40</v>
      </c>
      <c r="E677" s="86">
        <v>0</v>
      </c>
      <c r="F677" s="86">
        <v>0.3</v>
      </c>
      <c r="G677" s="86">
        <v>0.2</v>
      </c>
      <c r="H677" s="86">
        <v>1.3</v>
      </c>
      <c r="I677" s="86">
        <v>2</v>
      </c>
      <c r="J677" s="86">
        <v>0.4</v>
      </c>
      <c r="K677" s="95"/>
      <c r="L677" s="95"/>
      <c r="M677" s="95"/>
      <c r="N677" s="95"/>
      <c r="O677" s="95"/>
      <c r="P677" s="95"/>
      <c r="Q677" s="86">
        <f>SUM(E677:P677)</f>
        <v>4.2</v>
      </c>
      <c r="R677" s="86">
        <v>4.8</v>
      </c>
      <c r="S677" s="112">
        <f t="shared" si="202"/>
        <v>87.500000000000014</v>
      </c>
      <c r="T677" s="116">
        <f t="shared" si="3"/>
        <v>-1.8999999999999995</v>
      </c>
      <c r="U677" s="118"/>
      <c r="V677" s="118"/>
      <c r="W677" s="21"/>
      <c r="X677" s="21">
        <v>6.6999999999999993</v>
      </c>
      <c r="Y677">
        <v>6.6999999999999993</v>
      </c>
      <c r="Z677" s="116">
        <f t="shared" si="4"/>
        <v>-1.8999999999999995</v>
      </c>
    </row>
    <row r="678" spans="1:26" ht="14.25">
      <c r="A678" s="57"/>
      <c r="B678" s="63"/>
      <c r="C678" s="72"/>
      <c r="D678" s="79" t="s">
        <v>76</v>
      </c>
      <c r="E678" s="87">
        <v>0</v>
      </c>
      <c r="F678" s="87">
        <v>0.3</v>
      </c>
      <c r="G678" s="87">
        <v>0.2</v>
      </c>
      <c r="H678" s="87">
        <v>1.3</v>
      </c>
      <c r="I678" s="87">
        <v>2</v>
      </c>
      <c r="J678" s="87">
        <v>0.4</v>
      </c>
      <c r="K678" s="96"/>
      <c r="L678" s="96"/>
      <c r="M678" s="96"/>
      <c r="N678" s="96"/>
      <c r="O678" s="96"/>
      <c r="P678" s="96"/>
      <c r="Q678" s="87">
        <f>SUM(E678:P678)</f>
        <v>4.2</v>
      </c>
      <c r="R678" s="87">
        <v>4.8</v>
      </c>
      <c r="S678" s="113">
        <f t="shared" si="202"/>
        <v>87.500000000000014</v>
      </c>
      <c r="T678" s="116">
        <f t="shared" si="3"/>
        <v>-1.8999999999999995</v>
      </c>
      <c r="U678" s="119"/>
      <c r="V678" s="119"/>
      <c r="W678" s="21"/>
      <c r="X678" s="21">
        <v>6.6999999999999993</v>
      </c>
      <c r="Y678">
        <v>6.6999999999999993</v>
      </c>
      <c r="Z678" s="116">
        <f t="shared" si="4"/>
        <v>-1.8999999999999995</v>
      </c>
    </row>
    <row r="679" spans="1:26" ht="13.5" customHeight="1">
      <c r="A679" s="57"/>
      <c r="B679" s="63"/>
      <c r="C679" s="70" t="s">
        <v>204</v>
      </c>
      <c r="D679" s="77" t="s">
        <v>39</v>
      </c>
      <c r="E679" s="85">
        <v>5.3</v>
      </c>
      <c r="F679" s="85">
        <v>5.2</v>
      </c>
      <c r="G679" s="85">
        <v>9.6999999999999993</v>
      </c>
      <c r="H679" s="85">
        <v>18</v>
      </c>
      <c r="I679" s="85">
        <v>10.5</v>
      </c>
      <c r="J679" s="85">
        <v>0</v>
      </c>
      <c r="K679" s="94"/>
      <c r="L679" s="94"/>
      <c r="M679" s="94"/>
      <c r="N679" s="94"/>
      <c r="O679" s="94"/>
      <c r="P679" s="94"/>
      <c r="Q679" s="85">
        <f>SUM(E679:P679)</f>
        <v>48.7</v>
      </c>
      <c r="R679" s="85">
        <v>57.3</v>
      </c>
      <c r="S679" s="111">
        <f t="shared" si="202"/>
        <v>84.991273996509605</v>
      </c>
      <c r="T679" s="116">
        <f t="shared" si="3"/>
        <v>-19.300000000000011</v>
      </c>
      <c r="U679" s="117" t="s">
        <v>168</v>
      </c>
      <c r="V679" s="148">
        <v>1</v>
      </c>
      <c r="W679" s="21"/>
      <c r="X679" s="21">
        <v>76.600000000000009</v>
      </c>
      <c r="Y679">
        <v>76.600000000000009</v>
      </c>
      <c r="Z679" s="116">
        <f t="shared" si="4"/>
        <v>-19.300000000000011</v>
      </c>
    </row>
    <row r="680" spans="1:26">
      <c r="A680" s="57"/>
      <c r="B680" s="63"/>
      <c r="C680" s="71"/>
      <c r="D680" s="78" t="s">
        <v>72</v>
      </c>
      <c r="E680" s="86">
        <v>0</v>
      </c>
      <c r="F680" s="86">
        <v>0</v>
      </c>
      <c r="G680" s="86">
        <v>0</v>
      </c>
      <c r="H680" s="86">
        <v>0.1</v>
      </c>
      <c r="I680" s="86">
        <v>0</v>
      </c>
      <c r="J680" s="86">
        <v>0</v>
      </c>
      <c r="K680" s="95"/>
      <c r="L680" s="95"/>
      <c r="M680" s="95"/>
      <c r="N680" s="95"/>
      <c r="O680" s="95"/>
      <c r="P680" s="95"/>
      <c r="Q680" s="86">
        <f>SUM(E680:P680)</f>
        <v>0.1</v>
      </c>
      <c r="R680" s="86">
        <v>0.30000000000000004</v>
      </c>
      <c r="S680" s="112">
        <f t="shared" si="202"/>
        <v>33.333333333333329</v>
      </c>
      <c r="T680" s="116">
        <f t="shared" si="3"/>
        <v>-2.5</v>
      </c>
      <c r="U680" s="118"/>
      <c r="V680" s="118"/>
      <c r="W680" s="21"/>
      <c r="X680" s="21">
        <v>2.8</v>
      </c>
      <c r="Y680">
        <v>2.8</v>
      </c>
      <c r="Z680" s="116">
        <f t="shared" si="4"/>
        <v>-2.5</v>
      </c>
    </row>
    <row r="681" spans="1:26">
      <c r="A681" s="57"/>
      <c r="B681" s="63"/>
      <c r="C681" s="71"/>
      <c r="D681" s="78" t="s">
        <v>74</v>
      </c>
      <c r="E681" s="86">
        <f t="shared" ref="E681:Q681" si="217">+E679-E680</f>
        <v>5.3</v>
      </c>
      <c r="F681" s="86">
        <f t="shared" si="217"/>
        <v>5.2</v>
      </c>
      <c r="G681" s="86">
        <f t="shared" si="217"/>
        <v>9.6999999999999993</v>
      </c>
      <c r="H681" s="86">
        <f t="shared" si="217"/>
        <v>17.899999999999999</v>
      </c>
      <c r="I681" s="86">
        <f t="shared" si="217"/>
        <v>10.5</v>
      </c>
      <c r="J681" s="86">
        <f t="shared" si="217"/>
        <v>0</v>
      </c>
      <c r="K681" s="95">
        <f t="shared" si="217"/>
        <v>0</v>
      </c>
      <c r="L681" s="95">
        <f t="shared" si="217"/>
        <v>0</v>
      </c>
      <c r="M681" s="95">
        <f t="shared" si="217"/>
        <v>0</v>
      </c>
      <c r="N681" s="95">
        <f t="shared" si="217"/>
        <v>0</v>
      </c>
      <c r="O681" s="95">
        <f t="shared" si="217"/>
        <v>0</v>
      </c>
      <c r="P681" s="95">
        <f t="shared" si="217"/>
        <v>0</v>
      </c>
      <c r="Q681" s="86">
        <f t="shared" si="217"/>
        <v>48.6</v>
      </c>
      <c r="R681" s="86">
        <v>57</v>
      </c>
      <c r="S681" s="112">
        <f t="shared" si="202"/>
        <v>85.263157894736835</v>
      </c>
      <c r="T681" s="116">
        <f t="shared" si="3"/>
        <v>-16.799999999999997</v>
      </c>
      <c r="U681" s="118"/>
      <c r="V681" s="118"/>
      <c r="W681" s="21"/>
      <c r="X681" s="21">
        <v>73.8</v>
      </c>
      <c r="Y681">
        <v>73.800000000000011</v>
      </c>
      <c r="Z681" s="116">
        <f t="shared" si="4"/>
        <v>-16.800000000000011</v>
      </c>
    </row>
    <row r="682" spans="1:26">
      <c r="A682" s="57"/>
      <c r="B682" s="63"/>
      <c r="C682" s="71"/>
      <c r="D682" s="78" t="s">
        <v>75</v>
      </c>
      <c r="E682" s="86">
        <f t="shared" ref="E682:Q682" si="218">+E679-E683</f>
        <v>5.0999999999999996</v>
      </c>
      <c r="F682" s="86">
        <f t="shared" si="218"/>
        <v>4.9000000000000004</v>
      </c>
      <c r="G682" s="86">
        <f t="shared" si="218"/>
        <v>9.2999999999999989</v>
      </c>
      <c r="H682" s="86">
        <f t="shared" si="218"/>
        <v>16.100000000000001</v>
      </c>
      <c r="I682" s="86">
        <f t="shared" si="218"/>
        <v>8.6</v>
      </c>
      <c r="J682" s="86">
        <f t="shared" si="218"/>
        <v>0</v>
      </c>
      <c r="K682" s="95">
        <f t="shared" si="218"/>
        <v>0</v>
      </c>
      <c r="L682" s="95">
        <f t="shared" si="218"/>
        <v>0</v>
      </c>
      <c r="M682" s="95">
        <f t="shared" si="218"/>
        <v>0</v>
      </c>
      <c r="N682" s="95">
        <f t="shared" si="218"/>
        <v>0</v>
      </c>
      <c r="O682" s="95">
        <f t="shared" si="218"/>
        <v>0</v>
      </c>
      <c r="P682" s="95">
        <f t="shared" si="218"/>
        <v>0</v>
      </c>
      <c r="Q682" s="86">
        <f t="shared" si="218"/>
        <v>44</v>
      </c>
      <c r="R682" s="86">
        <v>51.900000000000006</v>
      </c>
      <c r="S682" s="112">
        <f t="shared" si="202"/>
        <v>84.778420038535643</v>
      </c>
      <c r="T682" s="116">
        <f t="shared" si="3"/>
        <v>-20.799999999999983</v>
      </c>
      <c r="U682" s="118"/>
      <c r="V682" s="118"/>
      <c r="W682" s="21"/>
      <c r="X682" s="21">
        <v>72.699999999999989</v>
      </c>
      <c r="Y682">
        <v>72.7</v>
      </c>
      <c r="Z682" s="116">
        <f t="shared" si="4"/>
        <v>-20.799999999999997</v>
      </c>
    </row>
    <row r="683" spans="1:26">
      <c r="A683" s="57"/>
      <c r="B683" s="63"/>
      <c r="C683" s="71"/>
      <c r="D683" s="78" t="s">
        <v>40</v>
      </c>
      <c r="E683" s="86">
        <v>0.2</v>
      </c>
      <c r="F683" s="86">
        <v>0.3</v>
      </c>
      <c r="G683" s="86">
        <v>0.4</v>
      </c>
      <c r="H683" s="86">
        <v>1.9</v>
      </c>
      <c r="I683" s="86">
        <v>1.9</v>
      </c>
      <c r="J683" s="86">
        <v>0</v>
      </c>
      <c r="K683" s="95"/>
      <c r="L683" s="95"/>
      <c r="M683" s="95"/>
      <c r="N683" s="95"/>
      <c r="O683" s="95"/>
      <c r="P683" s="95"/>
      <c r="Q683" s="86">
        <f>SUM(E683:P683)</f>
        <v>4.6999999999999993</v>
      </c>
      <c r="R683" s="86">
        <v>5.4</v>
      </c>
      <c r="S683" s="112">
        <f t="shared" si="202"/>
        <v>87.037037037037038</v>
      </c>
      <c r="T683" s="116">
        <f t="shared" si="3"/>
        <v>1.4999999999999996</v>
      </c>
      <c r="U683" s="118"/>
      <c r="V683" s="118"/>
      <c r="W683" s="21"/>
      <c r="X683" s="21">
        <v>3.9</v>
      </c>
      <c r="Y683">
        <v>3.9</v>
      </c>
      <c r="Z683" s="116">
        <f t="shared" si="4"/>
        <v>1.4999999999999996</v>
      </c>
    </row>
    <row r="684" spans="1:26" ht="14.25">
      <c r="A684" s="57"/>
      <c r="B684" s="47"/>
      <c r="C684" s="72"/>
      <c r="D684" s="79" t="s">
        <v>76</v>
      </c>
      <c r="E684" s="87">
        <v>0.2</v>
      </c>
      <c r="F684" s="87">
        <v>0.4</v>
      </c>
      <c r="G684" s="87">
        <v>0.4</v>
      </c>
      <c r="H684" s="87">
        <v>2.1</v>
      </c>
      <c r="I684" s="87">
        <v>2.1</v>
      </c>
      <c r="J684" s="87">
        <v>0</v>
      </c>
      <c r="K684" s="96"/>
      <c r="L684" s="96"/>
      <c r="M684" s="96"/>
      <c r="N684" s="96"/>
      <c r="O684" s="96"/>
      <c r="P684" s="96"/>
      <c r="Q684" s="87">
        <f>SUM(E684:P684)</f>
        <v>5.2</v>
      </c>
      <c r="R684" s="87">
        <v>5.8000000000000007</v>
      </c>
      <c r="S684" s="113">
        <f t="shared" si="202"/>
        <v>89.655172413793096</v>
      </c>
      <c r="T684" s="116">
        <f t="shared" si="3"/>
        <v>0.70000000000000107</v>
      </c>
      <c r="U684" s="119"/>
      <c r="V684" s="119"/>
      <c r="W684" s="21"/>
      <c r="X684" s="21">
        <v>5.0999999999999996</v>
      </c>
      <c r="Y684">
        <v>5.0999999999999996</v>
      </c>
      <c r="Z684" s="116">
        <f t="shared" si="4"/>
        <v>0.70000000000000107</v>
      </c>
    </row>
    <row r="685" spans="1:26" ht="18.75" customHeight="1">
      <c r="A685" s="52" t="str">
        <f>A1</f>
        <v>１　令和３年度（２０２１年度）上期　市町村別・月別観光入込客数</v>
      </c>
      <c r="K685" s="98"/>
      <c r="L685" s="98"/>
      <c r="M685" s="98"/>
      <c r="N685" s="98"/>
      <c r="O685" s="98"/>
      <c r="P685" s="98"/>
      <c r="Q685" s="102"/>
      <c r="T685" s="116">
        <f t="shared" si="3"/>
        <v>0</v>
      </c>
      <c r="W685" s="21"/>
      <c r="X685" s="21"/>
      <c r="Z685" s="116">
        <f t="shared" si="4"/>
        <v>0</v>
      </c>
    </row>
    <row r="686" spans="1:26" ht="13.5" customHeight="1">
      <c r="K686" s="98"/>
      <c r="L686" s="98"/>
      <c r="M686" s="98"/>
      <c r="N686" s="98"/>
      <c r="O686" s="98"/>
      <c r="P686" s="98"/>
      <c r="Q686" s="102"/>
      <c r="S686" s="109" t="s">
        <v>333</v>
      </c>
      <c r="T686" s="116">
        <f t="shared" si="3"/>
        <v>0</v>
      </c>
      <c r="W686" s="21"/>
      <c r="X686" s="21"/>
      <c r="Z686" s="116">
        <f t="shared" si="4"/>
        <v>0</v>
      </c>
    </row>
    <row r="687" spans="1:26" ht="13.5" customHeight="1">
      <c r="A687" s="53" t="s">
        <v>50</v>
      </c>
      <c r="B687" s="53" t="s">
        <v>359</v>
      </c>
      <c r="C687" s="53" t="s">
        <v>60</v>
      </c>
      <c r="D687" s="76" t="s">
        <v>24</v>
      </c>
      <c r="E687" s="81" t="s">
        <v>14</v>
      </c>
      <c r="F687" s="81" t="s">
        <v>61</v>
      </c>
      <c r="G687" s="81" t="s">
        <v>55</v>
      </c>
      <c r="H687" s="81" t="s">
        <v>63</v>
      </c>
      <c r="I687" s="81" t="s">
        <v>65</v>
      </c>
      <c r="J687" s="81" t="s">
        <v>26</v>
      </c>
      <c r="K687" s="97" t="s">
        <v>9</v>
      </c>
      <c r="L687" s="97" t="s">
        <v>67</v>
      </c>
      <c r="M687" s="97" t="s">
        <v>68</v>
      </c>
      <c r="N687" s="97" t="s">
        <v>20</v>
      </c>
      <c r="O687" s="97" t="s">
        <v>31</v>
      </c>
      <c r="P687" s="97" t="s">
        <v>29</v>
      </c>
      <c r="Q687" s="103" t="s">
        <v>360</v>
      </c>
      <c r="R687" s="99" t="s">
        <v>94</v>
      </c>
      <c r="S687" s="110" t="s">
        <v>69</v>
      </c>
      <c r="T687" s="116" t="e">
        <f t="shared" si="3"/>
        <v>#VALUE!</v>
      </c>
      <c r="W687" s="21"/>
      <c r="X687" s="21" t="s">
        <v>407</v>
      </c>
      <c r="Y687" t="s">
        <v>360</v>
      </c>
      <c r="Z687" s="116" t="e">
        <f t="shared" si="4"/>
        <v>#VALUE!</v>
      </c>
    </row>
    <row r="688" spans="1:26" ht="13.5" customHeight="1">
      <c r="A688" s="57"/>
      <c r="B688" s="47"/>
      <c r="C688" s="70" t="s">
        <v>205</v>
      </c>
      <c r="D688" s="77" t="s">
        <v>39</v>
      </c>
      <c r="E688" s="85">
        <v>1.5</v>
      </c>
      <c r="F688" s="85">
        <v>4</v>
      </c>
      <c r="G688" s="85">
        <v>4</v>
      </c>
      <c r="H688" s="85">
        <v>6.8</v>
      </c>
      <c r="I688" s="85">
        <v>7</v>
      </c>
      <c r="J688" s="85">
        <v>2.9</v>
      </c>
      <c r="K688" s="94"/>
      <c r="L688" s="94"/>
      <c r="M688" s="94"/>
      <c r="N688" s="94"/>
      <c r="O688" s="94"/>
      <c r="P688" s="94"/>
      <c r="Q688" s="85">
        <f>SUM(E688:P688)</f>
        <v>26.2</v>
      </c>
      <c r="R688" s="85">
        <v>34.199999999999996</v>
      </c>
      <c r="S688" s="111">
        <f t="shared" ref="S688:S741" si="219">IF(Q688=0,"－",Q688/R688*100)</f>
        <v>76.608187134502941</v>
      </c>
      <c r="T688" s="116">
        <f t="shared" si="3"/>
        <v>-14.300000000000004</v>
      </c>
      <c r="U688" s="117" t="s">
        <v>437</v>
      </c>
      <c r="V688" s="148">
        <v>1</v>
      </c>
      <c r="W688" s="21"/>
      <c r="X688" s="21">
        <v>48.5</v>
      </c>
      <c r="Y688">
        <v>48.5</v>
      </c>
      <c r="Z688" s="116">
        <f t="shared" si="4"/>
        <v>-14.300000000000004</v>
      </c>
    </row>
    <row r="689" spans="1:26">
      <c r="A689" s="57"/>
      <c r="B689" s="47"/>
      <c r="C689" s="71"/>
      <c r="D689" s="78" t="s">
        <v>72</v>
      </c>
      <c r="E689" s="86">
        <v>0.1</v>
      </c>
      <c r="F689" s="86">
        <v>0.1</v>
      </c>
      <c r="G689" s="86">
        <v>0.1</v>
      </c>
      <c r="H689" s="86">
        <v>0.1</v>
      </c>
      <c r="I689" s="86">
        <v>0.1</v>
      </c>
      <c r="J689" s="86">
        <v>0.1</v>
      </c>
      <c r="K689" s="95"/>
      <c r="L689" s="95"/>
      <c r="M689" s="95"/>
      <c r="N689" s="95"/>
      <c r="O689" s="95"/>
      <c r="P689" s="95"/>
      <c r="Q689" s="86">
        <f>SUM(E689:P689)</f>
        <v>0.6</v>
      </c>
      <c r="R689" s="86">
        <v>0.30000000000000004</v>
      </c>
      <c r="S689" s="112">
        <f t="shared" si="219"/>
        <v>199.99999999999994</v>
      </c>
      <c r="T689" s="116">
        <f t="shared" si="3"/>
        <v>-1</v>
      </c>
      <c r="U689" s="118"/>
      <c r="V689" s="118"/>
      <c r="W689" s="21"/>
      <c r="X689" s="21">
        <v>1.3</v>
      </c>
      <c r="Y689">
        <v>1.3</v>
      </c>
      <c r="Z689" s="116">
        <f t="shared" si="4"/>
        <v>-1</v>
      </c>
    </row>
    <row r="690" spans="1:26">
      <c r="A690" s="57" t="s">
        <v>368</v>
      </c>
      <c r="B690" s="47" t="s">
        <v>370</v>
      </c>
      <c r="C690" s="71"/>
      <c r="D690" s="78" t="s">
        <v>74</v>
      </c>
      <c r="E690" s="86">
        <f t="shared" ref="E690:Q690" si="220">+E688-E689</f>
        <v>1.4</v>
      </c>
      <c r="F690" s="86">
        <f t="shared" si="220"/>
        <v>3.9</v>
      </c>
      <c r="G690" s="86">
        <f t="shared" si="220"/>
        <v>3.9</v>
      </c>
      <c r="H690" s="86">
        <f t="shared" si="220"/>
        <v>6.7</v>
      </c>
      <c r="I690" s="86">
        <f t="shared" si="220"/>
        <v>6.9</v>
      </c>
      <c r="J690" s="86">
        <f t="shared" si="220"/>
        <v>2.8</v>
      </c>
      <c r="K690" s="95">
        <f t="shared" si="220"/>
        <v>0</v>
      </c>
      <c r="L690" s="95">
        <f t="shared" si="220"/>
        <v>0</v>
      </c>
      <c r="M690" s="95">
        <f t="shared" si="220"/>
        <v>0</v>
      </c>
      <c r="N690" s="95">
        <f t="shared" si="220"/>
        <v>0</v>
      </c>
      <c r="O690" s="95">
        <f t="shared" si="220"/>
        <v>0</v>
      </c>
      <c r="P690" s="95">
        <f t="shared" si="220"/>
        <v>0</v>
      </c>
      <c r="Q690" s="86">
        <f t="shared" si="220"/>
        <v>25.6</v>
      </c>
      <c r="R690" s="86">
        <v>33.900000000000006</v>
      </c>
      <c r="S690" s="112">
        <f t="shared" si="219"/>
        <v>75.516224188790531</v>
      </c>
      <c r="T690" s="116">
        <f t="shared" si="3"/>
        <v>-13.299999999999997</v>
      </c>
      <c r="U690" s="118"/>
      <c r="V690" s="118"/>
      <c r="W690" s="21"/>
      <c r="X690" s="21">
        <v>47.2</v>
      </c>
      <c r="Y690">
        <v>47.2</v>
      </c>
      <c r="Z690" s="116">
        <f t="shared" si="4"/>
        <v>-13.299999999999997</v>
      </c>
    </row>
    <row r="691" spans="1:26">
      <c r="A691" s="57"/>
      <c r="B691" s="47"/>
      <c r="C691" s="71"/>
      <c r="D691" s="78" t="s">
        <v>75</v>
      </c>
      <c r="E691" s="86">
        <f t="shared" ref="E691:Q691" si="221">+E688-E692</f>
        <v>1.4</v>
      </c>
      <c r="F691" s="86">
        <f t="shared" si="221"/>
        <v>3.9</v>
      </c>
      <c r="G691" s="86">
        <f t="shared" si="221"/>
        <v>3.9</v>
      </c>
      <c r="H691" s="86">
        <f t="shared" si="221"/>
        <v>5.5</v>
      </c>
      <c r="I691" s="86">
        <f t="shared" si="221"/>
        <v>5.3</v>
      </c>
      <c r="J691" s="86">
        <f t="shared" si="221"/>
        <v>2.8</v>
      </c>
      <c r="K691" s="95">
        <f t="shared" si="221"/>
        <v>0</v>
      </c>
      <c r="L691" s="95">
        <f t="shared" si="221"/>
        <v>0</v>
      </c>
      <c r="M691" s="95">
        <f t="shared" si="221"/>
        <v>0</v>
      </c>
      <c r="N691" s="95">
        <f t="shared" si="221"/>
        <v>0</v>
      </c>
      <c r="O691" s="95">
        <f t="shared" si="221"/>
        <v>0</v>
      </c>
      <c r="P691" s="95">
        <f t="shared" si="221"/>
        <v>0</v>
      </c>
      <c r="Q691" s="86">
        <f t="shared" si="221"/>
        <v>22.8</v>
      </c>
      <c r="R691" s="86">
        <v>29.9</v>
      </c>
      <c r="S691" s="112">
        <f t="shared" si="219"/>
        <v>76.254180602006684</v>
      </c>
      <c r="T691" s="116">
        <f t="shared" si="3"/>
        <v>-12.499999999999996</v>
      </c>
      <c r="U691" s="118"/>
      <c r="V691" s="118"/>
      <c r="W691" s="21"/>
      <c r="X691" s="21">
        <v>42.4</v>
      </c>
      <c r="Y691">
        <v>42.4</v>
      </c>
      <c r="Z691" s="116">
        <f t="shared" si="4"/>
        <v>-12.499999999999996</v>
      </c>
    </row>
    <row r="692" spans="1:26">
      <c r="A692" s="57"/>
      <c r="B692" s="47"/>
      <c r="C692" s="71"/>
      <c r="D692" s="78" t="s">
        <v>40</v>
      </c>
      <c r="E692" s="86">
        <v>0.1</v>
      </c>
      <c r="F692" s="86">
        <v>0.1</v>
      </c>
      <c r="G692" s="86">
        <v>0.1</v>
      </c>
      <c r="H692" s="86">
        <v>1.3</v>
      </c>
      <c r="I692" s="86">
        <v>1.7</v>
      </c>
      <c r="J692" s="86">
        <v>0.1</v>
      </c>
      <c r="K692" s="95"/>
      <c r="L692" s="95"/>
      <c r="M692" s="95"/>
      <c r="N692" s="95"/>
      <c r="O692" s="95"/>
      <c r="P692" s="95"/>
      <c r="Q692" s="86">
        <f>SUM(E692:P692)</f>
        <v>3.4</v>
      </c>
      <c r="R692" s="86">
        <v>4.3000000000000007</v>
      </c>
      <c r="S692" s="112">
        <f t="shared" si="219"/>
        <v>79.069767441860449</v>
      </c>
      <c r="T692" s="116">
        <f t="shared" si="3"/>
        <v>-1.7999999999999989</v>
      </c>
      <c r="U692" s="118"/>
      <c r="V692" s="118"/>
      <c r="W692" s="21"/>
      <c r="X692" s="21">
        <v>6.1</v>
      </c>
      <c r="Y692">
        <v>6.1</v>
      </c>
      <c r="Z692" s="116">
        <f t="shared" si="4"/>
        <v>-1.7999999999999989</v>
      </c>
    </row>
    <row r="693" spans="1:26" ht="14.25">
      <c r="A693" s="57"/>
      <c r="B693" s="47"/>
      <c r="C693" s="72"/>
      <c r="D693" s="79" t="s">
        <v>76</v>
      </c>
      <c r="E693" s="87">
        <v>0.1</v>
      </c>
      <c r="F693" s="87">
        <v>0.1</v>
      </c>
      <c r="G693" s="87">
        <v>0.1</v>
      </c>
      <c r="H693" s="87">
        <v>1.6</v>
      </c>
      <c r="I693" s="87">
        <v>2.1</v>
      </c>
      <c r="J693" s="87">
        <v>0.9</v>
      </c>
      <c r="K693" s="96"/>
      <c r="L693" s="96"/>
      <c r="M693" s="96"/>
      <c r="N693" s="96"/>
      <c r="O693" s="96"/>
      <c r="P693" s="96"/>
      <c r="Q693" s="87">
        <f>SUM(E693:P693)</f>
        <v>4.9000000000000004</v>
      </c>
      <c r="R693" s="87">
        <v>4.5999999999999996</v>
      </c>
      <c r="S693" s="113">
        <f t="shared" si="219"/>
        <v>106.5217391304348</v>
      </c>
      <c r="T693" s="116">
        <f t="shared" si="3"/>
        <v>-3.4000000000000004</v>
      </c>
      <c r="U693" s="119"/>
      <c r="V693" s="119"/>
      <c r="W693" s="21"/>
      <c r="X693" s="21">
        <v>8</v>
      </c>
      <c r="Y693">
        <v>8</v>
      </c>
      <c r="Z693" s="116">
        <f t="shared" si="4"/>
        <v>-3.4000000000000004</v>
      </c>
    </row>
    <row r="694" spans="1:26" ht="13.5" customHeight="1">
      <c r="A694" s="57"/>
      <c r="B694" s="47"/>
      <c r="C694" s="70" t="s">
        <v>48</v>
      </c>
      <c r="D694" s="77" t="s">
        <v>39</v>
      </c>
      <c r="E694" s="85">
        <v>15.8</v>
      </c>
      <c r="F694" s="85">
        <v>12.1</v>
      </c>
      <c r="G694" s="85">
        <v>8.6</v>
      </c>
      <c r="H694" s="85">
        <v>26.1</v>
      </c>
      <c r="I694" s="85">
        <v>36.6</v>
      </c>
      <c r="J694" s="85">
        <v>79.7</v>
      </c>
      <c r="K694" s="94"/>
      <c r="L694" s="94"/>
      <c r="M694" s="94"/>
      <c r="N694" s="94"/>
      <c r="O694" s="94"/>
      <c r="P694" s="94"/>
      <c r="Q694" s="85">
        <f>SUM(E694:P694)</f>
        <v>178.9</v>
      </c>
      <c r="R694" s="85">
        <v>315.5</v>
      </c>
      <c r="S694" s="111">
        <f t="shared" si="219"/>
        <v>56.703645007923932</v>
      </c>
      <c r="T694" s="116">
        <f t="shared" si="3"/>
        <v>-739.2</v>
      </c>
      <c r="U694" s="120" t="s">
        <v>258</v>
      </c>
      <c r="V694" s="148">
        <v>1</v>
      </c>
      <c r="W694" s="21"/>
      <c r="X694" s="21">
        <v>1054.7</v>
      </c>
      <c r="Y694">
        <v>1049.9000000000001</v>
      </c>
      <c r="Z694" s="116">
        <f t="shared" si="4"/>
        <v>-734.40000000000009</v>
      </c>
    </row>
    <row r="695" spans="1:26">
      <c r="A695" s="57"/>
      <c r="B695" s="47"/>
      <c r="C695" s="71"/>
      <c r="D695" s="78" t="s">
        <v>72</v>
      </c>
      <c r="E695" s="86">
        <v>0.6</v>
      </c>
      <c r="F695" s="86">
        <v>1.2</v>
      </c>
      <c r="G695" s="86">
        <v>0.8</v>
      </c>
      <c r="H695" s="86">
        <v>4.8</v>
      </c>
      <c r="I695" s="86">
        <v>4.5</v>
      </c>
      <c r="J695" s="86">
        <v>4.5999999999999996</v>
      </c>
      <c r="K695" s="95"/>
      <c r="L695" s="95"/>
      <c r="M695" s="95"/>
      <c r="N695" s="95"/>
      <c r="O695" s="95"/>
      <c r="P695" s="95"/>
      <c r="Q695" s="86">
        <f>SUM(E695:P695)</f>
        <v>16.5</v>
      </c>
      <c r="R695" s="86">
        <v>76.3</v>
      </c>
      <c r="S695" s="112">
        <f t="shared" si="219"/>
        <v>21.625163826998691</v>
      </c>
      <c r="T695" s="116">
        <f t="shared" si="3"/>
        <v>-726.2</v>
      </c>
      <c r="U695" s="118"/>
      <c r="V695" s="118"/>
      <c r="W695" s="21"/>
      <c r="X695" s="21">
        <v>802.5</v>
      </c>
      <c r="Y695">
        <v>801</v>
      </c>
      <c r="Z695" s="116">
        <f t="shared" si="4"/>
        <v>-724.7</v>
      </c>
    </row>
    <row r="696" spans="1:26">
      <c r="A696" s="57"/>
      <c r="B696" s="47"/>
      <c r="C696" s="71"/>
      <c r="D696" s="78" t="s">
        <v>74</v>
      </c>
      <c r="E696" s="86">
        <f t="shared" ref="E696:Q696" si="222">+E694-E695</f>
        <v>15.2</v>
      </c>
      <c r="F696" s="86">
        <f t="shared" si="222"/>
        <v>10.9</v>
      </c>
      <c r="G696" s="86">
        <f t="shared" si="222"/>
        <v>7.8</v>
      </c>
      <c r="H696" s="86">
        <f t="shared" si="222"/>
        <v>21.3</v>
      </c>
      <c r="I696" s="86">
        <f t="shared" si="222"/>
        <v>32.1</v>
      </c>
      <c r="J696" s="86">
        <f t="shared" si="222"/>
        <v>75.100000000000009</v>
      </c>
      <c r="K696" s="95">
        <f t="shared" si="222"/>
        <v>0</v>
      </c>
      <c r="L696" s="95">
        <f t="shared" si="222"/>
        <v>0</v>
      </c>
      <c r="M696" s="95">
        <f t="shared" si="222"/>
        <v>0</v>
      </c>
      <c r="N696" s="95">
        <f t="shared" si="222"/>
        <v>0</v>
      </c>
      <c r="O696" s="95">
        <f t="shared" si="222"/>
        <v>0</v>
      </c>
      <c r="P696" s="95">
        <f t="shared" si="222"/>
        <v>0</v>
      </c>
      <c r="Q696" s="86">
        <f t="shared" si="222"/>
        <v>162.4</v>
      </c>
      <c r="R696" s="86">
        <v>239.2</v>
      </c>
      <c r="S696" s="112">
        <f t="shared" si="219"/>
        <v>67.89297658862877</v>
      </c>
      <c r="T696" s="116">
        <f t="shared" si="3"/>
        <v>-13</v>
      </c>
      <c r="U696" s="118"/>
      <c r="V696" s="118"/>
      <c r="W696" s="21"/>
      <c r="X696" s="21">
        <v>252.2</v>
      </c>
      <c r="Y696">
        <v>248.90000000000009</v>
      </c>
      <c r="Z696" s="116">
        <f t="shared" si="4"/>
        <v>-9.7000000000001023</v>
      </c>
    </row>
    <row r="697" spans="1:26">
      <c r="A697" s="57"/>
      <c r="B697" s="47"/>
      <c r="C697" s="71"/>
      <c r="D697" s="78" t="s">
        <v>75</v>
      </c>
      <c r="E697" s="86">
        <f t="shared" ref="E697:Q697" si="223">+E694-E698</f>
        <v>9.4</v>
      </c>
      <c r="F697" s="86">
        <f t="shared" si="223"/>
        <v>5.5</v>
      </c>
      <c r="G697" s="86">
        <f t="shared" si="223"/>
        <v>5.4</v>
      </c>
      <c r="H697" s="86">
        <f t="shared" si="223"/>
        <v>12.8</v>
      </c>
      <c r="I697" s="86">
        <f t="shared" si="223"/>
        <v>21.1</v>
      </c>
      <c r="J697" s="86">
        <f t="shared" si="223"/>
        <v>66.8</v>
      </c>
      <c r="K697" s="95">
        <f t="shared" si="223"/>
        <v>0</v>
      </c>
      <c r="L697" s="95">
        <f t="shared" si="223"/>
        <v>0</v>
      </c>
      <c r="M697" s="95">
        <f t="shared" si="223"/>
        <v>0</v>
      </c>
      <c r="N697" s="95">
        <f t="shared" si="223"/>
        <v>0</v>
      </c>
      <c r="O697" s="95">
        <f t="shared" si="223"/>
        <v>0</v>
      </c>
      <c r="P697" s="95">
        <f t="shared" si="223"/>
        <v>0</v>
      </c>
      <c r="Q697" s="86">
        <f t="shared" si="223"/>
        <v>121</v>
      </c>
      <c r="R697" s="86">
        <v>240.89999999999998</v>
      </c>
      <c r="S697" s="112">
        <f t="shared" si="219"/>
        <v>50.228310502283115</v>
      </c>
      <c r="T697" s="116">
        <f t="shared" si="3"/>
        <v>-484.70000000000016</v>
      </c>
      <c r="U697" s="118"/>
      <c r="V697" s="118"/>
      <c r="W697" s="21"/>
      <c r="X697" s="21">
        <v>725.60000000000014</v>
      </c>
      <c r="Y697">
        <v>720.3</v>
      </c>
      <c r="Z697" s="116">
        <f t="shared" si="4"/>
        <v>-479.40000000000009</v>
      </c>
    </row>
    <row r="698" spans="1:26">
      <c r="A698" s="57"/>
      <c r="B698" s="47"/>
      <c r="C698" s="71"/>
      <c r="D698" s="78" t="s">
        <v>40</v>
      </c>
      <c r="E698" s="86">
        <v>6.4</v>
      </c>
      <c r="F698" s="86">
        <v>6.6</v>
      </c>
      <c r="G698" s="86">
        <v>3.2</v>
      </c>
      <c r="H698" s="86">
        <v>13.3</v>
      </c>
      <c r="I698" s="86">
        <v>15.5</v>
      </c>
      <c r="J698" s="86">
        <v>12.9</v>
      </c>
      <c r="K698" s="95"/>
      <c r="L698" s="95"/>
      <c r="M698" s="95"/>
      <c r="N698" s="95"/>
      <c r="O698" s="95"/>
      <c r="P698" s="95"/>
      <c r="Q698" s="86">
        <f>SUM(E698:P698)</f>
        <v>57.9</v>
      </c>
      <c r="R698" s="86">
        <v>74.599999999999994</v>
      </c>
      <c r="S698" s="112">
        <f t="shared" si="219"/>
        <v>77.613941018766766</v>
      </c>
      <c r="T698" s="116">
        <f t="shared" si="3"/>
        <v>-254.49999999999997</v>
      </c>
      <c r="U698" s="118"/>
      <c r="V698" s="118"/>
      <c r="W698" s="21"/>
      <c r="X698" s="21">
        <v>329.1</v>
      </c>
      <c r="Y698">
        <v>329.6</v>
      </c>
      <c r="Z698" s="116">
        <f t="shared" si="4"/>
        <v>-255.00000000000003</v>
      </c>
    </row>
    <row r="699" spans="1:26" ht="14.25">
      <c r="A699" s="57"/>
      <c r="B699" s="47"/>
      <c r="C699" s="72"/>
      <c r="D699" s="79" t="s">
        <v>76</v>
      </c>
      <c r="E699" s="87">
        <v>6.7</v>
      </c>
      <c r="F699" s="87">
        <v>6.9</v>
      </c>
      <c r="G699" s="87">
        <v>3.3</v>
      </c>
      <c r="H699" s="87">
        <v>14</v>
      </c>
      <c r="I699" s="87">
        <v>16.3</v>
      </c>
      <c r="J699" s="87">
        <v>13.6</v>
      </c>
      <c r="K699" s="96"/>
      <c r="L699" s="96"/>
      <c r="M699" s="96"/>
      <c r="N699" s="96"/>
      <c r="O699" s="96"/>
      <c r="P699" s="96"/>
      <c r="Q699" s="87">
        <f>SUM(E699:P699)</f>
        <v>60.8</v>
      </c>
      <c r="R699" s="87">
        <v>78.400000000000006</v>
      </c>
      <c r="S699" s="113">
        <f t="shared" si="219"/>
        <v>77.551020408163268</v>
      </c>
      <c r="T699" s="116">
        <f t="shared" si="3"/>
        <v>-267.60000000000002</v>
      </c>
      <c r="U699" s="119"/>
      <c r="V699" s="119"/>
      <c r="W699" s="21"/>
      <c r="X699" s="21">
        <v>346</v>
      </c>
      <c r="Y699">
        <v>346.4</v>
      </c>
      <c r="Z699" s="116">
        <f t="shared" si="4"/>
        <v>-268</v>
      </c>
    </row>
    <row r="700" spans="1:26" ht="13.5" customHeight="1">
      <c r="A700" s="57"/>
      <c r="B700" s="47"/>
      <c r="C700" s="70" t="s">
        <v>207</v>
      </c>
      <c r="D700" s="77" t="s">
        <v>39</v>
      </c>
      <c r="E700" s="85">
        <v>45.74</v>
      </c>
      <c r="F700" s="85">
        <v>55.392000000000003</v>
      </c>
      <c r="G700" s="85">
        <v>55.613</v>
      </c>
      <c r="H700" s="85">
        <v>84.69</v>
      </c>
      <c r="I700" s="85">
        <v>83.856999999999999</v>
      </c>
      <c r="J700" s="85">
        <v>104.56399999999999</v>
      </c>
      <c r="K700" s="94"/>
      <c r="L700" s="94"/>
      <c r="M700" s="94"/>
      <c r="N700" s="94"/>
      <c r="O700" s="94"/>
      <c r="P700" s="94"/>
      <c r="Q700" s="85">
        <f>SUM(E700:P700)</f>
        <v>429.85599999999999</v>
      </c>
      <c r="R700" s="85">
        <v>435.1</v>
      </c>
      <c r="S700" s="111">
        <f t="shared" si="219"/>
        <v>98.794759825327503</v>
      </c>
      <c r="T700" s="116">
        <f t="shared" si="3"/>
        <v>-319.10000000000002</v>
      </c>
      <c r="U700" s="117" t="s">
        <v>473</v>
      </c>
      <c r="V700" s="148">
        <v>1</v>
      </c>
      <c r="W700" s="21"/>
      <c r="X700" s="21">
        <v>754.2</v>
      </c>
      <c r="Y700">
        <v>754.2</v>
      </c>
      <c r="Z700" s="116">
        <f t="shared" si="4"/>
        <v>-319.10000000000002</v>
      </c>
    </row>
    <row r="701" spans="1:26">
      <c r="A701" s="57"/>
      <c r="B701" s="47"/>
      <c r="C701" s="71"/>
      <c r="D701" s="78" t="s">
        <v>72</v>
      </c>
      <c r="E701" s="86">
        <v>4.907</v>
      </c>
      <c r="F701" s="86">
        <v>5.75</v>
      </c>
      <c r="G701" s="86">
        <v>6.49</v>
      </c>
      <c r="H701" s="86">
        <v>16.940000000000001</v>
      </c>
      <c r="I701" s="86">
        <v>15.268000000000001</v>
      </c>
      <c r="J701" s="86">
        <v>23.835999999999999</v>
      </c>
      <c r="K701" s="95"/>
      <c r="L701" s="95"/>
      <c r="M701" s="95"/>
      <c r="N701" s="95"/>
      <c r="O701" s="95"/>
      <c r="P701" s="95"/>
      <c r="Q701" s="86">
        <f>SUM(E701:P701)</f>
        <v>73.191000000000003</v>
      </c>
      <c r="R701" s="86">
        <v>68.699999999999989</v>
      </c>
      <c r="S701" s="112">
        <f t="shared" si="219"/>
        <v>106.53711790393015</v>
      </c>
      <c r="T701" s="116">
        <f t="shared" si="3"/>
        <v>-76.699999999999989</v>
      </c>
      <c r="U701" s="118"/>
      <c r="V701" s="118"/>
      <c r="W701" s="21"/>
      <c r="X701" s="21">
        <v>145.39999999999998</v>
      </c>
      <c r="Y701">
        <v>145.39999999999998</v>
      </c>
      <c r="Z701" s="116">
        <f t="shared" si="4"/>
        <v>-76.699999999999989</v>
      </c>
    </row>
    <row r="702" spans="1:26">
      <c r="A702" s="57"/>
      <c r="B702" s="47"/>
      <c r="C702" s="71"/>
      <c r="D702" s="78" t="s">
        <v>74</v>
      </c>
      <c r="E702" s="86">
        <f t="shared" ref="E702:Q702" si="224">+E700-E701</f>
        <v>40.832999999999998</v>
      </c>
      <c r="F702" s="86">
        <f t="shared" si="224"/>
        <v>49.642000000000003</v>
      </c>
      <c r="G702" s="86">
        <f t="shared" si="224"/>
        <v>49.122999999999998</v>
      </c>
      <c r="H702" s="86">
        <f t="shared" si="224"/>
        <v>67.75</v>
      </c>
      <c r="I702" s="86">
        <f t="shared" si="224"/>
        <v>68.588999999999999</v>
      </c>
      <c r="J702" s="86">
        <f t="shared" si="224"/>
        <v>80.727999999999994</v>
      </c>
      <c r="K702" s="95">
        <f t="shared" si="224"/>
        <v>0</v>
      </c>
      <c r="L702" s="95">
        <f t="shared" si="224"/>
        <v>0</v>
      </c>
      <c r="M702" s="95">
        <f t="shared" si="224"/>
        <v>0</v>
      </c>
      <c r="N702" s="95">
        <f t="shared" si="224"/>
        <v>0</v>
      </c>
      <c r="O702" s="95">
        <f t="shared" si="224"/>
        <v>0</v>
      </c>
      <c r="P702" s="95">
        <f t="shared" si="224"/>
        <v>0</v>
      </c>
      <c r="Q702" s="86">
        <f t="shared" si="224"/>
        <v>356.66499999999996</v>
      </c>
      <c r="R702" s="86">
        <v>366.4</v>
      </c>
      <c r="S702" s="112">
        <f t="shared" si="219"/>
        <v>97.343067685589503</v>
      </c>
      <c r="T702" s="116">
        <f t="shared" si="3"/>
        <v>-242.39999999999992</v>
      </c>
      <c r="U702" s="118"/>
      <c r="V702" s="118"/>
      <c r="W702" s="21"/>
      <c r="X702" s="21">
        <v>608.79999999999995</v>
      </c>
      <c r="Y702">
        <v>608.80000000000007</v>
      </c>
      <c r="Z702" s="116">
        <f t="shared" si="4"/>
        <v>-242.40000000000003</v>
      </c>
    </row>
    <row r="703" spans="1:26">
      <c r="A703" s="57"/>
      <c r="B703" s="47"/>
      <c r="C703" s="71"/>
      <c r="D703" s="78" t="s">
        <v>75</v>
      </c>
      <c r="E703" s="86">
        <f t="shared" ref="E703:Q703" si="225">+E700-E704</f>
        <v>44.157000000000004</v>
      </c>
      <c r="F703" s="86">
        <f t="shared" si="225"/>
        <v>52.387</v>
      </c>
      <c r="G703" s="86">
        <f t="shared" si="225"/>
        <v>53.302</v>
      </c>
      <c r="H703" s="86">
        <f t="shared" si="225"/>
        <v>76.012</v>
      </c>
      <c r="I703" s="86">
        <f t="shared" si="225"/>
        <v>74.590999999999994</v>
      </c>
      <c r="J703" s="86">
        <f t="shared" si="225"/>
        <v>96.945999999999998</v>
      </c>
      <c r="K703" s="95">
        <f t="shared" si="225"/>
        <v>0</v>
      </c>
      <c r="L703" s="95">
        <f t="shared" si="225"/>
        <v>0</v>
      </c>
      <c r="M703" s="95">
        <f t="shared" si="225"/>
        <v>0</v>
      </c>
      <c r="N703" s="95">
        <f t="shared" si="225"/>
        <v>0</v>
      </c>
      <c r="O703" s="95">
        <f t="shared" si="225"/>
        <v>0</v>
      </c>
      <c r="P703" s="95">
        <f t="shared" si="225"/>
        <v>0</v>
      </c>
      <c r="Q703" s="86">
        <f t="shared" si="225"/>
        <v>397.39499999999998</v>
      </c>
      <c r="R703" s="86">
        <v>394.8</v>
      </c>
      <c r="S703" s="112">
        <f t="shared" si="219"/>
        <v>100.65729483282675</v>
      </c>
      <c r="T703" s="116">
        <f t="shared" si="3"/>
        <v>-269.7999999999999</v>
      </c>
      <c r="U703" s="118"/>
      <c r="V703" s="118"/>
      <c r="W703" s="21"/>
      <c r="X703" s="21">
        <v>664.59999999999991</v>
      </c>
      <c r="Y703">
        <v>664.6</v>
      </c>
      <c r="Z703" s="116">
        <f t="shared" si="4"/>
        <v>-269.8</v>
      </c>
    </row>
    <row r="704" spans="1:26">
      <c r="A704" s="57"/>
      <c r="B704" s="47"/>
      <c r="C704" s="71"/>
      <c r="D704" s="78" t="s">
        <v>40</v>
      </c>
      <c r="E704" s="86">
        <v>1.583</v>
      </c>
      <c r="F704" s="86">
        <v>3.0049999999999999</v>
      </c>
      <c r="G704" s="86">
        <v>2.3109999999999999</v>
      </c>
      <c r="H704" s="86">
        <v>8.6780000000000008</v>
      </c>
      <c r="I704" s="86">
        <v>9.266</v>
      </c>
      <c r="J704" s="86">
        <v>7.6180000000000003</v>
      </c>
      <c r="K704" s="95"/>
      <c r="L704" s="95"/>
      <c r="M704" s="95"/>
      <c r="N704" s="95"/>
      <c r="O704" s="95"/>
      <c r="P704" s="95"/>
      <c r="Q704" s="86">
        <f>SUM(E704:P704)</f>
        <v>32.461000000000006</v>
      </c>
      <c r="R704" s="86">
        <v>40.299999999999997</v>
      </c>
      <c r="S704" s="112">
        <f t="shared" si="219"/>
        <v>80.548387096774206</v>
      </c>
      <c r="T704" s="116">
        <f t="shared" si="3"/>
        <v>-49.3</v>
      </c>
      <c r="U704" s="118"/>
      <c r="V704" s="118"/>
      <c r="W704" s="21"/>
      <c r="X704" s="21">
        <v>89.6</v>
      </c>
      <c r="Y704">
        <v>89.6</v>
      </c>
      <c r="Z704" s="116">
        <f t="shared" si="4"/>
        <v>-49.3</v>
      </c>
    </row>
    <row r="705" spans="1:26" ht="14.25">
      <c r="A705" s="57"/>
      <c r="B705" s="47"/>
      <c r="C705" s="72"/>
      <c r="D705" s="79" t="s">
        <v>76</v>
      </c>
      <c r="E705" s="87">
        <v>2.0699999999999998</v>
      </c>
      <c r="F705" s="87">
        <v>3.6269999999999998</v>
      </c>
      <c r="G705" s="87">
        <v>2.8650000000000002</v>
      </c>
      <c r="H705" s="87">
        <v>10.394</v>
      </c>
      <c r="I705" s="87">
        <v>11.124000000000001</v>
      </c>
      <c r="J705" s="87">
        <v>9.36</v>
      </c>
      <c r="K705" s="96"/>
      <c r="L705" s="96"/>
      <c r="M705" s="96"/>
      <c r="N705" s="96"/>
      <c r="O705" s="96"/>
      <c r="P705" s="96"/>
      <c r="Q705" s="87">
        <f>SUM(E705:P705)</f>
        <v>39.44</v>
      </c>
      <c r="R705" s="87">
        <v>45.7</v>
      </c>
      <c r="S705" s="113">
        <f t="shared" si="219"/>
        <v>86.3019693654267</v>
      </c>
      <c r="T705" s="116">
        <f t="shared" si="3"/>
        <v>-53.8</v>
      </c>
      <c r="U705" s="119"/>
      <c r="V705" s="119"/>
      <c r="W705" s="21"/>
      <c r="X705" s="21">
        <v>99.5</v>
      </c>
      <c r="Y705">
        <v>99.5</v>
      </c>
      <c r="Z705" s="116">
        <f t="shared" si="4"/>
        <v>-53.8</v>
      </c>
    </row>
    <row r="706" spans="1:26" ht="13.5" customHeight="1">
      <c r="A706" s="57"/>
      <c r="B706" s="47"/>
      <c r="C706" s="70" t="s">
        <v>210</v>
      </c>
      <c r="D706" s="77" t="s">
        <v>39</v>
      </c>
      <c r="E706" s="85">
        <v>33</v>
      </c>
      <c r="F706" s="85">
        <v>59</v>
      </c>
      <c r="G706" s="85">
        <v>68.7</v>
      </c>
      <c r="H706" s="85">
        <v>188.5</v>
      </c>
      <c r="I706" s="85">
        <v>173.7</v>
      </c>
      <c r="J706" s="85">
        <v>132.4</v>
      </c>
      <c r="K706" s="94"/>
      <c r="L706" s="94"/>
      <c r="M706" s="94"/>
      <c r="N706" s="94"/>
      <c r="O706" s="94"/>
      <c r="P706" s="94"/>
      <c r="Q706" s="85">
        <f>SUM(E706:P706)</f>
        <v>655.29999999999995</v>
      </c>
      <c r="R706" s="85">
        <v>760.5</v>
      </c>
      <c r="S706" s="111">
        <f t="shared" si="219"/>
        <v>86.166995397764623</v>
      </c>
      <c r="T706" s="116">
        <f t="shared" si="3"/>
        <v>-372.40000000000009</v>
      </c>
      <c r="U706" s="117" t="s">
        <v>474</v>
      </c>
      <c r="V706" s="148">
        <v>1</v>
      </c>
      <c r="W706" s="21"/>
      <c r="X706" s="21">
        <v>1132.9000000000001</v>
      </c>
      <c r="Y706">
        <v>1132.9000000000001</v>
      </c>
      <c r="Z706" s="116">
        <f t="shared" si="4"/>
        <v>-372.40000000000009</v>
      </c>
    </row>
    <row r="707" spans="1:26">
      <c r="A707" s="57"/>
      <c r="B707" s="47"/>
      <c r="C707" s="71"/>
      <c r="D707" s="78" t="s">
        <v>72</v>
      </c>
      <c r="E707" s="86">
        <v>3</v>
      </c>
      <c r="F707" s="86">
        <v>13.5</v>
      </c>
      <c r="G707" s="86">
        <v>26.2</v>
      </c>
      <c r="H707" s="86">
        <v>86</v>
      </c>
      <c r="I707" s="86">
        <v>68.400000000000006</v>
      </c>
      <c r="J707" s="86">
        <v>37.200000000000003</v>
      </c>
      <c r="K707" s="95"/>
      <c r="L707" s="95"/>
      <c r="M707" s="95"/>
      <c r="N707" s="95"/>
      <c r="O707" s="95"/>
      <c r="P707" s="95"/>
      <c r="Q707" s="86">
        <f>SUM(E707:P707)</f>
        <v>234.3</v>
      </c>
      <c r="R707" s="86">
        <v>276.3</v>
      </c>
      <c r="S707" s="112">
        <f t="shared" si="219"/>
        <v>84.79913137893594</v>
      </c>
      <c r="T707" s="116">
        <f t="shared" si="3"/>
        <v>-314.7</v>
      </c>
      <c r="U707" s="118"/>
      <c r="V707" s="118"/>
      <c r="W707" s="21"/>
      <c r="X707" s="21">
        <v>591</v>
      </c>
      <c r="Y707">
        <v>591</v>
      </c>
      <c r="Z707" s="116">
        <f t="shared" si="4"/>
        <v>-314.7</v>
      </c>
    </row>
    <row r="708" spans="1:26">
      <c r="A708" s="57"/>
      <c r="B708" s="47"/>
      <c r="C708" s="71"/>
      <c r="D708" s="78" t="s">
        <v>74</v>
      </c>
      <c r="E708" s="86">
        <f t="shared" ref="E708:Q708" si="226">+E706-E707</f>
        <v>30</v>
      </c>
      <c r="F708" s="86">
        <f t="shared" si="226"/>
        <v>45.5</v>
      </c>
      <c r="G708" s="86">
        <f t="shared" si="226"/>
        <v>42.5</v>
      </c>
      <c r="H708" s="86">
        <f t="shared" si="226"/>
        <v>102.5</v>
      </c>
      <c r="I708" s="86">
        <f t="shared" si="226"/>
        <v>105.29999999999998</v>
      </c>
      <c r="J708" s="86">
        <f t="shared" si="226"/>
        <v>95.2</v>
      </c>
      <c r="K708" s="95">
        <f t="shared" si="226"/>
        <v>0</v>
      </c>
      <c r="L708" s="95">
        <f t="shared" si="226"/>
        <v>0</v>
      </c>
      <c r="M708" s="95">
        <f t="shared" si="226"/>
        <v>0</v>
      </c>
      <c r="N708" s="95">
        <f t="shared" si="226"/>
        <v>0</v>
      </c>
      <c r="O708" s="95">
        <f t="shared" si="226"/>
        <v>0</v>
      </c>
      <c r="P708" s="95">
        <f t="shared" si="226"/>
        <v>0</v>
      </c>
      <c r="Q708" s="86">
        <f t="shared" si="226"/>
        <v>420.99999999999994</v>
      </c>
      <c r="R708" s="86">
        <v>484.19999999999993</v>
      </c>
      <c r="S708" s="112">
        <f t="shared" si="219"/>
        <v>86.947542337876911</v>
      </c>
      <c r="T708" s="116">
        <f t="shared" si="3"/>
        <v>-57.700000000000045</v>
      </c>
      <c r="U708" s="118"/>
      <c r="V708" s="118"/>
      <c r="W708" s="21"/>
      <c r="X708" s="21">
        <v>541.9</v>
      </c>
      <c r="Y708">
        <v>541.90000000000009</v>
      </c>
      <c r="Z708" s="116">
        <f t="shared" si="4"/>
        <v>-57.700000000000159</v>
      </c>
    </row>
    <row r="709" spans="1:26">
      <c r="A709" s="57"/>
      <c r="B709" s="47"/>
      <c r="C709" s="71"/>
      <c r="D709" s="78" t="s">
        <v>75</v>
      </c>
      <c r="E709" s="86">
        <f t="shared" ref="E709:Q709" si="227">+E706-E710</f>
        <v>29.3</v>
      </c>
      <c r="F709" s="86">
        <f t="shared" si="227"/>
        <v>54.4</v>
      </c>
      <c r="G709" s="86">
        <f t="shared" si="227"/>
        <v>64</v>
      </c>
      <c r="H709" s="86">
        <f t="shared" si="227"/>
        <v>172.9</v>
      </c>
      <c r="I709" s="86">
        <f t="shared" si="227"/>
        <v>161.89999999999998</v>
      </c>
      <c r="J709" s="86">
        <f t="shared" si="227"/>
        <v>124.9</v>
      </c>
      <c r="K709" s="95">
        <f t="shared" si="227"/>
        <v>0</v>
      </c>
      <c r="L709" s="95">
        <f t="shared" si="227"/>
        <v>0</v>
      </c>
      <c r="M709" s="95">
        <f t="shared" si="227"/>
        <v>0</v>
      </c>
      <c r="N709" s="95">
        <f t="shared" si="227"/>
        <v>0</v>
      </c>
      <c r="O709" s="95">
        <f t="shared" si="227"/>
        <v>0</v>
      </c>
      <c r="P709" s="95">
        <f t="shared" si="227"/>
        <v>0</v>
      </c>
      <c r="Q709" s="86">
        <f t="shared" si="227"/>
        <v>607.4</v>
      </c>
      <c r="R709" s="86">
        <v>715.7</v>
      </c>
      <c r="S709" s="112">
        <f t="shared" si="219"/>
        <v>84.867961436356026</v>
      </c>
      <c r="T709" s="116">
        <f t="shared" si="3"/>
        <v>-284.70000000000005</v>
      </c>
      <c r="U709" s="118"/>
      <c r="V709" s="118"/>
      <c r="W709" s="21"/>
      <c r="X709" s="21">
        <v>1000.4</v>
      </c>
      <c r="Y709">
        <v>1000.4000000000001</v>
      </c>
      <c r="Z709" s="116">
        <f t="shared" si="4"/>
        <v>-284.70000000000016</v>
      </c>
    </row>
    <row r="710" spans="1:26">
      <c r="A710" s="57"/>
      <c r="B710" s="47"/>
      <c r="C710" s="71"/>
      <c r="D710" s="78" t="s">
        <v>40</v>
      </c>
      <c r="E710" s="86">
        <v>3.7</v>
      </c>
      <c r="F710" s="86">
        <v>4.5999999999999996</v>
      </c>
      <c r="G710" s="86">
        <v>4.7</v>
      </c>
      <c r="H710" s="86">
        <v>15.6</v>
      </c>
      <c r="I710" s="86">
        <v>11.8</v>
      </c>
      <c r="J710" s="86">
        <v>7.5</v>
      </c>
      <c r="K710" s="95"/>
      <c r="L710" s="95"/>
      <c r="M710" s="95"/>
      <c r="N710" s="95"/>
      <c r="O710" s="95"/>
      <c r="P710" s="95"/>
      <c r="Q710" s="86">
        <f>SUM(E710:P710)</f>
        <v>47.900000000000006</v>
      </c>
      <c r="R710" s="86">
        <v>44.8</v>
      </c>
      <c r="S710" s="112">
        <f t="shared" si="219"/>
        <v>106.91964285714289</v>
      </c>
      <c r="T710" s="116">
        <f t="shared" si="3"/>
        <v>-87.7</v>
      </c>
      <c r="U710" s="118"/>
      <c r="V710" s="118"/>
      <c r="W710" s="21"/>
      <c r="X710" s="21">
        <v>132.5</v>
      </c>
      <c r="Y710">
        <v>132.5</v>
      </c>
      <c r="Z710" s="116">
        <f t="shared" si="4"/>
        <v>-87.7</v>
      </c>
    </row>
    <row r="711" spans="1:26" ht="14.25">
      <c r="A711" s="57"/>
      <c r="B711" s="47"/>
      <c r="C711" s="72"/>
      <c r="D711" s="79" t="s">
        <v>76</v>
      </c>
      <c r="E711" s="87">
        <v>4.5999999999999996</v>
      </c>
      <c r="F711" s="87">
        <v>5.4</v>
      </c>
      <c r="G711" s="87">
        <v>5.7</v>
      </c>
      <c r="H711" s="87">
        <v>18.2</v>
      </c>
      <c r="I711" s="87">
        <v>13.9</v>
      </c>
      <c r="J711" s="87">
        <v>8.8000000000000007</v>
      </c>
      <c r="K711" s="96"/>
      <c r="L711" s="96"/>
      <c r="M711" s="96"/>
      <c r="N711" s="96"/>
      <c r="O711" s="96"/>
      <c r="P711" s="96"/>
      <c r="Q711" s="87">
        <f>SUM(E711:P711)</f>
        <v>56.599999999999994</v>
      </c>
      <c r="R711" s="87">
        <v>53.900000000000006</v>
      </c>
      <c r="S711" s="113">
        <f t="shared" si="219"/>
        <v>105.00927643784786</v>
      </c>
      <c r="T711" s="116">
        <f t="shared" si="3"/>
        <v>-124.5</v>
      </c>
      <c r="U711" s="119"/>
      <c r="V711" s="119"/>
      <c r="W711" s="21"/>
      <c r="X711" s="21">
        <v>178.4</v>
      </c>
      <c r="Y711">
        <v>178.4</v>
      </c>
      <c r="Z711" s="116">
        <f t="shared" si="4"/>
        <v>-124.5</v>
      </c>
    </row>
    <row r="712" spans="1:26" ht="13.5" customHeight="1">
      <c r="A712" s="57"/>
      <c r="B712" s="47"/>
      <c r="C712" s="70" t="s">
        <v>211</v>
      </c>
      <c r="D712" s="77" t="s">
        <v>39</v>
      </c>
      <c r="E712" s="85">
        <v>6.7</v>
      </c>
      <c r="F712" s="85">
        <v>17.8</v>
      </c>
      <c r="G712" s="85">
        <v>20.3</v>
      </c>
      <c r="H712" s="85">
        <v>87.9</v>
      </c>
      <c r="I712" s="85">
        <v>60.3</v>
      </c>
      <c r="J712" s="85">
        <v>25.7</v>
      </c>
      <c r="K712" s="94"/>
      <c r="L712" s="94"/>
      <c r="M712" s="94"/>
      <c r="N712" s="94"/>
      <c r="O712" s="94"/>
      <c r="P712" s="94"/>
      <c r="Q712" s="85">
        <f>SUM(E712:P712)</f>
        <v>218.7</v>
      </c>
      <c r="R712" s="85">
        <v>191.1</v>
      </c>
      <c r="S712" s="111">
        <f t="shared" si="219"/>
        <v>114.44270015698588</v>
      </c>
      <c r="T712" s="116">
        <f t="shared" si="3"/>
        <v>-329.4</v>
      </c>
      <c r="U712" s="117" t="s">
        <v>195</v>
      </c>
      <c r="V712" s="148">
        <v>1</v>
      </c>
      <c r="W712" s="21"/>
      <c r="X712" s="21">
        <v>520.5</v>
      </c>
      <c r="Y712">
        <v>520.5</v>
      </c>
      <c r="Z712" s="116">
        <f t="shared" si="4"/>
        <v>-329.4</v>
      </c>
    </row>
    <row r="713" spans="1:26">
      <c r="A713" s="57"/>
      <c r="B713" s="47"/>
      <c r="C713" s="71"/>
      <c r="D713" s="78" t="s">
        <v>72</v>
      </c>
      <c r="E713" s="86">
        <v>0.7</v>
      </c>
      <c r="F713" s="86">
        <v>1.8</v>
      </c>
      <c r="G713" s="86">
        <v>2</v>
      </c>
      <c r="H713" s="86">
        <v>8.8000000000000007</v>
      </c>
      <c r="I713" s="86">
        <v>6</v>
      </c>
      <c r="J713" s="86">
        <v>2.6</v>
      </c>
      <c r="K713" s="95"/>
      <c r="L713" s="95"/>
      <c r="M713" s="95"/>
      <c r="N713" s="95"/>
      <c r="O713" s="95"/>
      <c r="P713" s="95"/>
      <c r="Q713" s="86">
        <f>SUM(E713:P713)</f>
        <v>21.9</v>
      </c>
      <c r="R713" s="86">
        <v>19.2</v>
      </c>
      <c r="S713" s="112">
        <f t="shared" si="219"/>
        <v>114.06250000000003</v>
      </c>
      <c r="T713" s="116">
        <f t="shared" si="3"/>
        <v>-215.00000000000003</v>
      </c>
      <c r="U713" s="118"/>
      <c r="V713" s="118"/>
      <c r="W713" s="21"/>
      <c r="X713" s="21">
        <v>234.2</v>
      </c>
      <c r="Y713">
        <v>234.2</v>
      </c>
      <c r="Z713" s="116">
        <f t="shared" si="4"/>
        <v>-215.00000000000003</v>
      </c>
    </row>
    <row r="714" spans="1:26">
      <c r="A714" s="57"/>
      <c r="B714" s="47"/>
      <c r="C714" s="71"/>
      <c r="D714" s="78" t="s">
        <v>74</v>
      </c>
      <c r="E714" s="86">
        <f t="shared" ref="E714:Q714" si="228">+E712-E713</f>
        <v>6</v>
      </c>
      <c r="F714" s="86">
        <f t="shared" si="228"/>
        <v>16</v>
      </c>
      <c r="G714" s="86">
        <f t="shared" si="228"/>
        <v>18.3</v>
      </c>
      <c r="H714" s="86">
        <f t="shared" si="228"/>
        <v>79.100000000000009</v>
      </c>
      <c r="I714" s="86">
        <f t="shared" si="228"/>
        <v>54.3</v>
      </c>
      <c r="J714" s="86">
        <f t="shared" si="228"/>
        <v>23.1</v>
      </c>
      <c r="K714" s="95">
        <f t="shared" si="228"/>
        <v>0</v>
      </c>
      <c r="L714" s="95">
        <f t="shared" si="228"/>
        <v>0</v>
      </c>
      <c r="M714" s="95">
        <f t="shared" si="228"/>
        <v>0</v>
      </c>
      <c r="N714" s="95">
        <f t="shared" si="228"/>
        <v>0</v>
      </c>
      <c r="O714" s="95">
        <f t="shared" si="228"/>
        <v>0</v>
      </c>
      <c r="P714" s="95">
        <f t="shared" si="228"/>
        <v>0</v>
      </c>
      <c r="Q714" s="86">
        <f t="shared" si="228"/>
        <v>196.8</v>
      </c>
      <c r="R714" s="86">
        <v>171.9</v>
      </c>
      <c r="S714" s="112">
        <f t="shared" si="219"/>
        <v>114.48516579406632</v>
      </c>
      <c r="T714" s="116">
        <f t="shared" si="3"/>
        <v>-114.4</v>
      </c>
      <c r="U714" s="118"/>
      <c r="V714" s="118"/>
      <c r="W714" s="21"/>
      <c r="X714" s="21">
        <v>286.3</v>
      </c>
      <c r="Y714">
        <v>286.29999999999995</v>
      </c>
      <c r="Z714" s="116">
        <f t="shared" si="4"/>
        <v>-114.39999999999995</v>
      </c>
    </row>
    <row r="715" spans="1:26">
      <c r="A715" s="57"/>
      <c r="B715" s="47"/>
      <c r="C715" s="71"/>
      <c r="D715" s="78" t="s">
        <v>75</v>
      </c>
      <c r="E715" s="86">
        <f t="shared" ref="E715:Q715" si="229">+E712-E716</f>
        <v>5.2</v>
      </c>
      <c r="F715" s="86">
        <f t="shared" si="229"/>
        <v>15</v>
      </c>
      <c r="G715" s="86">
        <f t="shared" si="229"/>
        <v>16.8</v>
      </c>
      <c r="H715" s="86">
        <f t="shared" si="229"/>
        <v>75.600000000000009</v>
      </c>
      <c r="I715" s="86">
        <f t="shared" si="229"/>
        <v>49.4</v>
      </c>
      <c r="J715" s="86">
        <f t="shared" si="229"/>
        <v>22.5</v>
      </c>
      <c r="K715" s="95">
        <f t="shared" si="229"/>
        <v>0</v>
      </c>
      <c r="L715" s="95">
        <f t="shared" si="229"/>
        <v>0</v>
      </c>
      <c r="M715" s="95">
        <f t="shared" si="229"/>
        <v>0</v>
      </c>
      <c r="N715" s="95">
        <f t="shared" si="229"/>
        <v>0</v>
      </c>
      <c r="O715" s="95">
        <f t="shared" si="229"/>
        <v>0</v>
      </c>
      <c r="P715" s="95">
        <f t="shared" si="229"/>
        <v>0</v>
      </c>
      <c r="Q715" s="86">
        <f t="shared" si="229"/>
        <v>184.5</v>
      </c>
      <c r="R715" s="86">
        <v>160.4</v>
      </c>
      <c r="S715" s="112">
        <f t="shared" si="219"/>
        <v>115.02493765586036</v>
      </c>
      <c r="T715" s="116">
        <f t="shared" si="3"/>
        <v>-300.39999999999998</v>
      </c>
      <c r="U715" s="118"/>
      <c r="V715" s="118"/>
      <c r="W715" s="21"/>
      <c r="X715" s="21">
        <v>460.8</v>
      </c>
      <c r="Y715">
        <v>460.8</v>
      </c>
      <c r="Z715" s="116">
        <f t="shared" si="4"/>
        <v>-300.39999999999998</v>
      </c>
    </row>
    <row r="716" spans="1:26">
      <c r="A716" s="57"/>
      <c r="B716" s="47"/>
      <c r="C716" s="71"/>
      <c r="D716" s="78" t="s">
        <v>40</v>
      </c>
      <c r="E716" s="86">
        <v>1.5</v>
      </c>
      <c r="F716" s="86">
        <v>2.8</v>
      </c>
      <c r="G716" s="86">
        <v>3.5</v>
      </c>
      <c r="H716" s="86">
        <v>12.3</v>
      </c>
      <c r="I716" s="86">
        <v>10.9</v>
      </c>
      <c r="J716" s="86">
        <v>3.2</v>
      </c>
      <c r="K716" s="95"/>
      <c r="L716" s="95"/>
      <c r="M716" s="95"/>
      <c r="N716" s="95"/>
      <c r="O716" s="95"/>
      <c r="P716" s="95"/>
      <c r="Q716" s="86">
        <f>SUM(E716:P716)</f>
        <v>34.200000000000003</v>
      </c>
      <c r="R716" s="86">
        <v>30.699999999999996</v>
      </c>
      <c r="S716" s="112">
        <f t="shared" si="219"/>
        <v>111.40065146579808</v>
      </c>
      <c r="T716" s="116">
        <f t="shared" si="3"/>
        <v>-29.000000000000014</v>
      </c>
      <c r="U716" s="118"/>
      <c r="V716" s="118"/>
      <c r="W716" s="21"/>
      <c r="X716" s="21">
        <v>59.70000000000001</v>
      </c>
      <c r="Y716">
        <v>59.70000000000001</v>
      </c>
      <c r="Z716" s="116">
        <f t="shared" si="4"/>
        <v>-29.000000000000014</v>
      </c>
    </row>
    <row r="717" spans="1:26" ht="14.25">
      <c r="A717" s="57"/>
      <c r="B717" s="47"/>
      <c r="C717" s="72"/>
      <c r="D717" s="79" t="s">
        <v>76</v>
      </c>
      <c r="E717" s="87">
        <v>2.1</v>
      </c>
      <c r="F717" s="87">
        <v>3.9</v>
      </c>
      <c r="G717" s="87">
        <v>4.9000000000000004</v>
      </c>
      <c r="H717" s="87">
        <v>17.2</v>
      </c>
      <c r="I717" s="87">
        <v>15.3</v>
      </c>
      <c r="J717" s="87">
        <v>4.5</v>
      </c>
      <c r="K717" s="96"/>
      <c r="L717" s="96"/>
      <c r="M717" s="96"/>
      <c r="N717" s="96"/>
      <c r="O717" s="96"/>
      <c r="P717" s="96"/>
      <c r="Q717" s="87">
        <f>SUM(E717:P717)</f>
        <v>47.900000000000006</v>
      </c>
      <c r="R717" s="87">
        <v>43.1</v>
      </c>
      <c r="S717" s="113">
        <f t="shared" si="219"/>
        <v>111.1368909512761</v>
      </c>
      <c r="T717" s="116">
        <f t="shared" si="3"/>
        <v>-40.499999999999993</v>
      </c>
      <c r="U717" s="119"/>
      <c r="V717" s="119"/>
      <c r="W717" s="21"/>
      <c r="X717" s="21">
        <v>83.6</v>
      </c>
      <c r="Y717">
        <v>83.6</v>
      </c>
      <c r="Z717" s="116">
        <f t="shared" si="4"/>
        <v>-40.499999999999993</v>
      </c>
    </row>
    <row r="718" spans="1:26" ht="13.5" customHeight="1">
      <c r="A718" s="57"/>
      <c r="B718" s="47"/>
      <c r="C718" s="70" t="s">
        <v>214</v>
      </c>
      <c r="D718" s="77" t="s">
        <v>39</v>
      </c>
      <c r="E718" s="85">
        <v>2.4</v>
      </c>
      <c r="F718" s="85">
        <v>10.199999999999999</v>
      </c>
      <c r="G718" s="85">
        <v>29</v>
      </c>
      <c r="H718" s="85">
        <v>241.7</v>
      </c>
      <c r="I718" s="85">
        <v>86.1</v>
      </c>
      <c r="J718" s="85">
        <v>19.2</v>
      </c>
      <c r="K718" s="94"/>
      <c r="L718" s="94"/>
      <c r="M718" s="94"/>
      <c r="N718" s="94"/>
      <c r="O718" s="94"/>
      <c r="P718" s="94"/>
      <c r="Q718" s="85">
        <f>SUM(E718:P718)</f>
        <v>388.6</v>
      </c>
      <c r="R718" s="85">
        <v>357.6</v>
      </c>
      <c r="S718" s="111">
        <f t="shared" si="219"/>
        <v>108.66890380313198</v>
      </c>
      <c r="T718" s="116">
        <f t="shared" si="3"/>
        <v>-711.5</v>
      </c>
      <c r="U718" s="117" t="s">
        <v>343</v>
      </c>
      <c r="V718" s="148"/>
      <c r="W718" s="21"/>
      <c r="X718" s="21">
        <v>1069.0999999999999</v>
      </c>
      <c r="Y718">
        <v>1069.0999999999999</v>
      </c>
      <c r="Z718" s="116">
        <f t="shared" si="4"/>
        <v>-711.5</v>
      </c>
    </row>
    <row r="719" spans="1:26">
      <c r="A719" s="57"/>
      <c r="B719" s="47"/>
      <c r="C719" s="71"/>
      <c r="D719" s="78" t="s">
        <v>72</v>
      </c>
      <c r="E719" s="86">
        <v>0.8</v>
      </c>
      <c r="F719" s="86">
        <v>4.0999999999999996</v>
      </c>
      <c r="G719" s="86">
        <v>11.8</v>
      </c>
      <c r="H719" s="86">
        <v>97.7</v>
      </c>
      <c r="I719" s="86">
        <v>35.4</v>
      </c>
      <c r="J719" s="86">
        <v>8</v>
      </c>
      <c r="K719" s="95"/>
      <c r="L719" s="95"/>
      <c r="M719" s="95"/>
      <c r="N719" s="95"/>
      <c r="O719" s="95"/>
      <c r="P719" s="95"/>
      <c r="Q719" s="86">
        <f>SUM(E719:P719)</f>
        <v>157.80000000000001</v>
      </c>
      <c r="R719" s="86">
        <v>144.20000000000002</v>
      </c>
      <c r="S719" s="112">
        <f t="shared" si="219"/>
        <v>109.43134535367545</v>
      </c>
      <c r="T719" s="116">
        <f t="shared" si="3"/>
        <v>-291.89999999999998</v>
      </c>
      <c r="U719" s="118"/>
      <c r="V719" s="118"/>
      <c r="W719" s="21"/>
      <c r="X719" s="21">
        <v>436.1</v>
      </c>
      <c r="Y719">
        <v>436.1</v>
      </c>
      <c r="Z719" s="116">
        <f t="shared" si="4"/>
        <v>-291.89999999999998</v>
      </c>
    </row>
    <row r="720" spans="1:26">
      <c r="A720" s="57"/>
      <c r="B720" s="47"/>
      <c r="C720" s="71"/>
      <c r="D720" s="78" t="s">
        <v>74</v>
      </c>
      <c r="E720" s="86">
        <f t="shared" ref="E720:Q720" si="230">+E718-E719</f>
        <v>1.6</v>
      </c>
      <c r="F720" s="86">
        <f t="shared" si="230"/>
        <v>6.1</v>
      </c>
      <c r="G720" s="86">
        <f t="shared" si="230"/>
        <v>17.2</v>
      </c>
      <c r="H720" s="86">
        <f t="shared" si="230"/>
        <v>144</v>
      </c>
      <c r="I720" s="86">
        <f t="shared" si="230"/>
        <v>50.7</v>
      </c>
      <c r="J720" s="86">
        <f t="shared" si="230"/>
        <v>11.2</v>
      </c>
      <c r="K720" s="95">
        <f t="shared" si="230"/>
        <v>0</v>
      </c>
      <c r="L720" s="95">
        <f t="shared" si="230"/>
        <v>0</v>
      </c>
      <c r="M720" s="95">
        <f t="shared" si="230"/>
        <v>0</v>
      </c>
      <c r="N720" s="95">
        <f t="shared" si="230"/>
        <v>0</v>
      </c>
      <c r="O720" s="95">
        <f t="shared" si="230"/>
        <v>0</v>
      </c>
      <c r="P720" s="95">
        <f t="shared" si="230"/>
        <v>0</v>
      </c>
      <c r="Q720" s="86">
        <f t="shared" si="230"/>
        <v>230.79999999999995</v>
      </c>
      <c r="R720" s="86">
        <v>213.4</v>
      </c>
      <c r="S720" s="112">
        <f t="shared" si="219"/>
        <v>108.15370196813494</v>
      </c>
      <c r="T720" s="116">
        <f t="shared" si="3"/>
        <v>-419.60000000000014</v>
      </c>
      <c r="U720" s="118"/>
      <c r="V720" s="118"/>
      <c r="W720" s="21"/>
      <c r="X720" s="21">
        <v>633.00000000000011</v>
      </c>
      <c r="Y720">
        <v>632.99999999999989</v>
      </c>
      <c r="Z720" s="116">
        <f t="shared" si="4"/>
        <v>-419.59999999999991</v>
      </c>
    </row>
    <row r="721" spans="1:26">
      <c r="A721" s="57"/>
      <c r="B721" s="47"/>
      <c r="C721" s="71"/>
      <c r="D721" s="78" t="s">
        <v>75</v>
      </c>
      <c r="E721" s="86">
        <f t="shared" ref="E721:Q721" si="231">+E718-E722</f>
        <v>1.7</v>
      </c>
      <c r="F721" s="86">
        <f t="shared" si="231"/>
        <v>8.7999999999999989</v>
      </c>
      <c r="G721" s="86">
        <f t="shared" si="231"/>
        <v>27.7</v>
      </c>
      <c r="H721" s="86">
        <f t="shared" si="231"/>
        <v>236.89999999999998</v>
      </c>
      <c r="I721" s="86">
        <f t="shared" si="231"/>
        <v>81.899999999999991</v>
      </c>
      <c r="J721" s="86">
        <f t="shared" si="231"/>
        <v>16.899999999999999</v>
      </c>
      <c r="K721" s="95">
        <f t="shared" si="231"/>
        <v>0</v>
      </c>
      <c r="L721" s="95">
        <f t="shared" si="231"/>
        <v>0</v>
      </c>
      <c r="M721" s="95">
        <f t="shared" si="231"/>
        <v>0</v>
      </c>
      <c r="N721" s="95">
        <f t="shared" si="231"/>
        <v>0</v>
      </c>
      <c r="O721" s="95">
        <f t="shared" si="231"/>
        <v>0</v>
      </c>
      <c r="P721" s="95">
        <f t="shared" si="231"/>
        <v>0</v>
      </c>
      <c r="Q721" s="86">
        <f t="shared" si="231"/>
        <v>373.9</v>
      </c>
      <c r="R721" s="86">
        <v>344.1</v>
      </c>
      <c r="S721" s="112">
        <f t="shared" si="219"/>
        <v>108.66027317640221</v>
      </c>
      <c r="T721" s="116">
        <f t="shared" si="3"/>
        <v>-702.30000000000018</v>
      </c>
      <c r="U721" s="118"/>
      <c r="V721" s="118"/>
      <c r="W721" s="21"/>
      <c r="X721" s="21">
        <v>1046.4000000000001</v>
      </c>
      <c r="Y721">
        <v>1046.3999999999999</v>
      </c>
      <c r="Z721" s="116">
        <f t="shared" si="4"/>
        <v>-702.3</v>
      </c>
    </row>
    <row r="722" spans="1:26">
      <c r="A722" s="57"/>
      <c r="B722" s="47"/>
      <c r="C722" s="71"/>
      <c r="D722" s="78" t="s">
        <v>40</v>
      </c>
      <c r="E722" s="86">
        <v>0.7</v>
      </c>
      <c r="F722" s="86">
        <v>1.4</v>
      </c>
      <c r="G722" s="86">
        <v>1.3</v>
      </c>
      <c r="H722" s="86">
        <v>4.8</v>
      </c>
      <c r="I722" s="86">
        <v>4.2</v>
      </c>
      <c r="J722" s="86">
        <v>2.2999999999999998</v>
      </c>
      <c r="K722" s="95"/>
      <c r="L722" s="95"/>
      <c r="M722" s="95"/>
      <c r="N722" s="95"/>
      <c r="O722" s="95"/>
      <c r="P722" s="95"/>
      <c r="Q722" s="86">
        <f>SUM(E722:P722)</f>
        <v>14.7</v>
      </c>
      <c r="R722" s="86">
        <v>13.5</v>
      </c>
      <c r="S722" s="112">
        <f t="shared" si="219"/>
        <v>108.88888888888889</v>
      </c>
      <c r="T722" s="116">
        <f t="shared" si="3"/>
        <v>-9.1999999999999993</v>
      </c>
      <c r="U722" s="118"/>
      <c r="V722" s="118"/>
      <c r="W722" s="21"/>
      <c r="X722" s="21">
        <v>22.7</v>
      </c>
      <c r="Y722">
        <v>22.7</v>
      </c>
      <c r="Z722" s="116">
        <f t="shared" si="4"/>
        <v>-9.1999999999999993</v>
      </c>
    </row>
    <row r="723" spans="1:26" ht="14.25">
      <c r="A723" s="57"/>
      <c r="B723" s="47"/>
      <c r="C723" s="72"/>
      <c r="D723" s="79" t="s">
        <v>76</v>
      </c>
      <c r="E723" s="87">
        <v>0.7</v>
      </c>
      <c r="F723" s="87">
        <v>1.5</v>
      </c>
      <c r="G723" s="87">
        <v>1.4</v>
      </c>
      <c r="H723" s="87">
        <v>5.4</v>
      </c>
      <c r="I723" s="87">
        <v>4.8</v>
      </c>
      <c r="J723" s="87">
        <v>2.6</v>
      </c>
      <c r="K723" s="96"/>
      <c r="L723" s="96"/>
      <c r="M723" s="96"/>
      <c r="N723" s="96"/>
      <c r="O723" s="96"/>
      <c r="P723" s="96"/>
      <c r="Q723" s="87">
        <f>SUM(E723:P723)</f>
        <v>16.400000000000002</v>
      </c>
      <c r="R723" s="87">
        <v>14.4</v>
      </c>
      <c r="S723" s="113">
        <f t="shared" si="219"/>
        <v>113.8888888888889</v>
      </c>
      <c r="T723" s="116">
        <f t="shared" si="3"/>
        <v>-8.6</v>
      </c>
      <c r="U723" s="119"/>
      <c r="V723" s="119"/>
      <c r="W723" s="21"/>
      <c r="X723" s="21">
        <v>23</v>
      </c>
      <c r="Y723">
        <v>23</v>
      </c>
      <c r="Z723" s="116">
        <f t="shared" si="4"/>
        <v>-8.6</v>
      </c>
    </row>
    <row r="724" spans="1:26" ht="13.5" customHeight="1">
      <c r="A724" s="57"/>
      <c r="B724" s="47"/>
      <c r="C724" s="70" t="s">
        <v>218</v>
      </c>
      <c r="D724" s="77" t="s">
        <v>39</v>
      </c>
      <c r="E724" s="85">
        <v>15.5</v>
      </c>
      <c r="F724" s="85">
        <v>16.7</v>
      </c>
      <c r="G724" s="85">
        <v>19.8</v>
      </c>
      <c r="H724" s="85">
        <v>56.5</v>
      </c>
      <c r="I724" s="85">
        <v>55.6</v>
      </c>
      <c r="J724" s="85">
        <v>29.5</v>
      </c>
      <c r="K724" s="94"/>
      <c r="L724" s="94"/>
      <c r="M724" s="94"/>
      <c r="N724" s="94"/>
      <c r="O724" s="94"/>
      <c r="P724" s="94"/>
      <c r="Q724" s="85">
        <f>SUM(E724:P724)</f>
        <v>193.6</v>
      </c>
      <c r="R724" s="85">
        <v>192.1</v>
      </c>
      <c r="S724" s="111">
        <f t="shared" si="219"/>
        <v>100.78084331077564</v>
      </c>
      <c r="T724" s="116">
        <f t="shared" si="3"/>
        <v>-137.79999999999998</v>
      </c>
      <c r="U724" s="117" t="s">
        <v>406</v>
      </c>
      <c r="V724" s="148">
        <v>1</v>
      </c>
      <c r="W724" s="21"/>
      <c r="X724" s="21">
        <v>329.9</v>
      </c>
      <c r="Y724">
        <v>329.9</v>
      </c>
      <c r="Z724" s="116">
        <f t="shared" si="4"/>
        <v>-137.79999999999998</v>
      </c>
    </row>
    <row r="725" spans="1:26">
      <c r="A725" s="57"/>
      <c r="B725" s="47"/>
      <c r="C725" s="71"/>
      <c r="D725" s="78" t="s">
        <v>72</v>
      </c>
      <c r="E725" s="86">
        <v>1.5</v>
      </c>
      <c r="F725" s="86">
        <v>1.4</v>
      </c>
      <c r="G725" s="86">
        <v>2.2999999999999998</v>
      </c>
      <c r="H725" s="86">
        <v>7.1</v>
      </c>
      <c r="I725" s="86">
        <v>8.1999999999999993</v>
      </c>
      <c r="J725" s="86">
        <v>4.0999999999999996</v>
      </c>
      <c r="K725" s="95"/>
      <c r="L725" s="95"/>
      <c r="M725" s="95"/>
      <c r="N725" s="95"/>
      <c r="O725" s="95"/>
      <c r="P725" s="95"/>
      <c r="Q725" s="86">
        <f>SUM(E725:P725)</f>
        <v>24.6</v>
      </c>
      <c r="R725" s="86">
        <v>18.899999999999999</v>
      </c>
      <c r="S725" s="112">
        <f t="shared" si="219"/>
        <v>130.15873015873018</v>
      </c>
      <c r="T725" s="116">
        <f t="shared" si="3"/>
        <v>-57.3</v>
      </c>
      <c r="U725" s="118"/>
      <c r="V725" s="118"/>
      <c r="W725" s="21"/>
      <c r="X725" s="21">
        <v>76.2</v>
      </c>
      <c r="Y725">
        <v>76.2</v>
      </c>
      <c r="Z725" s="116">
        <f t="shared" si="4"/>
        <v>-57.3</v>
      </c>
    </row>
    <row r="726" spans="1:26">
      <c r="A726" s="57"/>
      <c r="B726" s="47"/>
      <c r="C726" s="71"/>
      <c r="D726" s="78" t="s">
        <v>74</v>
      </c>
      <c r="E726" s="86">
        <f t="shared" ref="E726:Q726" si="232">+E724-E725</f>
        <v>14</v>
      </c>
      <c r="F726" s="86">
        <f t="shared" si="232"/>
        <v>15.3</v>
      </c>
      <c r="G726" s="86">
        <f t="shared" si="232"/>
        <v>17.5</v>
      </c>
      <c r="H726" s="86">
        <f t="shared" si="232"/>
        <v>49.4</v>
      </c>
      <c r="I726" s="86">
        <f t="shared" si="232"/>
        <v>47.400000000000006</v>
      </c>
      <c r="J726" s="86">
        <f t="shared" si="232"/>
        <v>25.4</v>
      </c>
      <c r="K726" s="95">
        <f t="shared" si="232"/>
        <v>0</v>
      </c>
      <c r="L726" s="95">
        <f t="shared" si="232"/>
        <v>0</v>
      </c>
      <c r="M726" s="95">
        <f t="shared" si="232"/>
        <v>0</v>
      </c>
      <c r="N726" s="95">
        <f t="shared" si="232"/>
        <v>0</v>
      </c>
      <c r="O726" s="95">
        <f t="shared" si="232"/>
        <v>0</v>
      </c>
      <c r="P726" s="95">
        <f t="shared" si="232"/>
        <v>0</v>
      </c>
      <c r="Q726" s="86">
        <f t="shared" si="232"/>
        <v>169</v>
      </c>
      <c r="R726" s="86">
        <v>173.2</v>
      </c>
      <c r="S726" s="112">
        <f t="shared" si="219"/>
        <v>97.575057736720566</v>
      </c>
      <c r="T726" s="116">
        <f t="shared" si="3"/>
        <v>-80.5</v>
      </c>
      <c r="U726" s="118"/>
      <c r="V726" s="118"/>
      <c r="W726" s="21"/>
      <c r="X726" s="21">
        <v>253.7</v>
      </c>
      <c r="Y726">
        <v>253.7</v>
      </c>
      <c r="Z726" s="116">
        <f t="shared" si="4"/>
        <v>-80.5</v>
      </c>
    </row>
    <row r="727" spans="1:26">
      <c r="A727" s="57"/>
      <c r="B727" s="47"/>
      <c r="C727" s="71"/>
      <c r="D727" s="78" t="s">
        <v>75</v>
      </c>
      <c r="E727" s="86">
        <f t="shared" ref="E727:Q727" si="233">+E724-E728</f>
        <v>14.8</v>
      </c>
      <c r="F727" s="86">
        <f t="shared" si="233"/>
        <v>15.3</v>
      </c>
      <c r="G727" s="86">
        <f t="shared" si="233"/>
        <v>18.5</v>
      </c>
      <c r="H727" s="86">
        <f t="shared" si="233"/>
        <v>48.8</v>
      </c>
      <c r="I727" s="86">
        <f t="shared" si="233"/>
        <v>47.1</v>
      </c>
      <c r="J727" s="86">
        <f t="shared" si="233"/>
        <v>26.2</v>
      </c>
      <c r="K727" s="95">
        <f t="shared" si="233"/>
        <v>0</v>
      </c>
      <c r="L727" s="95">
        <f t="shared" si="233"/>
        <v>0</v>
      </c>
      <c r="M727" s="95">
        <f t="shared" si="233"/>
        <v>0</v>
      </c>
      <c r="N727" s="95">
        <f t="shared" si="233"/>
        <v>0</v>
      </c>
      <c r="O727" s="95">
        <f t="shared" si="233"/>
        <v>0</v>
      </c>
      <c r="P727" s="95">
        <f t="shared" si="233"/>
        <v>0</v>
      </c>
      <c r="Q727" s="86">
        <f t="shared" si="233"/>
        <v>170.7</v>
      </c>
      <c r="R727" s="86">
        <v>171.39999999999998</v>
      </c>
      <c r="S727" s="112">
        <f t="shared" si="219"/>
        <v>99.591598599766641</v>
      </c>
      <c r="T727" s="116">
        <f t="shared" si="3"/>
        <v>-133.5</v>
      </c>
      <c r="U727" s="118"/>
      <c r="V727" s="118"/>
      <c r="W727" s="21"/>
      <c r="X727" s="21">
        <v>304.89999999999998</v>
      </c>
      <c r="Y727">
        <v>304.89999999999998</v>
      </c>
      <c r="Z727" s="116">
        <f t="shared" si="4"/>
        <v>-133.5</v>
      </c>
    </row>
    <row r="728" spans="1:26">
      <c r="A728" s="57"/>
      <c r="B728" s="47"/>
      <c r="C728" s="71"/>
      <c r="D728" s="78" t="s">
        <v>40</v>
      </c>
      <c r="E728" s="86">
        <v>0.7</v>
      </c>
      <c r="F728" s="86">
        <v>1.4</v>
      </c>
      <c r="G728" s="86">
        <v>1.3</v>
      </c>
      <c r="H728" s="86">
        <v>7.7</v>
      </c>
      <c r="I728" s="86">
        <v>8.5</v>
      </c>
      <c r="J728" s="86">
        <v>3.3</v>
      </c>
      <c r="K728" s="95"/>
      <c r="L728" s="95"/>
      <c r="M728" s="95"/>
      <c r="N728" s="95"/>
      <c r="O728" s="95"/>
      <c r="P728" s="95"/>
      <c r="Q728" s="86">
        <f>SUM(E728:P728)</f>
        <v>22.9</v>
      </c>
      <c r="R728" s="86">
        <v>20.7</v>
      </c>
      <c r="S728" s="112">
        <f t="shared" si="219"/>
        <v>110.62801932367152</v>
      </c>
      <c r="T728" s="116">
        <f t="shared" si="3"/>
        <v>-4.3000000000000007</v>
      </c>
      <c r="U728" s="118"/>
      <c r="V728" s="118"/>
      <c r="W728" s="21"/>
      <c r="X728" s="21">
        <v>25</v>
      </c>
      <c r="Y728">
        <v>25</v>
      </c>
      <c r="Z728" s="116">
        <f t="shared" si="4"/>
        <v>-4.3000000000000007</v>
      </c>
    </row>
    <row r="729" spans="1:26" ht="14.25">
      <c r="A729" s="57"/>
      <c r="B729" s="47"/>
      <c r="C729" s="72"/>
      <c r="D729" s="79" t="s">
        <v>76</v>
      </c>
      <c r="E729" s="87">
        <v>0.9</v>
      </c>
      <c r="F729" s="87">
        <v>1.8</v>
      </c>
      <c r="G729" s="87">
        <v>1.6</v>
      </c>
      <c r="H729" s="87">
        <v>9</v>
      </c>
      <c r="I729" s="87">
        <v>10</v>
      </c>
      <c r="J729" s="87">
        <v>3.9</v>
      </c>
      <c r="K729" s="96"/>
      <c r="L729" s="96"/>
      <c r="M729" s="96"/>
      <c r="N729" s="96"/>
      <c r="O729" s="96"/>
      <c r="P729" s="96"/>
      <c r="Q729" s="87">
        <f>SUM(E729:P729)</f>
        <v>27.2</v>
      </c>
      <c r="R729" s="87">
        <v>22.1</v>
      </c>
      <c r="S729" s="113">
        <f t="shared" si="219"/>
        <v>123.07692307692307</v>
      </c>
      <c r="T729" s="116">
        <f t="shared" si="3"/>
        <v>-5.8999999999999986</v>
      </c>
      <c r="U729" s="119"/>
      <c r="V729" s="119"/>
      <c r="W729" s="21"/>
      <c r="X729" s="21">
        <v>28</v>
      </c>
      <c r="Y729">
        <v>28</v>
      </c>
      <c r="Z729" s="116">
        <f t="shared" si="4"/>
        <v>-5.8999999999999986</v>
      </c>
    </row>
    <row r="730" spans="1:26" ht="13.5" customHeight="1">
      <c r="A730" s="57"/>
      <c r="B730" s="47"/>
      <c r="C730" s="70" t="s">
        <v>219</v>
      </c>
      <c r="D730" s="77" t="s">
        <v>39</v>
      </c>
      <c r="E730" s="85">
        <v>16</v>
      </c>
      <c r="F730" s="85">
        <v>38.200000000000003</v>
      </c>
      <c r="G730" s="85">
        <v>40.6</v>
      </c>
      <c r="H730" s="85">
        <v>103.1</v>
      </c>
      <c r="I730" s="85">
        <v>133.6</v>
      </c>
      <c r="J730" s="85">
        <v>76.3</v>
      </c>
      <c r="K730" s="94"/>
      <c r="L730" s="94"/>
      <c r="M730" s="94"/>
      <c r="N730" s="94"/>
      <c r="O730" s="94"/>
      <c r="P730" s="94"/>
      <c r="Q730" s="85">
        <f>SUM(E730:P730)</f>
        <v>407.8</v>
      </c>
      <c r="R730" s="85">
        <v>334.3</v>
      </c>
      <c r="S730" s="111">
        <f t="shared" si="219"/>
        <v>121.9862399042776</v>
      </c>
      <c r="T730" s="116">
        <f t="shared" si="3"/>
        <v>-654.5</v>
      </c>
      <c r="U730" s="117" t="s">
        <v>1</v>
      </c>
      <c r="V730" s="148">
        <v>1</v>
      </c>
      <c r="W730" s="21"/>
      <c r="X730" s="21">
        <v>988.8</v>
      </c>
      <c r="Y730">
        <v>988.8</v>
      </c>
      <c r="Z730" s="116">
        <f t="shared" si="4"/>
        <v>-654.5</v>
      </c>
    </row>
    <row r="731" spans="1:26">
      <c r="A731" s="57"/>
      <c r="B731" s="47"/>
      <c r="C731" s="71"/>
      <c r="D731" s="78" t="s">
        <v>72</v>
      </c>
      <c r="E731" s="86">
        <v>6.4</v>
      </c>
      <c r="F731" s="86">
        <v>15.3</v>
      </c>
      <c r="G731" s="86">
        <v>16.2</v>
      </c>
      <c r="H731" s="86">
        <v>41.2</v>
      </c>
      <c r="I731" s="86">
        <v>53.4</v>
      </c>
      <c r="J731" s="86">
        <v>30.5</v>
      </c>
      <c r="K731" s="95"/>
      <c r="L731" s="95"/>
      <c r="M731" s="95"/>
      <c r="N731" s="95"/>
      <c r="O731" s="95"/>
      <c r="P731" s="95"/>
      <c r="Q731" s="86">
        <f>SUM(E731:P731)</f>
        <v>163</v>
      </c>
      <c r="R731" s="86">
        <v>133.69999999999999</v>
      </c>
      <c r="S731" s="112">
        <f t="shared" si="219"/>
        <v>121.9147344801795</v>
      </c>
      <c r="T731" s="116">
        <f t="shared" si="3"/>
        <v>-261.90000000000003</v>
      </c>
      <c r="U731" s="118"/>
      <c r="V731" s="118"/>
      <c r="W731" s="21"/>
      <c r="X731" s="21">
        <v>395.6</v>
      </c>
      <c r="Y731">
        <v>395.6</v>
      </c>
      <c r="Z731" s="116">
        <f t="shared" si="4"/>
        <v>-261.90000000000003</v>
      </c>
    </row>
    <row r="732" spans="1:26">
      <c r="A732" s="57"/>
      <c r="B732" s="47"/>
      <c r="C732" s="71"/>
      <c r="D732" s="78" t="s">
        <v>74</v>
      </c>
      <c r="E732" s="86">
        <f t="shared" ref="E732:Q732" si="234">+E730-E731</f>
        <v>9.6</v>
      </c>
      <c r="F732" s="86">
        <f t="shared" si="234"/>
        <v>22.9</v>
      </c>
      <c r="G732" s="86">
        <f t="shared" si="234"/>
        <v>24.4</v>
      </c>
      <c r="H732" s="86">
        <f t="shared" si="234"/>
        <v>61.899999999999991</v>
      </c>
      <c r="I732" s="86">
        <f t="shared" si="234"/>
        <v>80.199999999999989</v>
      </c>
      <c r="J732" s="86">
        <f t="shared" si="234"/>
        <v>45.8</v>
      </c>
      <c r="K732" s="95">
        <f t="shared" si="234"/>
        <v>0</v>
      </c>
      <c r="L732" s="95">
        <f t="shared" si="234"/>
        <v>0</v>
      </c>
      <c r="M732" s="95">
        <f t="shared" si="234"/>
        <v>0</v>
      </c>
      <c r="N732" s="95">
        <f t="shared" si="234"/>
        <v>0</v>
      </c>
      <c r="O732" s="95">
        <f t="shared" si="234"/>
        <v>0</v>
      </c>
      <c r="P732" s="95">
        <f t="shared" si="234"/>
        <v>0</v>
      </c>
      <c r="Q732" s="86">
        <f t="shared" si="234"/>
        <v>244.8</v>
      </c>
      <c r="R732" s="86">
        <v>200.6</v>
      </c>
      <c r="S732" s="112">
        <f t="shared" si="219"/>
        <v>122.03389830508475</v>
      </c>
      <c r="T732" s="116">
        <f t="shared" si="3"/>
        <v>-392.59999999999991</v>
      </c>
      <c r="U732" s="118"/>
      <c r="V732" s="118"/>
      <c r="W732" s="21"/>
      <c r="X732" s="21">
        <v>593.19999999999993</v>
      </c>
      <c r="Y732">
        <v>593.19999999999993</v>
      </c>
      <c r="Z732" s="116">
        <f t="shared" si="4"/>
        <v>-392.59999999999991</v>
      </c>
    </row>
    <row r="733" spans="1:26">
      <c r="A733" s="57"/>
      <c r="B733" s="63"/>
      <c r="C733" s="71"/>
      <c r="D733" s="78" t="s">
        <v>75</v>
      </c>
      <c r="E733" s="86">
        <f t="shared" ref="E733:Q733" si="235">+E730-E734</f>
        <v>14.3</v>
      </c>
      <c r="F733" s="86">
        <f t="shared" si="235"/>
        <v>31.000000000000004</v>
      </c>
      <c r="G733" s="86">
        <f t="shared" si="235"/>
        <v>32.9</v>
      </c>
      <c r="H733" s="86">
        <f t="shared" si="235"/>
        <v>84.699999999999989</v>
      </c>
      <c r="I733" s="86">
        <f t="shared" si="235"/>
        <v>107.69999999999999</v>
      </c>
      <c r="J733" s="86">
        <f t="shared" si="235"/>
        <v>57.3</v>
      </c>
      <c r="K733" s="95">
        <f t="shared" si="235"/>
        <v>0</v>
      </c>
      <c r="L733" s="95">
        <f t="shared" si="235"/>
        <v>0</v>
      </c>
      <c r="M733" s="95">
        <f t="shared" si="235"/>
        <v>0</v>
      </c>
      <c r="N733" s="95">
        <f t="shared" si="235"/>
        <v>0</v>
      </c>
      <c r="O733" s="95">
        <f t="shared" si="235"/>
        <v>0</v>
      </c>
      <c r="P733" s="95">
        <f t="shared" si="235"/>
        <v>0</v>
      </c>
      <c r="Q733" s="86">
        <f t="shared" si="235"/>
        <v>327.9</v>
      </c>
      <c r="R733" s="86">
        <v>257.2</v>
      </c>
      <c r="S733" s="112">
        <f t="shared" si="219"/>
        <v>127.48833592534992</v>
      </c>
      <c r="T733" s="116">
        <f t="shared" si="3"/>
        <v>-539.90000000000009</v>
      </c>
      <c r="U733" s="118"/>
      <c r="V733" s="118"/>
      <c r="W733" s="21"/>
      <c r="X733" s="21">
        <v>797.10000000000014</v>
      </c>
      <c r="Y733">
        <v>797.09999999999991</v>
      </c>
      <c r="Z733" s="116">
        <f t="shared" si="4"/>
        <v>-539.89999999999986</v>
      </c>
    </row>
    <row r="734" spans="1:26">
      <c r="A734" s="57"/>
      <c r="B734" s="63"/>
      <c r="C734" s="71"/>
      <c r="D734" s="78" t="s">
        <v>40</v>
      </c>
      <c r="E734" s="86">
        <v>1.7</v>
      </c>
      <c r="F734" s="86">
        <v>7.2</v>
      </c>
      <c r="G734" s="86">
        <v>7.7</v>
      </c>
      <c r="H734" s="86">
        <v>18.399999999999999</v>
      </c>
      <c r="I734" s="86">
        <v>25.9</v>
      </c>
      <c r="J734" s="86">
        <v>19</v>
      </c>
      <c r="K734" s="95"/>
      <c r="L734" s="95"/>
      <c r="M734" s="95"/>
      <c r="N734" s="95"/>
      <c r="O734" s="95"/>
      <c r="P734" s="95"/>
      <c r="Q734" s="86">
        <f>SUM(E734:P734)</f>
        <v>79.900000000000006</v>
      </c>
      <c r="R734" s="86">
        <v>77.099999999999994</v>
      </c>
      <c r="S734" s="112">
        <f t="shared" si="219"/>
        <v>103.63164721141376</v>
      </c>
      <c r="T734" s="116">
        <f t="shared" si="3"/>
        <v>-114.6</v>
      </c>
      <c r="U734" s="118"/>
      <c r="V734" s="118"/>
      <c r="W734" s="21"/>
      <c r="X734" s="21">
        <v>191.7</v>
      </c>
      <c r="Y734">
        <v>191.7</v>
      </c>
      <c r="Z734" s="116">
        <f t="shared" si="4"/>
        <v>-114.6</v>
      </c>
    </row>
    <row r="735" spans="1:26" ht="14.25">
      <c r="A735" s="57"/>
      <c r="B735" s="63"/>
      <c r="C735" s="72"/>
      <c r="D735" s="79" t="s">
        <v>76</v>
      </c>
      <c r="E735" s="87">
        <v>3.3</v>
      </c>
      <c r="F735" s="87">
        <v>12</v>
      </c>
      <c r="G735" s="87">
        <v>11.8</v>
      </c>
      <c r="H735" s="87">
        <v>30.8</v>
      </c>
      <c r="I735" s="87">
        <v>46.4</v>
      </c>
      <c r="J735" s="87">
        <v>29.8</v>
      </c>
      <c r="K735" s="96"/>
      <c r="L735" s="96"/>
      <c r="M735" s="96"/>
      <c r="N735" s="96"/>
      <c r="O735" s="96"/>
      <c r="P735" s="96"/>
      <c r="Q735" s="87">
        <f>SUM(E735:P735)</f>
        <v>134.10000000000002</v>
      </c>
      <c r="R735" s="87">
        <v>119.3</v>
      </c>
      <c r="S735" s="113">
        <f t="shared" si="219"/>
        <v>112.40569991617772</v>
      </c>
      <c r="T735" s="116">
        <f t="shared" si="3"/>
        <v>-145.59999999999997</v>
      </c>
      <c r="U735" s="119"/>
      <c r="V735" s="119"/>
      <c r="W735" s="21"/>
      <c r="X735" s="21">
        <v>264.89999999999998</v>
      </c>
      <c r="Y735">
        <v>264.89999999999998</v>
      </c>
      <c r="Z735" s="116">
        <f t="shared" si="4"/>
        <v>-145.59999999999997</v>
      </c>
    </row>
    <row r="736" spans="1:26" ht="13.5" customHeight="1">
      <c r="A736" s="57"/>
      <c r="B736" s="63"/>
      <c r="C736" s="70" t="s">
        <v>62</v>
      </c>
      <c r="D736" s="77" t="s">
        <v>39</v>
      </c>
      <c r="E736" s="85">
        <v>1.5</v>
      </c>
      <c r="F736" s="85">
        <v>7</v>
      </c>
      <c r="G736" s="85">
        <v>1.7</v>
      </c>
      <c r="H736" s="85">
        <v>4.3</v>
      </c>
      <c r="I736" s="85">
        <v>5.5</v>
      </c>
      <c r="J736" s="85">
        <v>0.7</v>
      </c>
      <c r="K736" s="94"/>
      <c r="L736" s="94"/>
      <c r="M736" s="94"/>
      <c r="N736" s="94"/>
      <c r="O736" s="94"/>
      <c r="P736" s="94"/>
      <c r="Q736" s="85">
        <f>SUM(E736:P736)</f>
        <v>20.7</v>
      </c>
      <c r="R736" s="85">
        <v>25.000000000000004</v>
      </c>
      <c r="S736" s="111">
        <f t="shared" si="219"/>
        <v>82.799999999999983</v>
      </c>
      <c r="T736" s="116">
        <f t="shared" si="3"/>
        <v>-8.899999999999995</v>
      </c>
      <c r="U736" s="117" t="s">
        <v>123</v>
      </c>
      <c r="V736" s="148"/>
      <c r="W736" s="21"/>
      <c r="X736" s="21">
        <v>33.9</v>
      </c>
      <c r="Y736">
        <v>33.9</v>
      </c>
      <c r="Z736" s="116">
        <f t="shared" si="4"/>
        <v>-8.899999999999995</v>
      </c>
    </row>
    <row r="737" spans="1:26">
      <c r="A737" s="57"/>
      <c r="B737" s="63"/>
      <c r="C737" s="71"/>
      <c r="D737" s="78" t="s">
        <v>72</v>
      </c>
      <c r="E737" s="86">
        <v>0</v>
      </c>
      <c r="F737" s="86">
        <v>0.1</v>
      </c>
      <c r="G737" s="86">
        <v>0</v>
      </c>
      <c r="H737" s="86">
        <v>0.2</v>
      </c>
      <c r="I737" s="86">
        <v>0.2</v>
      </c>
      <c r="J737" s="86">
        <v>0</v>
      </c>
      <c r="K737" s="95"/>
      <c r="L737" s="95"/>
      <c r="M737" s="95"/>
      <c r="N737" s="95"/>
      <c r="O737" s="95"/>
      <c r="P737" s="95"/>
      <c r="Q737" s="86">
        <f>SUM(E737:P737)</f>
        <v>0.5</v>
      </c>
      <c r="R737" s="86">
        <v>0.60000000000000009</v>
      </c>
      <c r="S737" s="112">
        <f t="shared" si="219"/>
        <v>83.333333333333329</v>
      </c>
      <c r="T737" s="116">
        <f t="shared" si="3"/>
        <v>-1.6999999999999997</v>
      </c>
      <c r="U737" s="118"/>
      <c r="V737" s="118"/>
      <c r="W737" s="21"/>
      <c r="X737" s="21">
        <v>2.2999999999999998</v>
      </c>
      <c r="Y737">
        <v>2.2999999999999998</v>
      </c>
      <c r="Z737" s="116">
        <f t="shared" si="4"/>
        <v>-1.6999999999999997</v>
      </c>
    </row>
    <row r="738" spans="1:26">
      <c r="A738" s="57"/>
      <c r="B738" s="63"/>
      <c r="C738" s="71"/>
      <c r="D738" s="78" t="s">
        <v>74</v>
      </c>
      <c r="E738" s="86">
        <f t="shared" ref="E738:Q738" si="236">+E736-E737</f>
        <v>1.5</v>
      </c>
      <c r="F738" s="86">
        <f t="shared" si="236"/>
        <v>6.9</v>
      </c>
      <c r="G738" s="86">
        <f t="shared" si="236"/>
        <v>1.7</v>
      </c>
      <c r="H738" s="86">
        <f t="shared" si="236"/>
        <v>4.0999999999999996</v>
      </c>
      <c r="I738" s="86">
        <f t="shared" si="236"/>
        <v>5.3</v>
      </c>
      <c r="J738" s="86">
        <f t="shared" si="236"/>
        <v>0.7</v>
      </c>
      <c r="K738" s="95">
        <f t="shared" si="236"/>
        <v>0</v>
      </c>
      <c r="L738" s="95">
        <f t="shared" si="236"/>
        <v>0</v>
      </c>
      <c r="M738" s="95">
        <f t="shared" si="236"/>
        <v>0</v>
      </c>
      <c r="N738" s="95">
        <f t="shared" si="236"/>
        <v>0</v>
      </c>
      <c r="O738" s="95">
        <f t="shared" si="236"/>
        <v>0</v>
      </c>
      <c r="P738" s="95">
        <f t="shared" si="236"/>
        <v>0</v>
      </c>
      <c r="Q738" s="86">
        <f t="shared" si="236"/>
        <v>20.2</v>
      </c>
      <c r="R738" s="86">
        <v>24.4</v>
      </c>
      <c r="S738" s="112">
        <f t="shared" si="219"/>
        <v>82.786885245901644</v>
      </c>
      <c r="T738" s="116">
        <f t="shared" si="3"/>
        <v>-7.2000000000000028</v>
      </c>
      <c r="U738" s="118"/>
      <c r="V738" s="118"/>
      <c r="W738" s="21"/>
      <c r="X738" s="21">
        <v>31.6</v>
      </c>
      <c r="Y738">
        <v>31.6</v>
      </c>
      <c r="Z738" s="116">
        <f t="shared" si="4"/>
        <v>-7.1999999999999993</v>
      </c>
    </row>
    <row r="739" spans="1:26">
      <c r="A739" s="57"/>
      <c r="B739" s="47"/>
      <c r="C739" s="71"/>
      <c r="D739" s="78" t="s">
        <v>75</v>
      </c>
      <c r="E739" s="86">
        <f t="shared" ref="E739:Q739" si="237">+E736-E740</f>
        <v>1.4</v>
      </c>
      <c r="F739" s="86">
        <f t="shared" si="237"/>
        <v>6.8</v>
      </c>
      <c r="G739" s="86">
        <f t="shared" si="237"/>
        <v>1.6</v>
      </c>
      <c r="H739" s="86">
        <f t="shared" si="237"/>
        <v>3.7</v>
      </c>
      <c r="I739" s="86">
        <f t="shared" si="237"/>
        <v>4.8</v>
      </c>
      <c r="J739" s="86">
        <f t="shared" si="237"/>
        <v>0.6</v>
      </c>
      <c r="K739" s="95">
        <f t="shared" si="237"/>
        <v>0</v>
      </c>
      <c r="L739" s="95">
        <f t="shared" si="237"/>
        <v>0</v>
      </c>
      <c r="M739" s="95">
        <f t="shared" si="237"/>
        <v>0</v>
      </c>
      <c r="N739" s="95">
        <f t="shared" si="237"/>
        <v>0</v>
      </c>
      <c r="O739" s="95">
        <f t="shared" si="237"/>
        <v>0</v>
      </c>
      <c r="P739" s="95">
        <f t="shared" si="237"/>
        <v>0</v>
      </c>
      <c r="Q739" s="86">
        <f t="shared" si="237"/>
        <v>18.899999999999999</v>
      </c>
      <c r="R739" s="86">
        <v>23.4</v>
      </c>
      <c r="S739" s="112">
        <f t="shared" si="219"/>
        <v>80.769230769230774</v>
      </c>
      <c r="T739" s="116">
        <f t="shared" si="3"/>
        <v>-7.9000000000000021</v>
      </c>
      <c r="U739" s="118"/>
      <c r="V739" s="118"/>
      <c r="W739" s="21"/>
      <c r="X739" s="21">
        <v>31.3</v>
      </c>
      <c r="Y739">
        <v>31.299999999999997</v>
      </c>
      <c r="Z739" s="116">
        <f t="shared" si="4"/>
        <v>-7.8999999999999986</v>
      </c>
    </row>
    <row r="740" spans="1:26">
      <c r="A740" s="57"/>
      <c r="B740" s="47"/>
      <c r="C740" s="71"/>
      <c r="D740" s="78" t="s">
        <v>40</v>
      </c>
      <c r="E740" s="86">
        <v>0.1</v>
      </c>
      <c r="F740" s="86">
        <v>0.2</v>
      </c>
      <c r="G740" s="86">
        <v>0.1</v>
      </c>
      <c r="H740" s="86">
        <v>0.6</v>
      </c>
      <c r="I740" s="86">
        <v>0.7</v>
      </c>
      <c r="J740" s="86">
        <v>0.1</v>
      </c>
      <c r="K740" s="95"/>
      <c r="L740" s="95"/>
      <c r="M740" s="95"/>
      <c r="N740" s="95"/>
      <c r="O740" s="95"/>
      <c r="P740" s="95"/>
      <c r="Q740" s="86">
        <f>SUM(E740:P740)</f>
        <v>1.8</v>
      </c>
      <c r="R740" s="86">
        <v>1.6</v>
      </c>
      <c r="S740" s="112">
        <f t="shared" si="219"/>
        <v>112.5</v>
      </c>
      <c r="T740" s="116">
        <f t="shared" si="3"/>
        <v>-1</v>
      </c>
      <c r="U740" s="118"/>
      <c r="V740" s="118"/>
      <c r="W740" s="21"/>
      <c r="X740" s="21">
        <v>2.6</v>
      </c>
      <c r="Y740">
        <v>2.6</v>
      </c>
      <c r="Z740" s="116">
        <f t="shared" si="4"/>
        <v>-1</v>
      </c>
    </row>
    <row r="741" spans="1:26" ht="14.25">
      <c r="A741" s="57"/>
      <c r="B741" s="47"/>
      <c r="C741" s="72"/>
      <c r="D741" s="79" t="s">
        <v>76</v>
      </c>
      <c r="E741" s="87">
        <v>0.1</v>
      </c>
      <c r="F741" s="87">
        <v>0.2</v>
      </c>
      <c r="G741" s="87">
        <v>0.3</v>
      </c>
      <c r="H741" s="87">
        <v>0.7</v>
      </c>
      <c r="I741" s="87">
        <v>0.8</v>
      </c>
      <c r="J741" s="87">
        <v>0.2</v>
      </c>
      <c r="K741" s="96"/>
      <c r="L741" s="96"/>
      <c r="M741" s="96"/>
      <c r="N741" s="96"/>
      <c r="O741" s="96"/>
      <c r="P741" s="96"/>
      <c r="Q741" s="87">
        <f>SUM(E741:P741)</f>
        <v>2.3000000000000003</v>
      </c>
      <c r="R741" s="87">
        <v>1.7999999999999998</v>
      </c>
      <c r="S741" s="113">
        <f t="shared" si="219"/>
        <v>127.77777777777781</v>
      </c>
      <c r="T741" s="116">
        <f t="shared" si="3"/>
        <v>-1.9000000000000004</v>
      </c>
      <c r="U741" s="119"/>
      <c r="V741" s="119"/>
      <c r="W741" s="21"/>
      <c r="X741" s="21">
        <v>3.7</v>
      </c>
      <c r="Y741">
        <v>3.7</v>
      </c>
      <c r="Z741" s="116">
        <f t="shared" si="4"/>
        <v>-1.9000000000000004</v>
      </c>
    </row>
    <row r="742" spans="1:26" ht="18.75" customHeight="1">
      <c r="A742" s="52" t="str">
        <f>A1</f>
        <v>１　令和３年度（２０２１年度）上期　市町村別・月別観光入込客数</v>
      </c>
      <c r="K742" s="98"/>
      <c r="L742" s="98"/>
      <c r="M742" s="98"/>
      <c r="N742" s="98"/>
      <c r="O742" s="98"/>
      <c r="P742" s="98"/>
      <c r="Q742" s="102"/>
      <c r="T742" s="116">
        <f t="shared" si="3"/>
        <v>0</v>
      </c>
      <c r="W742" s="21"/>
      <c r="X742" s="21"/>
      <c r="Z742" s="116">
        <f t="shared" si="4"/>
        <v>0</v>
      </c>
    </row>
    <row r="743" spans="1:26" ht="13.5" customHeight="1">
      <c r="K743" s="98"/>
      <c r="L743" s="98"/>
      <c r="M743" s="98"/>
      <c r="N743" s="98"/>
      <c r="O743" s="98"/>
      <c r="P743" s="98"/>
      <c r="Q743" s="102"/>
      <c r="S743" s="109" t="s">
        <v>333</v>
      </c>
      <c r="T743" s="116">
        <f t="shared" si="3"/>
        <v>0</v>
      </c>
      <c r="W743" s="21"/>
      <c r="X743" s="21"/>
      <c r="Z743" s="116">
        <f t="shared" si="4"/>
        <v>0</v>
      </c>
    </row>
    <row r="744" spans="1:26" ht="13.5" customHeight="1">
      <c r="A744" s="53" t="s">
        <v>50</v>
      </c>
      <c r="B744" s="53" t="s">
        <v>359</v>
      </c>
      <c r="C744" s="53" t="s">
        <v>60</v>
      </c>
      <c r="D744" s="76" t="s">
        <v>24</v>
      </c>
      <c r="E744" s="81" t="s">
        <v>14</v>
      </c>
      <c r="F744" s="81" t="s">
        <v>61</v>
      </c>
      <c r="G744" s="81" t="s">
        <v>55</v>
      </c>
      <c r="H744" s="81" t="s">
        <v>63</v>
      </c>
      <c r="I744" s="81" t="s">
        <v>65</v>
      </c>
      <c r="J744" s="81" t="s">
        <v>26</v>
      </c>
      <c r="K744" s="97" t="s">
        <v>9</v>
      </c>
      <c r="L744" s="97" t="s">
        <v>67</v>
      </c>
      <c r="M744" s="97" t="s">
        <v>68</v>
      </c>
      <c r="N744" s="97" t="s">
        <v>20</v>
      </c>
      <c r="O744" s="97" t="s">
        <v>31</v>
      </c>
      <c r="P744" s="97" t="s">
        <v>29</v>
      </c>
      <c r="Q744" s="103" t="s">
        <v>360</v>
      </c>
      <c r="R744" s="99" t="s">
        <v>94</v>
      </c>
      <c r="S744" s="110" t="s">
        <v>69</v>
      </c>
      <c r="T744" s="116" t="e">
        <f t="shared" si="3"/>
        <v>#VALUE!</v>
      </c>
      <c r="W744" s="21"/>
      <c r="X744" s="21" t="s">
        <v>407</v>
      </c>
      <c r="Y744" t="s">
        <v>360</v>
      </c>
      <c r="Z744" s="116" t="e">
        <f t="shared" si="4"/>
        <v>#VALUE!</v>
      </c>
    </row>
    <row r="745" spans="1:26" ht="13.5" customHeight="1">
      <c r="A745" s="57"/>
      <c r="B745" s="47"/>
      <c r="C745" s="70" t="s">
        <v>220</v>
      </c>
      <c r="D745" s="77" t="s">
        <v>39</v>
      </c>
      <c r="E745" s="85">
        <v>33.5</v>
      </c>
      <c r="F745" s="85">
        <v>42.7</v>
      </c>
      <c r="G745" s="85">
        <v>35.200000000000003</v>
      </c>
      <c r="H745" s="85">
        <v>49.7</v>
      </c>
      <c r="I745" s="85">
        <v>57.6</v>
      </c>
      <c r="J745" s="85">
        <v>42.1</v>
      </c>
      <c r="K745" s="94"/>
      <c r="L745" s="94"/>
      <c r="M745" s="94"/>
      <c r="N745" s="94"/>
      <c r="O745" s="94"/>
      <c r="P745" s="94"/>
      <c r="Q745" s="85">
        <f>SUM(E745:P745)</f>
        <v>260.8</v>
      </c>
      <c r="R745" s="85">
        <v>273.79999999999995</v>
      </c>
      <c r="S745" s="111">
        <f t="shared" ref="S745:S798" si="238">IF(Q745=0,"－",Q745/R745*100)</f>
        <v>95.252008765522305</v>
      </c>
      <c r="T745" s="116">
        <f t="shared" si="3"/>
        <v>-118.70000000000005</v>
      </c>
      <c r="U745" s="117" t="s">
        <v>475</v>
      </c>
      <c r="V745" s="148"/>
      <c r="W745" s="21"/>
      <c r="X745" s="21">
        <v>392.5</v>
      </c>
      <c r="Y745">
        <v>392.5</v>
      </c>
      <c r="Z745" s="116">
        <f t="shared" si="4"/>
        <v>-118.70000000000005</v>
      </c>
    </row>
    <row r="746" spans="1:26">
      <c r="A746" s="57"/>
      <c r="B746" s="47"/>
      <c r="C746" s="71"/>
      <c r="D746" s="78" t="s">
        <v>72</v>
      </c>
      <c r="E746" s="86">
        <v>0</v>
      </c>
      <c r="F746" s="86">
        <v>0</v>
      </c>
      <c r="G746" s="86">
        <v>0.3</v>
      </c>
      <c r="H746" s="86">
        <v>0.5</v>
      </c>
      <c r="I746" s="86">
        <v>0.6</v>
      </c>
      <c r="J746" s="86">
        <v>0</v>
      </c>
      <c r="K746" s="95"/>
      <c r="L746" s="95"/>
      <c r="M746" s="95"/>
      <c r="N746" s="95"/>
      <c r="O746" s="95"/>
      <c r="P746" s="95"/>
      <c r="Q746" s="86">
        <f>SUM(E746:P746)</f>
        <v>1.4</v>
      </c>
      <c r="R746" s="86">
        <v>2.5</v>
      </c>
      <c r="S746" s="112">
        <f t="shared" si="238"/>
        <v>55.999999999999993</v>
      </c>
      <c r="T746" s="116">
        <f t="shared" si="3"/>
        <v>-2.2000000000000002</v>
      </c>
      <c r="U746" s="118"/>
      <c r="V746" s="118"/>
      <c r="W746" s="21"/>
      <c r="X746" s="21">
        <v>4.7</v>
      </c>
      <c r="Y746">
        <v>4.7</v>
      </c>
      <c r="Z746" s="116">
        <f t="shared" si="4"/>
        <v>-2.2000000000000002</v>
      </c>
    </row>
    <row r="747" spans="1:26">
      <c r="A747" s="57" t="s">
        <v>368</v>
      </c>
      <c r="B747" s="47" t="s">
        <v>370</v>
      </c>
      <c r="C747" s="71"/>
      <c r="D747" s="78" t="s">
        <v>74</v>
      </c>
      <c r="E747" s="86">
        <f t="shared" ref="E747:Q747" si="239">+E745-E746</f>
        <v>33.5</v>
      </c>
      <c r="F747" s="86">
        <f t="shared" si="239"/>
        <v>42.7</v>
      </c>
      <c r="G747" s="86">
        <f t="shared" si="239"/>
        <v>34.900000000000006</v>
      </c>
      <c r="H747" s="86">
        <f t="shared" si="239"/>
        <v>49.2</v>
      </c>
      <c r="I747" s="86">
        <f t="shared" si="239"/>
        <v>57</v>
      </c>
      <c r="J747" s="86">
        <f t="shared" si="239"/>
        <v>42.1</v>
      </c>
      <c r="K747" s="95">
        <f t="shared" si="239"/>
        <v>0</v>
      </c>
      <c r="L747" s="95">
        <f t="shared" si="239"/>
        <v>0</v>
      </c>
      <c r="M747" s="95">
        <f t="shared" si="239"/>
        <v>0</v>
      </c>
      <c r="N747" s="95">
        <f t="shared" si="239"/>
        <v>0</v>
      </c>
      <c r="O747" s="95">
        <f t="shared" si="239"/>
        <v>0</v>
      </c>
      <c r="P747" s="95">
        <f t="shared" si="239"/>
        <v>0</v>
      </c>
      <c r="Q747" s="86">
        <f t="shared" si="239"/>
        <v>259.40000000000003</v>
      </c>
      <c r="R747" s="86">
        <v>271.29999999999995</v>
      </c>
      <c r="S747" s="112">
        <f t="shared" si="238"/>
        <v>95.613711758201276</v>
      </c>
      <c r="T747" s="116">
        <f t="shared" si="3"/>
        <v>-116.5</v>
      </c>
      <c r="U747" s="118"/>
      <c r="V747" s="118"/>
      <c r="W747" s="21"/>
      <c r="X747" s="21">
        <v>387.79999999999995</v>
      </c>
      <c r="Y747">
        <v>387.8</v>
      </c>
      <c r="Z747" s="116">
        <f t="shared" si="4"/>
        <v>-116.50000000000006</v>
      </c>
    </row>
    <row r="748" spans="1:26">
      <c r="A748" s="57"/>
      <c r="B748" s="47"/>
      <c r="C748" s="71"/>
      <c r="D748" s="78" t="s">
        <v>75</v>
      </c>
      <c r="E748" s="86">
        <f t="shared" ref="E748:Q748" si="240">+E745-E749</f>
        <v>33.4</v>
      </c>
      <c r="F748" s="86">
        <f t="shared" si="240"/>
        <v>42.5</v>
      </c>
      <c r="G748" s="86">
        <f t="shared" si="240"/>
        <v>35</v>
      </c>
      <c r="H748" s="86">
        <f t="shared" si="240"/>
        <v>49.2</v>
      </c>
      <c r="I748" s="86">
        <f t="shared" si="240"/>
        <v>57.2</v>
      </c>
      <c r="J748" s="86">
        <f t="shared" si="240"/>
        <v>41.9</v>
      </c>
      <c r="K748" s="95">
        <f t="shared" si="240"/>
        <v>0</v>
      </c>
      <c r="L748" s="95">
        <f t="shared" si="240"/>
        <v>0</v>
      </c>
      <c r="M748" s="95">
        <f t="shared" si="240"/>
        <v>0</v>
      </c>
      <c r="N748" s="95">
        <f t="shared" si="240"/>
        <v>0</v>
      </c>
      <c r="O748" s="95">
        <f t="shared" si="240"/>
        <v>0</v>
      </c>
      <c r="P748" s="95">
        <f t="shared" si="240"/>
        <v>0</v>
      </c>
      <c r="Q748" s="86">
        <f t="shared" si="240"/>
        <v>259.2</v>
      </c>
      <c r="R748" s="86">
        <v>272.7</v>
      </c>
      <c r="S748" s="112">
        <f t="shared" si="238"/>
        <v>95.049504950495049</v>
      </c>
      <c r="T748" s="116">
        <f t="shared" si="3"/>
        <v>-115.60000000000002</v>
      </c>
      <c r="U748" s="118"/>
      <c r="V748" s="118"/>
      <c r="W748" s="21"/>
      <c r="X748" s="21">
        <v>388.3</v>
      </c>
      <c r="Y748">
        <v>388.3</v>
      </c>
      <c r="Z748" s="116">
        <f t="shared" si="4"/>
        <v>-115.60000000000002</v>
      </c>
    </row>
    <row r="749" spans="1:26">
      <c r="A749" s="57"/>
      <c r="B749" s="47"/>
      <c r="C749" s="71"/>
      <c r="D749" s="78" t="s">
        <v>40</v>
      </c>
      <c r="E749" s="86">
        <v>0.1</v>
      </c>
      <c r="F749" s="86">
        <v>0.2</v>
      </c>
      <c r="G749" s="86">
        <v>0.2</v>
      </c>
      <c r="H749" s="86">
        <v>0.5</v>
      </c>
      <c r="I749" s="86">
        <v>0.4</v>
      </c>
      <c r="J749" s="86">
        <v>0.2</v>
      </c>
      <c r="K749" s="95"/>
      <c r="L749" s="95"/>
      <c r="M749" s="95"/>
      <c r="N749" s="95"/>
      <c r="O749" s="95"/>
      <c r="P749" s="95"/>
      <c r="Q749" s="86">
        <f>SUM(E749:P749)</f>
        <v>1.6</v>
      </c>
      <c r="R749" s="86">
        <v>1.1000000000000001</v>
      </c>
      <c r="S749" s="112">
        <f t="shared" si="238"/>
        <v>145.45454545454544</v>
      </c>
      <c r="T749" s="116">
        <f t="shared" si="3"/>
        <v>-3.1</v>
      </c>
      <c r="U749" s="118"/>
      <c r="V749" s="118"/>
      <c r="W749" s="21"/>
      <c r="X749" s="21">
        <v>4.2</v>
      </c>
      <c r="Y749">
        <v>4.2</v>
      </c>
      <c r="Z749" s="116">
        <f t="shared" si="4"/>
        <v>-3.1</v>
      </c>
    </row>
    <row r="750" spans="1:26" ht="14.25">
      <c r="A750" s="57"/>
      <c r="B750" s="47"/>
      <c r="C750" s="72"/>
      <c r="D750" s="79" t="s">
        <v>76</v>
      </c>
      <c r="E750" s="87">
        <v>0.3</v>
      </c>
      <c r="F750" s="87">
        <v>0.2</v>
      </c>
      <c r="G750" s="87">
        <v>0.5</v>
      </c>
      <c r="H750" s="87">
        <v>0.7</v>
      </c>
      <c r="I750" s="87">
        <v>0.6</v>
      </c>
      <c r="J750" s="87">
        <v>0.5</v>
      </c>
      <c r="K750" s="96"/>
      <c r="L750" s="96"/>
      <c r="M750" s="96"/>
      <c r="N750" s="96"/>
      <c r="O750" s="96"/>
      <c r="P750" s="96"/>
      <c r="Q750" s="87">
        <f>SUM(E750:P750)</f>
        <v>2.8</v>
      </c>
      <c r="R750" s="87">
        <v>1.5000000000000002</v>
      </c>
      <c r="S750" s="113">
        <f t="shared" si="238"/>
        <v>186.66666666666663</v>
      </c>
      <c r="T750" s="116">
        <f t="shared" si="3"/>
        <v>-2.7</v>
      </c>
      <c r="U750" s="119"/>
      <c r="V750" s="119"/>
      <c r="W750" s="21"/>
      <c r="X750" s="21">
        <v>4.2</v>
      </c>
      <c r="Y750">
        <v>4.2</v>
      </c>
      <c r="Z750" s="116">
        <f t="shared" si="4"/>
        <v>-2.7</v>
      </c>
    </row>
    <row r="751" spans="1:26" ht="13.5" customHeight="1">
      <c r="A751" s="57"/>
      <c r="B751" s="47"/>
      <c r="C751" s="70" t="s">
        <v>221</v>
      </c>
      <c r="D751" s="77" t="s">
        <v>39</v>
      </c>
      <c r="E751" s="85">
        <v>6.8</v>
      </c>
      <c r="F751" s="85">
        <v>6.5</v>
      </c>
      <c r="G751" s="85">
        <v>4.7</v>
      </c>
      <c r="H751" s="85">
        <v>7.8</v>
      </c>
      <c r="I751" s="85">
        <v>9.1999999999999993</v>
      </c>
      <c r="J751" s="85">
        <v>7.8</v>
      </c>
      <c r="K751" s="94"/>
      <c r="L751" s="94"/>
      <c r="M751" s="94"/>
      <c r="N751" s="94"/>
      <c r="O751" s="94"/>
      <c r="P751" s="94"/>
      <c r="Q751" s="85">
        <f>SUM(E751:P751)</f>
        <v>42.8</v>
      </c>
      <c r="R751" s="85">
        <v>45</v>
      </c>
      <c r="S751" s="111">
        <f t="shared" si="238"/>
        <v>95.1111111111111</v>
      </c>
      <c r="T751" s="116">
        <f t="shared" si="3"/>
        <v>-22.399999999999991</v>
      </c>
      <c r="U751" s="117" t="s">
        <v>476</v>
      </c>
      <c r="V751" s="148">
        <v>1</v>
      </c>
      <c r="W751" s="21"/>
      <c r="X751" s="21">
        <v>67.399999999999991</v>
      </c>
      <c r="Y751">
        <v>67.399999999999991</v>
      </c>
      <c r="Z751" s="116">
        <f t="shared" si="4"/>
        <v>-22.399999999999991</v>
      </c>
    </row>
    <row r="752" spans="1:26">
      <c r="A752" s="57"/>
      <c r="B752" s="47"/>
      <c r="C752" s="71"/>
      <c r="D752" s="78" t="s">
        <v>72</v>
      </c>
      <c r="E752" s="86">
        <v>0.1</v>
      </c>
      <c r="F752" s="86">
        <v>0.1</v>
      </c>
      <c r="G752" s="86">
        <v>0.1</v>
      </c>
      <c r="H752" s="86">
        <v>0.3</v>
      </c>
      <c r="I752" s="86">
        <v>0.4</v>
      </c>
      <c r="J752" s="86">
        <v>0.2</v>
      </c>
      <c r="K752" s="95"/>
      <c r="L752" s="95"/>
      <c r="M752" s="95"/>
      <c r="N752" s="95"/>
      <c r="O752" s="95"/>
      <c r="P752" s="95"/>
      <c r="Q752" s="86">
        <f>SUM(E752:P752)</f>
        <v>1.2</v>
      </c>
      <c r="R752" s="86">
        <v>0.5</v>
      </c>
      <c r="S752" s="112">
        <f t="shared" si="238"/>
        <v>240</v>
      </c>
      <c r="T752" s="116">
        <f t="shared" si="3"/>
        <v>-0.70000000000000018</v>
      </c>
      <c r="U752" s="118"/>
      <c r="V752" s="118"/>
      <c r="W752" s="21"/>
      <c r="X752" s="21">
        <v>1.2000000000000002</v>
      </c>
      <c r="Y752">
        <v>1.2000000000000002</v>
      </c>
      <c r="Z752" s="116">
        <f t="shared" si="4"/>
        <v>-0.70000000000000018</v>
      </c>
    </row>
    <row r="753" spans="1:26">
      <c r="A753" s="57"/>
      <c r="B753" s="47"/>
      <c r="C753" s="71"/>
      <c r="D753" s="78" t="s">
        <v>74</v>
      </c>
      <c r="E753" s="86">
        <f t="shared" ref="E753:Q753" si="241">+E751-E752</f>
        <v>6.7</v>
      </c>
      <c r="F753" s="86">
        <f t="shared" si="241"/>
        <v>6.4</v>
      </c>
      <c r="G753" s="86">
        <f t="shared" si="241"/>
        <v>4.6000000000000005</v>
      </c>
      <c r="H753" s="86">
        <f t="shared" si="241"/>
        <v>7.5</v>
      </c>
      <c r="I753" s="86">
        <f t="shared" si="241"/>
        <v>8.7999999999999989</v>
      </c>
      <c r="J753" s="86">
        <f t="shared" si="241"/>
        <v>7.6</v>
      </c>
      <c r="K753" s="95">
        <f t="shared" si="241"/>
        <v>0</v>
      </c>
      <c r="L753" s="95">
        <f t="shared" si="241"/>
        <v>0</v>
      </c>
      <c r="M753" s="95">
        <f t="shared" si="241"/>
        <v>0</v>
      </c>
      <c r="N753" s="95">
        <f t="shared" si="241"/>
        <v>0</v>
      </c>
      <c r="O753" s="95">
        <f t="shared" si="241"/>
        <v>0</v>
      </c>
      <c r="P753" s="95">
        <f t="shared" si="241"/>
        <v>0</v>
      </c>
      <c r="Q753" s="86">
        <f t="shared" si="241"/>
        <v>41.599999999999994</v>
      </c>
      <c r="R753" s="86">
        <v>44.500000000000007</v>
      </c>
      <c r="S753" s="112">
        <f t="shared" si="238"/>
        <v>93.483146067415703</v>
      </c>
      <c r="T753" s="116">
        <f t="shared" si="3"/>
        <v>-21.699999999999996</v>
      </c>
      <c r="U753" s="118"/>
      <c r="V753" s="118"/>
      <c r="W753" s="21"/>
      <c r="X753" s="21">
        <v>66.2</v>
      </c>
      <c r="Y753">
        <v>66.199999999999989</v>
      </c>
      <c r="Z753" s="116">
        <f t="shared" si="4"/>
        <v>-21.699999999999982</v>
      </c>
    </row>
    <row r="754" spans="1:26">
      <c r="A754" s="57"/>
      <c r="B754" s="47"/>
      <c r="C754" s="71"/>
      <c r="D754" s="78" t="s">
        <v>75</v>
      </c>
      <c r="E754" s="86">
        <f t="shared" ref="E754:Q754" si="242">+E751-E755</f>
        <v>6.5</v>
      </c>
      <c r="F754" s="86">
        <f t="shared" si="242"/>
        <v>6.3</v>
      </c>
      <c r="G754" s="86">
        <f t="shared" si="242"/>
        <v>4.5</v>
      </c>
      <c r="H754" s="86">
        <f t="shared" si="242"/>
        <v>7.3</v>
      </c>
      <c r="I754" s="86">
        <f t="shared" si="242"/>
        <v>8.6999999999999993</v>
      </c>
      <c r="J754" s="86">
        <f t="shared" si="242"/>
        <v>7.5</v>
      </c>
      <c r="K754" s="95">
        <f t="shared" si="242"/>
        <v>0</v>
      </c>
      <c r="L754" s="95">
        <f t="shared" si="242"/>
        <v>0</v>
      </c>
      <c r="M754" s="95">
        <f t="shared" si="242"/>
        <v>0</v>
      </c>
      <c r="N754" s="95">
        <f t="shared" si="242"/>
        <v>0</v>
      </c>
      <c r="O754" s="95">
        <f t="shared" si="242"/>
        <v>0</v>
      </c>
      <c r="P754" s="95">
        <f t="shared" si="242"/>
        <v>0</v>
      </c>
      <c r="Q754" s="86">
        <f t="shared" si="242"/>
        <v>40.799999999999997</v>
      </c>
      <c r="R754" s="86">
        <v>43.5</v>
      </c>
      <c r="S754" s="112">
        <f t="shared" si="238"/>
        <v>93.793103448275858</v>
      </c>
      <c r="T754" s="116">
        <f t="shared" si="3"/>
        <v>-19.5</v>
      </c>
      <c r="U754" s="118"/>
      <c r="V754" s="118"/>
      <c r="W754" s="21"/>
      <c r="X754" s="21">
        <v>63</v>
      </c>
      <c r="Y754">
        <v>62.999999999999993</v>
      </c>
      <c r="Z754" s="116">
        <f t="shared" si="4"/>
        <v>-19.499999999999993</v>
      </c>
    </row>
    <row r="755" spans="1:26">
      <c r="A755" s="57"/>
      <c r="B755" s="47"/>
      <c r="C755" s="71"/>
      <c r="D755" s="78" t="s">
        <v>40</v>
      </c>
      <c r="E755" s="86">
        <v>0.3</v>
      </c>
      <c r="F755" s="86">
        <v>0.2</v>
      </c>
      <c r="G755" s="86">
        <v>0.2</v>
      </c>
      <c r="H755" s="86">
        <v>0.5</v>
      </c>
      <c r="I755" s="86">
        <v>0.5</v>
      </c>
      <c r="J755" s="86">
        <v>0.3</v>
      </c>
      <c r="K755" s="95"/>
      <c r="L755" s="95"/>
      <c r="M755" s="95"/>
      <c r="N755" s="95"/>
      <c r="O755" s="95"/>
      <c r="P755" s="95"/>
      <c r="Q755" s="86">
        <f>SUM(E755:P755)</f>
        <v>2</v>
      </c>
      <c r="R755" s="86">
        <v>1.5</v>
      </c>
      <c r="S755" s="112">
        <f t="shared" si="238"/>
        <v>133.33333333333331</v>
      </c>
      <c r="T755" s="116">
        <f t="shared" si="3"/>
        <v>-2.9000000000000004</v>
      </c>
      <c r="U755" s="118"/>
      <c r="V755" s="118"/>
      <c r="W755" s="21"/>
      <c r="X755" s="21">
        <v>4.4000000000000004</v>
      </c>
      <c r="Y755">
        <v>4.4000000000000004</v>
      </c>
      <c r="Z755" s="116">
        <f t="shared" si="4"/>
        <v>-2.9000000000000004</v>
      </c>
    </row>
    <row r="756" spans="1:26" ht="14.25">
      <c r="A756" s="57"/>
      <c r="B756" s="47"/>
      <c r="C756" s="72"/>
      <c r="D756" s="79" t="s">
        <v>76</v>
      </c>
      <c r="E756" s="87">
        <v>0.7</v>
      </c>
      <c r="F756" s="87">
        <v>0.7</v>
      </c>
      <c r="G756" s="87">
        <v>0.7</v>
      </c>
      <c r="H756" s="87">
        <v>1.4</v>
      </c>
      <c r="I756" s="87">
        <v>1.6</v>
      </c>
      <c r="J756" s="87">
        <v>1.2</v>
      </c>
      <c r="K756" s="96"/>
      <c r="L756" s="96"/>
      <c r="M756" s="96"/>
      <c r="N756" s="96"/>
      <c r="O756" s="96"/>
      <c r="P756" s="96"/>
      <c r="Q756" s="87">
        <f>SUM(E756:P756)</f>
        <v>6.3</v>
      </c>
      <c r="R756" s="87">
        <v>4.5999999999999996</v>
      </c>
      <c r="S756" s="113">
        <f t="shared" si="238"/>
        <v>136.95652173913044</v>
      </c>
      <c r="T756" s="116">
        <f t="shared" si="3"/>
        <v>-3.2000000000000011</v>
      </c>
      <c r="U756" s="119"/>
      <c r="V756" s="119"/>
      <c r="W756" s="21"/>
      <c r="X756" s="21">
        <v>7.8000000000000007</v>
      </c>
      <c r="Y756">
        <v>7.8000000000000007</v>
      </c>
      <c r="Z756" s="116">
        <f t="shared" si="4"/>
        <v>-3.2000000000000011</v>
      </c>
    </row>
    <row r="757" spans="1:26" ht="13.5" customHeight="1">
      <c r="A757" s="57"/>
      <c r="B757" s="47"/>
      <c r="C757" s="70" t="s">
        <v>223</v>
      </c>
      <c r="D757" s="77" t="s">
        <v>39</v>
      </c>
      <c r="E757" s="85">
        <v>19.399999999999999</v>
      </c>
      <c r="F757" s="85">
        <v>26.2</v>
      </c>
      <c r="G757" s="85">
        <v>27.3</v>
      </c>
      <c r="H757" s="85">
        <v>52.8</v>
      </c>
      <c r="I757" s="85">
        <v>60.1</v>
      </c>
      <c r="J757" s="85">
        <v>36.200000000000003</v>
      </c>
      <c r="K757" s="94"/>
      <c r="L757" s="94"/>
      <c r="M757" s="94"/>
      <c r="N757" s="94"/>
      <c r="O757" s="94"/>
      <c r="P757" s="94"/>
      <c r="Q757" s="85">
        <f>SUM(E757:P757)</f>
        <v>222</v>
      </c>
      <c r="R757" s="85">
        <v>219.5</v>
      </c>
      <c r="S757" s="111">
        <f t="shared" si="238"/>
        <v>101.13895216400913</v>
      </c>
      <c r="T757" s="116">
        <f t="shared" si="3"/>
        <v>-83</v>
      </c>
      <c r="U757" s="117" t="s">
        <v>449</v>
      </c>
      <c r="V757" s="148"/>
      <c r="W757" s="21"/>
      <c r="X757" s="21">
        <v>302.5</v>
      </c>
      <c r="Y757">
        <v>302.5</v>
      </c>
      <c r="Z757" s="116">
        <f t="shared" si="4"/>
        <v>-83</v>
      </c>
    </row>
    <row r="758" spans="1:26">
      <c r="A758" s="57"/>
      <c r="B758" s="47"/>
      <c r="C758" s="71"/>
      <c r="D758" s="78" t="s">
        <v>72</v>
      </c>
      <c r="E758" s="86">
        <v>3.8</v>
      </c>
      <c r="F758" s="86">
        <v>5.0999999999999996</v>
      </c>
      <c r="G758" s="86">
        <v>6.1</v>
      </c>
      <c r="H758" s="86">
        <v>11.8</v>
      </c>
      <c r="I758" s="86">
        <v>13.6</v>
      </c>
      <c r="J758" s="86">
        <v>8.4</v>
      </c>
      <c r="K758" s="95"/>
      <c r="L758" s="95"/>
      <c r="M758" s="95"/>
      <c r="N758" s="95"/>
      <c r="O758" s="95"/>
      <c r="P758" s="95"/>
      <c r="Q758" s="86">
        <f>SUM(E758:P758)</f>
        <v>48.8</v>
      </c>
      <c r="R758" s="86">
        <v>46.7</v>
      </c>
      <c r="S758" s="112">
        <f t="shared" si="238"/>
        <v>104.4967880085653</v>
      </c>
      <c r="T758" s="116">
        <f t="shared" si="3"/>
        <v>-18.099999999999994</v>
      </c>
      <c r="U758" s="142"/>
      <c r="V758" s="118"/>
      <c r="W758" s="21"/>
      <c r="X758" s="21">
        <v>64.8</v>
      </c>
      <c r="Y758">
        <v>64.8</v>
      </c>
      <c r="Z758" s="116">
        <f t="shared" si="4"/>
        <v>-18.099999999999994</v>
      </c>
    </row>
    <row r="759" spans="1:26">
      <c r="A759" s="57"/>
      <c r="B759" s="47"/>
      <c r="C759" s="71"/>
      <c r="D759" s="78" t="s">
        <v>74</v>
      </c>
      <c r="E759" s="86">
        <f t="shared" ref="E759:Q759" si="243">+E757-E758</f>
        <v>15.599999999999998</v>
      </c>
      <c r="F759" s="86">
        <f t="shared" si="243"/>
        <v>21.1</v>
      </c>
      <c r="G759" s="86">
        <f t="shared" si="243"/>
        <v>21.200000000000003</v>
      </c>
      <c r="H759" s="86">
        <f t="shared" si="243"/>
        <v>41</v>
      </c>
      <c r="I759" s="86">
        <f t="shared" si="243"/>
        <v>46.5</v>
      </c>
      <c r="J759" s="86">
        <f t="shared" si="243"/>
        <v>27.800000000000004</v>
      </c>
      <c r="K759" s="95">
        <f t="shared" si="243"/>
        <v>0</v>
      </c>
      <c r="L759" s="95">
        <f t="shared" si="243"/>
        <v>0</v>
      </c>
      <c r="M759" s="95">
        <f t="shared" si="243"/>
        <v>0</v>
      </c>
      <c r="N759" s="95">
        <f t="shared" si="243"/>
        <v>0</v>
      </c>
      <c r="O759" s="95">
        <f t="shared" si="243"/>
        <v>0</v>
      </c>
      <c r="P759" s="95">
        <f t="shared" si="243"/>
        <v>0</v>
      </c>
      <c r="Q759" s="86">
        <f t="shared" si="243"/>
        <v>173.2</v>
      </c>
      <c r="R759" s="86">
        <v>172.8</v>
      </c>
      <c r="S759" s="112">
        <f t="shared" si="238"/>
        <v>100.23148148148147</v>
      </c>
      <c r="T759" s="116">
        <f t="shared" si="3"/>
        <v>-64.899999999999977</v>
      </c>
      <c r="U759" s="142"/>
      <c r="V759" s="118"/>
      <c r="W759" s="21"/>
      <c r="X759" s="21">
        <v>237.7</v>
      </c>
      <c r="Y759">
        <v>237.7</v>
      </c>
      <c r="Z759" s="116">
        <f t="shared" si="4"/>
        <v>-64.899999999999977</v>
      </c>
    </row>
    <row r="760" spans="1:26">
      <c r="A760" s="57"/>
      <c r="B760" s="47"/>
      <c r="C760" s="71"/>
      <c r="D760" s="78" t="s">
        <v>75</v>
      </c>
      <c r="E760" s="86">
        <f t="shared" ref="E760:Q760" si="244">+E757-E761</f>
        <v>19</v>
      </c>
      <c r="F760" s="86">
        <f t="shared" si="244"/>
        <v>25.4</v>
      </c>
      <c r="G760" s="86">
        <f t="shared" si="244"/>
        <v>25.7</v>
      </c>
      <c r="H760" s="86">
        <f t="shared" si="244"/>
        <v>50</v>
      </c>
      <c r="I760" s="86">
        <f t="shared" si="244"/>
        <v>56.3</v>
      </c>
      <c r="J760" s="86">
        <f t="shared" si="244"/>
        <v>33.900000000000006</v>
      </c>
      <c r="K760" s="95">
        <f t="shared" si="244"/>
        <v>0</v>
      </c>
      <c r="L760" s="95">
        <f t="shared" si="244"/>
        <v>0</v>
      </c>
      <c r="M760" s="95">
        <f t="shared" si="244"/>
        <v>0</v>
      </c>
      <c r="N760" s="95">
        <f t="shared" si="244"/>
        <v>0</v>
      </c>
      <c r="O760" s="95">
        <f t="shared" si="244"/>
        <v>0</v>
      </c>
      <c r="P760" s="95">
        <f t="shared" si="244"/>
        <v>0</v>
      </c>
      <c r="Q760" s="86">
        <f t="shared" si="244"/>
        <v>210.3</v>
      </c>
      <c r="R760" s="86">
        <v>209.89999999999998</v>
      </c>
      <c r="S760" s="112">
        <f t="shared" si="238"/>
        <v>100.1905669366365</v>
      </c>
      <c r="T760" s="116">
        <f t="shared" si="3"/>
        <v>-81.000000000000057</v>
      </c>
      <c r="U760" s="142"/>
      <c r="V760" s="118"/>
      <c r="W760" s="21"/>
      <c r="X760" s="21">
        <v>290.90000000000003</v>
      </c>
      <c r="Y760">
        <v>290.89999999999998</v>
      </c>
      <c r="Z760" s="116">
        <f t="shared" si="4"/>
        <v>-81</v>
      </c>
    </row>
    <row r="761" spans="1:26">
      <c r="A761" s="57"/>
      <c r="B761" s="47"/>
      <c r="C761" s="71"/>
      <c r="D761" s="78" t="s">
        <v>40</v>
      </c>
      <c r="E761" s="86">
        <v>0.4</v>
      </c>
      <c r="F761" s="86">
        <v>0.8</v>
      </c>
      <c r="G761" s="86">
        <v>1.6</v>
      </c>
      <c r="H761" s="86">
        <v>2.8</v>
      </c>
      <c r="I761" s="86">
        <v>3.8</v>
      </c>
      <c r="J761" s="86">
        <v>2.2999999999999998</v>
      </c>
      <c r="K761" s="95"/>
      <c r="L761" s="95"/>
      <c r="M761" s="95"/>
      <c r="N761" s="95"/>
      <c r="O761" s="95"/>
      <c r="P761" s="95"/>
      <c r="Q761" s="86">
        <f>SUM(E761:P761)</f>
        <v>11.7</v>
      </c>
      <c r="R761" s="86">
        <v>9.6</v>
      </c>
      <c r="S761" s="112">
        <f t="shared" si="238"/>
        <v>121.875</v>
      </c>
      <c r="T761" s="116">
        <f t="shared" si="3"/>
        <v>-2</v>
      </c>
      <c r="U761" s="142"/>
      <c r="V761" s="118"/>
      <c r="W761" s="21"/>
      <c r="X761" s="21">
        <v>11.6</v>
      </c>
      <c r="Y761">
        <v>11.6</v>
      </c>
      <c r="Z761" s="116">
        <f t="shared" si="4"/>
        <v>-2</v>
      </c>
    </row>
    <row r="762" spans="1:26" ht="14.25">
      <c r="A762" s="57"/>
      <c r="B762" s="47"/>
      <c r="C762" s="72"/>
      <c r="D762" s="79" t="s">
        <v>76</v>
      </c>
      <c r="E762" s="87">
        <v>0.4</v>
      </c>
      <c r="F762" s="87">
        <v>0.9</v>
      </c>
      <c r="G762" s="87">
        <v>1.7</v>
      </c>
      <c r="H762" s="87">
        <v>3</v>
      </c>
      <c r="I762" s="87">
        <v>4</v>
      </c>
      <c r="J762" s="87">
        <v>2.4</v>
      </c>
      <c r="K762" s="96"/>
      <c r="L762" s="96"/>
      <c r="M762" s="96"/>
      <c r="N762" s="96"/>
      <c r="O762" s="96"/>
      <c r="P762" s="96"/>
      <c r="Q762" s="87">
        <f>SUM(E762:P762)</f>
        <v>12.4</v>
      </c>
      <c r="R762" s="87">
        <v>10.7</v>
      </c>
      <c r="S762" s="113">
        <f t="shared" si="238"/>
        <v>115.88785046728974</v>
      </c>
      <c r="T762" s="116">
        <f t="shared" si="3"/>
        <v>-6.1000000000000014</v>
      </c>
      <c r="U762" s="143"/>
      <c r="V762" s="119"/>
      <c r="W762" s="21"/>
      <c r="X762" s="21">
        <v>16.8</v>
      </c>
      <c r="Y762">
        <v>16.8</v>
      </c>
      <c r="Z762" s="116">
        <f t="shared" si="4"/>
        <v>-6.1000000000000014</v>
      </c>
    </row>
    <row r="763" spans="1:26" ht="13.5" customHeight="1">
      <c r="A763" s="57"/>
      <c r="B763" s="47"/>
      <c r="C763" s="70" t="s">
        <v>224</v>
      </c>
      <c r="D763" s="77" t="s">
        <v>39</v>
      </c>
      <c r="E763" s="85">
        <v>4</v>
      </c>
      <c r="F763" s="85">
        <v>4.3</v>
      </c>
      <c r="G763" s="85">
        <v>3.7</v>
      </c>
      <c r="H763" s="85">
        <v>5.8</v>
      </c>
      <c r="I763" s="85">
        <v>6.6</v>
      </c>
      <c r="J763" s="85">
        <v>5</v>
      </c>
      <c r="K763" s="94"/>
      <c r="L763" s="94"/>
      <c r="M763" s="94"/>
      <c r="N763" s="94"/>
      <c r="O763" s="94"/>
      <c r="P763" s="94"/>
      <c r="Q763" s="85">
        <f>SUM(E763:P763)</f>
        <v>29.4</v>
      </c>
      <c r="R763" s="85">
        <v>28.500000000000004</v>
      </c>
      <c r="S763" s="111">
        <f t="shared" si="238"/>
        <v>103.1578947368421</v>
      </c>
      <c r="T763" s="116">
        <f t="shared" si="3"/>
        <v>0</v>
      </c>
      <c r="U763" s="117" t="s">
        <v>326</v>
      </c>
      <c r="V763" s="148"/>
      <c r="W763" s="21"/>
      <c r="X763" s="21">
        <v>28.5</v>
      </c>
      <c r="Y763">
        <v>28.5</v>
      </c>
      <c r="Z763" s="116">
        <f t="shared" si="4"/>
        <v>0</v>
      </c>
    </row>
    <row r="764" spans="1:26">
      <c r="A764" s="57"/>
      <c r="B764" s="47"/>
      <c r="C764" s="71"/>
      <c r="D764" s="78" t="s">
        <v>72</v>
      </c>
      <c r="E764" s="86">
        <v>0.1</v>
      </c>
      <c r="F764" s="86">
        <v>0.1</v>
      </c>
      <c r="G764" s="86">
        <v>0.2</v>
      </c>
      <c r="H764" s="86">
        <v>1.2</v>
      </c>
      <c r="I764" s="86">
        <v>1.3</v>
      </c>
      <c r="J764" s="86">
        <v>0.8</v>
      </c>
      <c r="K764" s="95"/>
      <c r="L764" s="95"/>
      <c r="M764" s="95"/>
      <c r="N764" s="95"/>
      <c r="O764" s="95"/>
      <c r="P764" s="95"/>
      <c r="Q764" s="86">
        <f>SUM(E764:P764)</f>
        <v>3.7</v>
      </c>
      <c r="R764" s="86">
        <v>3.3</v>
      </c>
      <c r="S764" s="112">
        <f t="shared" si="238"/>
        <v>112.12121212121214</v>
      </c>
      <c r="T764" s="116">
        <f t="shared" si="3"/>
        <v>-2.0000000000000009</v>
      </c>
      <c r="U764" s="118"/>
      <c r="V764" s="118"/>
      <c r="W764" s="21"/>
      <c r="X764" s="21">
        <v>5.3000000000000007</v>
      </c>
      <c r="Y764">
        <v>5.3000000000000007</v>
      </c>
      <c r="Z764" s="116">
        <f t="shared" si="4"/>
        <v>-2.0000000000000009</v>
      </c>
    </row>
    <row r="765" spans="1:26">
      <c r="A765" s="57"/>
      <c r="B765" s="47"/>
      <c r="C765" s="71"/>
      <c r="D765" s="78" t="s">
        <v>74</v>
      </c>
      <c r="E765" s="86">
        <f t="shared" ref="E765:Q765" si="245">+E763-E764</f>
        <v>3.9</v>
      </c>
      <c r="F765" s="86">
        <f t="shared" si="245"/>
        <v>4.2</v>
      </c>
      <c r="G765" s="86">
        <f t="shared" si="245"/>
        <v>3.5</v>
      </c>
      <c r="H765" s="86">
        <f t="shared" si="245"/>
        <v>4.5999999999999996</v>
      </c>
      <c r="I765" s="86">
        <f t="shared" si="245"/>
        <v>5.3</v>
      </c>
      <c r="J765" s="86">
        <f t="shared" si="245"/>
        <v>4.2</v>
      </c>
      <c r="K765" s="95">
        <f t="shared" si="245"/>
        <v>0</v>
      </c>
      <c r="L765" s="95">
        <f t="shared" si="245"/>
        <v>0</v>
      </c>
      <c r="M765" s="95">
        <f t="shared" si="245"/>
        <v>0</v>
      </c>
      <c r="N765" s="95">
        <f t="shared" si="245"/>
        <v>0</v>
      </c>
      <c r="O765" s="95">
        <f t="shared" si="245"/>
        <v>0</v>
      </c>
      <c r="P765" s="95">
        <f t="shared" si="245"/>
        <v>0</v>
      </c>
      <c r="Q765" s="86">
        <f t="shared" si="245"/>
        <v>25.7</v>
      </c>
      <c r="R765" s="86">
        <v>25.200000000000003</v>
      </c>
      <c r="S765" s="112">
        <f t="shared" si="238"/>
        <v>101.98412698412697</v>
      </c>
      <c r="T765" s="116">
        <f t="shared" si="3"/>
        <v>2.0000000000000036</v>
      </c>
      <c r="U765" s="118"/>
      <c r="V765" s="118"/>
      <c r="W765" s="21"/>
      <c r="X765" s="21">
        <v>23.2</v>
      </c>
      <c r="Y765">
        <v>23.2</v>
      </c>
      <c r="Z765" s="116">
        <f t="shared" si="4"/>
        <v>2.0000000000000036</v>
      </c>
    </row>
    <row r="766" spans="1:26">
      <c r="A766" s="57"/>
      <c r="B766" s="47"/>
      <c r="C766" s="71"/>
      <c r="D766" s="78" t="s">
        <v>75</v>
      </c>
      <c r="E766" s="86">
        <f t="shared" ref="E766:Q766" si="246">+E763-E767</f>
        <v>3.7</v>
      </c>
      <c r="F766" s="86">
        <f t="shared" si="246"/>
        <v>4</v>
      </c>
      <c r="G766" s="86">
        <f t="shared" si="246"/>
        <v>3.4000000000000004</v>
      </c>
      <c r="H766" s="86">
        <f t="shared" si="246"/>
        <v>5.3</v>
      </c>
      <c r="I766" s="86">
        <f t="shared" si="246"/>
        <v>6</v>
      </c>
      <c r="J766" s="86">
        <f t="shared" si="246"/>
        <v>4.5999999999999996</v>
      </c>
      <c r="K766" s="95">
        <f t="shared" si="246"/>
        <v>0</v>
      </c>
      <c r="L766" s="95">
        <f t="shared" si="246"/>
        <v>0</v>
      </c>
      <c r="M766" s="95">
        <f t="shared" si="246"/>
        <v>0</v>
      </c>
      <c r="N766" s="95">
        <f t="shared" si="246"/>
        <v>0</v>
      </c>
      <c r="O766" s="95">
        <f t="shared" si="246"/>
        <v>0</v>
      </c>
      <c r="P766" s="95">
        <f t="shared" si="246"/>
        <v>0</v>
      </c>
      <c r="Q766" s="86">
        <f t="shared" si="246"/>
        <v>27</v>
      </c>
      <c r="R766" s="86">
        <v>26.699999999999996</v>
      </c>
      <c r="S766" s="112">
        <f t="shared" si="238"/>
        <v>101.123595505618</v>
      </c>
      <c r="T766" s="116">
        <f t="shared" si="3"/>
        <v>1.399999999999995</v>
      </c>
      <c r="U766" s="118"/>
      <c r="V766" s="118"/>
      <c r="W766" s="21"/>
      <c r="X766" s="21">
        <v>25.3</v>
      </c>
      <c r="Y766">
        <v>25.3</v>
      </c>
      <c r="Z766" s="116">
        <f t="shared" si="4"/>
        <v>1.399999999999995</v>
      </c>
    </row>
    <row r="767" spans="1:26">
      <c r="A767" s="57"/>
      <c r="B767" s="47"/>
      <c r="C767" s="71"/>
      <c r="D767" s="78" t="s">
        <v>40</v>
      </c>
      <c r="E767" s="86">
        <v>0.3</v>
      </c>
      <c r="F767" s="86">
        <v>0.3</v>
      </c>
      <c r="G767" s="86">
        <v>0.3</v>
      </c>
      <c r="H767" s="86">
        <v>0.5</v>
      </c>
      <c r="I767" s="86">
        <v>0.6</v>
      </c>
      <c r="J767" s="86">
        <v>0.4</v>
      </c>
      <c r="K767" s="95"/>
      <c r="L767" s="95"/>
      <c r="M767" s="95"/>
      <c r="N767" s="95"/>
      <c r="O767" s="95"/>
      <c r="P767" s="95"/>
      <c r="Q767" s="86">
        <f>SUM(E767:P767)</f>
        <v>2.4</v>
      </c>
      <c r="R767" s="86">
        <v>1.7999999999999998</v>
      </c>
      <c r="S767" s="112">
        <f t="shared" si="238"/>
        <v>133.33333333333334</v>
      </c>
      <c r="T767" s="116">
        <f t="shared" si="3"/>
        <v>-1.4</v>
      </c>
      <c r="U767" s="118"/>
      <c r="V767" s="118"/>
      <c r="W767" s="21"/>
      <c r="X767" s="21">
        <v>3.2</v>
      </c>
      <c r="Y767">
        <v>3.2</v>
      </c>
      <c r="Z767" s="116">
        <f t="shared" si="4"/>
        <v>-1.4</v>
      </c>
    </row>
    <row r="768" spans="1:26" ht="14.25">
      <c r="A768" s="57"/>
      <c r="B768" s="47"/>
      <c r="C768" s="72"/>
      <c r="D768" s="79" t="s">
        <v>76</v>
      </c>
      <c r="E768" s="87">
        <v>0.6</v>
      </c>
      <c r="F768" s="87">
        <v>0.6</v>
      </c>
      <c r="G768" s="87">
        <v>0.9</v>
      </c>
      <c r="H768" s="87">
        <v>1.2</v>
      </c>
      <c r="I768" s="87">
        <v>1.2</v>
      </c>
      <c r="J768" s="87">
        <v>1.3</v>
      </c>
      <c r="K768" s="96"/>
      <c r="L768" s="96"/>
      <c r="M768" s="96"/>
      <c r="N768" s="96"/>
      <c r="O768" s="96"/>
      <c r="P768" s="96"/>
      <c r="Q768" s="87">
        <f>SUM(E768:P768)</f>
        <v>5.8</v>
      </c>
      <c r="R768" s="87">
        <v>3.4000000000000004</v>
      </c>
      <c r="S768" s="113">
        <f t="shared" si="238"/>
        <v>170.58823529411762</v>
      </c>
      <c r="T768" s="116">
        <f t="shared" si="3"/>
        <v>-3.1999999999999993</v>
      </c>
      <c r="U768" s="119"/>
      <c r="V768" s="119"/>
      <c r="W768" s="21"/>
      <c r="X768" s="21">
        <v>6.6</v>
      </c>
      <c r="Y768">
        <v>6.6</v>
      </c>
      <c r="Z768" s="116">
        <f t="shared" si="4"/>
        <v>-3.1999999999999993</v>
      </c>
    </row>
    <row r="769" spans="1:26" ht="13.5" customHeight="1">
      <c r="A769" s="57"/>
      <c r="B769" s="47"/>
      <c r="C769" s="70" t="s">
        <v>225</v>
      </c>
      <c r="D769" s="77" t="s">
        <v>39</v>
      </c>
      <c r="E769" s="85">
        <v>5.4</v>
      </c>
      <c r="F769" s="85">
        <v>7.4</v>
      </c>
      <c r="G769" s="85">
        <v>6.2</v>
      </c>
      <c r="H769" s="85">
        <v>11.5</v>
      </c>
      <c r="I769" s="85">
        <v>13.7</v>
      </c>
      <c r="J769" s="85">
        <v>10.1</v>
      </c>
      <c r="K769" s="94"/>
      <c r="L769" s="94"/>
      <c r="M769" s="94"/>
      <c r="N769" s="94"/>
      <c r="O769" s="94"/>
      <c r="P769" s="94"/>
      <c r="Q769" s="85">
        <f>SUM(E769:P769)</f>
        <v>54.3</v>
      </c>
      <c r="R769" s="85">
        <v>50</v>
      </c>
      <c r="S769" s="111">
        <f t="shared" si="238"/>
        <v>108.6</v>
      </c>
      <c r="T769" s="116">
        <f t="shared" si="3"/>
        <v>-11.599999999999994</v>
      </c>
      <c r="U769" s="117" t="s">
        <v>203</v>
      </c>
      <c r="V769" s="148">
        <v>1</v>
      </c>
      <c r="W769" s="21"/>
      <c r="X769" s="21">
        <v>61.599999999999994</v>
      </c>
      <c r="Y769">
        <v>61.599999999999994</v>
      </c>
      <c r="Z769" s="116">
        <f t="shared" si="4"/>
        <v>-11.599999999999994</v>
      </c>
    </row>
    <row r="770" spans="1:26">
      <c r="A770" s="57"/>
      <c r="B770" s="47"/>
      <c r="C770" s="71"/>
      <c r="D770" s="78" t="s">
        <v>72</v>
      </c>
      <c r="E770" s="86">
        <v>0.2</v>
      </c>
      <c r="F770" s="86">
        <v>0.4</v>
      </c>
      <c r="G770" s="86">
        <v>0.3</v>
      </c>
      <c r="H770" s="86">
        <v>0.5</v>
      </c>
      <c r="I770" s="86">
        <v>0.7</v>
      </c>
      <c r="J770" s="86">
        <v>0.5</v>
      </c>
      <c r="K770" s="95"/>
      <c r="L770" s="95"/>
      <c r="M770" s="95"/>
      <c r="N770" s="95"/>
      <c r="O770" s="95"/>
      <c r="P770" s="95"/>
      <c r="Q770" s="86">
        <f>SUM(E770:P770)</f>
        <v>2.6</v>
      </c>
      <c r="R770" s="86">
        <v>2.5</v>
      </c>
      <c r="S770" s="112">
        <f t="shared" si="238"/>
        <v>104</v>
      </c>
      <c r="T770" s="116">
        <f t="shared" si="3"/>
        <v>-0.89999999999999991</v>
      </c>
      <c r="U770" s="118"/>
      <c r="V770" s="118"/>
      <c r="W770" s="21"/>
      <c r="X770" s="21">
        <v>3.4</v>
      </c>
      <c r="Y770">
        <v>3.4</v>
      </c>
      <c r="Z770" s="116">
        <f t="shared" si="4"/>
        <v>-0.89999999999999991</v>
      </c>
    </row>
    <row r="771" spans="1:26">
      <c r="A771" s="57"/>
      <c r="B771" s="47"/>
      <c r="C771" s="71"/>
      <c r="D771" s="78" t="s">
        <v>74</v>
      </c>
      <c r="E771" s="86">
        <f t="shared" ref="E771:Q771" si="247">+E769-E770</f>
        <v>5.2</v>
      </c>
      <c r="F771" s="86">
        <f t="shared" si="247"/>
        <v>7</v>
      </c>
      <c r="G771" s="86">
        <f t="shared" si="247"/>
        <v>5.9</v>
      </c>
      <c r="H771" s="86">
        <f t="shared" si="247"/>
        <v>11</v>
      </c>
      <c r="I771" s="86">
        <f t="shared" si="247"/>
        <v>13</v>
      </c>
      <c r="J771" s="86">
        <f t="shared" si="247"/>
        <v>9.6</v>
      </c>
      <c r="K771" s="95">
        <f t="shared" si="247"/>
        <v>0</v>
      </c>
      <c r="L771" s="95">
        <f t="shared" si="247"/>
        <v>0</v>
      </c>
      <c r="M771" s="95">
        <f t="shared" si="247"/>
        <v>0</v>
      </c>
      <c r="N771" s="95">
        <f t="shared" si="247"/>
        <v>0</v>
      </c>
      <c r="O771" s="95">
        <f t="shared" si="247"/>
        <v>0</v>
      </c>
      <c r="P771" s="95">
        <f t="shared" si="247"/>
        <v>0</v>
      </c>
      <c r="Q771" s="86">
        <f t="shared" si="247"/>
        <v>51.7</v>
      </c>
      <c r="R771" s="86">
        <v>47.5</v>
      </c>
      <c r="S771" s="112">
        <f t="shared" si="238"/>
        <v>108.84210526315789</v>
      </c>
      <c r="T771" s="116">
        <f t="shared" si="3"/>
        <v>-10.699999999999996</v>
      </c>
      <c r="U771" s="118"/>
      <c r="V771" s="118"/>
      <c r="W771" s="21"/>
      <c r="X771" s="21">
        <v>58.2</v>
      </c>
      <c r="Y771">
        <v>58.2</v>
      </c>
      <c r="Z771" s="116">
        <f t="shared" si="4"/>
        <v>-10.699999999999996</v>
      </c>
    </row>
    <row r="772" spans="1:26">
      <c r="A772" s="57"/>
      <c r="B772" s="47"/>
      <c r="C772" s="71"/>
      <c r="D772" s="78" t="s">
        <v>75</v>
      </c>
      <c r="E772" s="86">
        <f t="shared" ref="E772:Q772" si="248">+E769-E773</f>
        <v>5.2</v>
      </c>
      <c r="F772" s="86">
        <f t="shared" si="248"/>
        <v>7.1</v>
      </c>
      <c r="G772" s="86">
        <f t="shared" si="248"/>
        <v>5.9</v>
      </c>
      <c r="H772" s="86">
        <f t="shared" si="248"/>
        <v>10.5</v>
      </c>
      <c r="I772" s="86">
        <f t="shared" si="248"/>
        <v>12.399999999999999</v>
      </c>
      <c r="J772" s="86">
        <f t="shared" si="248"/>
        <v>9</v>
      </c>
      <c r="K772" s="95">
        <f t="shared" si="248"/>
        <v>0</v>
      </c>
      <c r="L772" s="95">
        <f t="shared" si="248"/>
        <v>0</v>
      </c>
      <c r="M772" s="95">
        <f t="shared" si="248"/>
        <v>0</v>
      </c>
      <c r="N772" s="95">
        <f t="shared" si="248"/>
        <v>0</v>
      </c>
      <c r="O772" s="95">
        <f t="shared" si="248"/>
        <v>0</v>
      </c>
      <c r="P772" s="95">
        <f t="shared" si="248"/>
        <v>0</v>
      </c>
      <c r="Q772" s="86">
        <f t="shared" si="248"/>
        <v>50.1</v>
      </c>
      <c r="R772" s="86">
        <v>47.3</v>
      </c>
      <c r="S772" s="112">
        <f t="shared" si="238"/>
        <v>105.91966173361523</v>
      </c>
      <c r="T772" s="116">
        <f t="shared" si="3"/>
        <v>-10.200000000000003</v>
      </c>
      <c r="U772" s="118"/>
      <c r="V772" s="118"/>
      <c r="W772" s="21"/>
      <c r="X772" s="21">
        <v>57.5</v>
      </c>
      <c r="Y772">
        <v>57.499999999999993</v>
      </c>
      <c r="Z772" s="116">
        <f t="shared" si="4"/>
        <v>-10.199999999999996</v>
      </c>
    </row>
    <row r="773" spans="1:26">
      <c r="A773" s="57"/>
      <c r="B773" s="63"/>
      <c r="C773" s="71"/>
      <c r="D773" s="78" t="s">
        <v>40</v>
      </c>
      <c r="E773" s="86">
        <v>0.2</v>
      </c>
      <c r="F773" s="86">
        <v>0.3</v>
      </c>
      <c r="G773" s="86">
        <v>0.3</v>
      </c>
      <c r="H773" s="86">
        <v>1</v>
      </c>
      <c r="I773" s="86">
        <v>1.3</v>
      </c>
      <c r="J773" s="86">
        <v>1.1000000000000001</v>
      </c>
      <c r="K773" s="95"/>
      <c r="L773" s="95"/>
      <c r="M773" s="95"/>
      <c r="N773" s="95"/>
      <c r="O773" s="95"/>
      <c r="P773" s="95"/>
      <c r="Q773" s="86">
        <f>SUM(E773:P773)</f>
        <v>4.2</v>
      </c>
      <c r="R773" s="86">
        <v>2.7</v>
      </c>
      <c r="S773" s="112">
        <f t="shared" si="238"/>
        <v>155.55555555555557</v>
      </c>
      <c r="T773" s="116">
        <f t="shared" si="3"/>
        <v>-1.3999999999999995</v>
      </c>
      <c r="U773" s="118"/>
      <c r="V773" s="118"/>
      <c r="W773" s="21"/>
      <c r="X773" s="21">
        <v>4.0999999999999996</v>
      </c>
      <c r="Y773">
        <v>4.0999999999999996</v>
      </c>
      <c r="Z773" s="116">
        <f t="shared" si="4"/>
        <v>-1.3999999999999995</v>
      </c>
    </row>
    <row r="774" spans="1:26" ht="14.25">
      <c r="A774" s="57"/>
      <c r="B774" s="63"/>
      <c r="C774" s="72"/>
      <c r="D774" s="79" t="s">
        <v>76</v>
      </c>
      <c r="E774" s="87">
        <v>0.3</v>
      </c>
      <c r="F774" s="87">
        <v>0.5</v>
      </c>
      <c r="G774" s="87">
        <v>0.8</v>
      </c>
      <c r="H774" s="87">
        <v>1.6</v>
      </c>
      <c r="I774" s="87">
        <v>1.8</v>
      </c>
      <c r="J774" s="87">
        <v>1.5</v>
      </c>
      <c r="K774" s="96"/>
      <c r="L774" s="96"/>
      <c r="M774" s="96"/>
      <c r="N774" s="96"/>
      <c r="O774" s="96"/>
      <c r="P774" s="96"/>
      <c r="Q774" s="87">
        <f>SUM(E774:P774)</f>
        <v>6.5</v>
      </c>
      <c r="R774" s="87">
        <v>3.8</v>
      </c>
      <c r="S774" s="113">
        <f t="shared" si="238"/>
        <v>171.05263157894737</v>
      </c>
      <c r="T774" s="116">
        <f t="shared" si="3"/>
        <v>-2.3999999999999995</v>
      </c>
      <c r="U774" s="119"/>
      <c r="V774" s="119"/>
      <c r="W774" s="21"/>
      <c r="X774" s="21">
        <v>6.1999999999999993</v>
      </c>
      <c r="Y774">
        <v>6.1999999999999993</v>
      </c>
      <c r="Z774" s="116">
        <f t="shared" si="4"/>
        <v>-2.3999999999999995</v>
      </c>
    </row>
    <row r="775" spans="1:26" ht="13.5" customHeight="1">
      <c r="A775" s="57"/>
      <c r="B775" s="63"/>
      <c r="C775" s="70" t="s">
        <v>177</v>
      </c>
      <c r="D775" s="77" t="s">
        <v>39</v>
      </c>
      <c r="E775" s="85">
        <v>3.4</v>
      </c>
      <c r="F775" s="85">
        <v>9.8000000000000007</v>
      </c>
      <c r="G775" s="85">
        <v>11</v>
      </c>
      <c r="H775" s="85">
        <v>22.4</v>
      </c>
      <c r="I775" s="85">
        <v>27.1</v>
      </c>
      <c r="J775" s="85">
        <v>23.7</v>
      </c>
      <c r="K775" s="94"/>
      <c r="L775" s="94"/>
      <c r="M775" s="94"/>
      <c r="N775" s="94"/>
      <c r="O775" s="94"/>
      <c r="P775" s="94"/>
      <c r="Q775" s="85">
        <f>SUM(E775:P775)</f>
        <v>97.4</v>
      </c>
      <c r="R775" s="85">
        <v>94.1</v>
      </c>
      <c r="S775" s="111">
        <f t="shared" si="238"/>
        <v>103.50690754516474</v>
      </c>
      <c r="T775" s="116">
        <f t="shared" si="3"/>
        <v>-55.200000000000017</v>
      </c>
      <c r="U775" s="120" t="s">
        <v>477</v>
      </c>
      <c r="V775" s="148">
        <v>1</v>
      </c>
      <c r="W775" s="21"/>
      <c r="X775" s="21">
        <v>149.30000000000001</v>
      </c>
      <c r="Y775">
        <v>149.30000000000001</v>
      </c>
      <c r="Z775" s="116">
        <f t="shared" si="4"/>
        <v>-55.200000000000017</v>
      </c>
    </row>
    <row r="776" spans="1:26">
      <c r="A776" s="57"/>
      <c r="B776" s="63"/>
      <c r="C776" s="71"/>
      <c r="D776" s="78" t="s">
        <v>72</v>
      </c>
      <c r="E776" s="86">
        <v>0.3</v>
      </c>
      <c r="F776" s="86">
        <v>1.1000000000000001</v>
      </c>
      <c r="G776" s="86">
        <v>1.2</v>
      </c>
      <c r="H776" s="86">
        <v>1.8</v>
      </c>
      <c r="I776" s="86">
        <v>2.2000000000000002</v>
      </c>
      <c r="J776" s="86">
        <v>1.9</v>
      </c>
      <c r="K776" s="95"/>
      <c r="L776" s="95"/>
      <c r="M776" s="95"/>
      <c r="N776" s="95"/>
      <c r="O776" s="95"/>
      <c r="P776" s="95"/>
      <c r="Q776" s="86">
        <f>SUM(E776:P776)</f>
        <v>8.5</v>
      </c>
      <c r="R776" s="86">
        <v>8.3000000000000007</v>
      </c>
      <c r="S776" s="112">
        <f t="shared" si="238"/>
        <v>102.40963855421685</v>
      </c>
      <c r="T776" s="116">
        <f t="shared" si="3"/>
        <v>-4.5999999999999996</v>
      </c>
      <c r="U776" s="121"/>
      <c r="V776" s="118"/>
      <c r="W776" s="21"/>
      <c r="X776" s="21">
        <v>12.9</v>
      </c>
      <c r="Y776">
        <v>12.9</v>
      </c>
      <c r="Z776" s="116">
        <f t="shared" si="4"/>
        <v>-4.5999999999999996</v>
      </c>
    </row>
    <row r="777" spans="1:26">
      <c r="A777" s="57"/>
      <c r="B777" s="63"/>
      <c r="C777" s="71"/>
      <c r="D777" s="78" t="s">
        <v>74</v>
      </c>
      <c r="E777" s="86">
        <f t="shared" ref="E777:Q777" si="249">+E775-E776</f>
        <v>3.1</v>
      </c>
      <c r="F777" s="86">
        <f t="shared" si="249"/>
        <v>8.7000000000000011</v>
      </c>
      <c r="G777" s="86">
        <f t="shared" si="249"/>
        <v>9.8000000000000007</v>
      </c>
      <c r="H777" s="86">
        <f t="shared" si="249"/>
        <v>20.6</v>
      </c>
      <c r="I777" s="86">
        <f t="shared" si="249"/>
        <v>24.9</v>
      </c>
      <c r="J777" s="86">
        <f t="shared" si="249"/>
        <v>21.8</v>
      </c>
      <c r="K777" s="95">
        <f t="shared" si="249"/>
        <v>0</v>
      </c>
      <c r="L777" s="95">
        <f t="shared" si="249"/>
        <v>0</v>
      </c>
      <c r="M777" s="95">
        <f t="shared" si="249"/>
        <v>0</v>
      </c>
      <c r="N777" s="95">
        <f t="shared" si="249"/>
        <v>0</v>
      </c>
      <c r="O777" s="95">
        <f t="shared" si="249"/>
        <v>0</v>
      </c>
      <c r="P777" s="95">
        <f t="shared" si="249"/>
        <v>0</v>
      </c>
      <c r="Q777" s="86">
        <f t="shared" si="249"/>
        <v>88.9</v>
      </c>
      <c r="R777" s="86">
        <v>85.8</v>
      </c>
      <c r="S777" s="112">
        <f t="shared" si="238"/>
        <v>103.61305361305362</v>
      </c>
      <c r="T777" s="116">
        <f t="shared" si="3"/>
        <v>-50.600000000000009</v>
      </c>
      <c r="U777" s="121"/>
      <c r="V777" s="118"/>
      <c r="W777" s="21"/>
      <c r="X777" s="21">
        <v>136.4</v>
      </c>
      <c r="Y777">
        <v>136.4</v>
      </c>
      <c r="Z777" s="116">
        <f t="shared" si="4"/>
        <v>-50.600000000000009</v>
      </c>
    </row>
    <row r="778" spans="1:26">
      <c r="A778" s="57"/>
      <c r="B778" s="63"/>
      <c r="C778" s="71"/>
      <c r="D778" s="78" t="s">
        <v>75</v>
      </c>
      <c r="E778" s="86">
        <f t="shared" ref="E778:Q778" si="250">+E775-E779</f>
        <v>3.4</v>
      </c>
      <c r="F778" s="86">
        <f t="shared" si="250"/>
        <v>9.5</v>
      </c>
      <c r="G778" s="86">
        <f t="shared" si="250"/>
        <v>9.4</v>
      </c>
      <c r="H778" s="86">
        <f t="shared" si="250"/>
        <v>18.299999999999997</v>
      </c>
      <c r="I778" s="86">
        <f t="shared" si="250"/>
        <v>22.5</v>
      </c>
      <c r="J778" s="86">
        <f t="shared" si="250"/>
        <v>19</v>
      </c>
      <c r="K778" s="95">
        <f t="shared" si="250"/>
        <v>0</v>
      </c>
      <c r="L778" s="95">
        <f t="shared" si="250"/>
        <v>0</v>
      </c>
      <c r="M778" s="95">
        <f t="shared" si="250"/>
        <v>0</v>
      </c>
      <c r="N778" s="95">
        <f t="shared" si="250"/>
        <v>0</v>
      </c>
      <c r="O778" s="95">
        <f t="shared" si="250"/>
        <v>0</v>
      </c>
      <c r="P778" s="95">
        <f t="shared" si="250"/>
        <v>0</v>
      </c>
      <c r="Q778" s="86">
        <f t="shared" si="250"/>
        <v>82.1</v>
      </c>
      <c r="R778" s="86">
        <v>79.900000000000006</v>
      </c>
      <c r="S778" s="112">
        <f t="shared" si="238"/>
        <v>102.75344180225281</v>
      </c>
      <c r="T778" s="116">
        <f t="shared" si="3"/>
        <v>-63.099999999999994</v>
      </c>
      <c r="U778" s="121"/>
      <c r="V778" s="118"/>
      <c r="W778" s="21"/>
      <c r="X778" s="21">
        <v>143</v>
      </c>
      <c r="Y778">
        <v>143</v>
      </c>
      <c r="Z778" s="116">
        <f t="shared" si="4"/>
        <v>-63.099999999999994</v>
      </c>
    </row>
    <row r="779" spans="1:26">
      <c r="A779" s="57"/>
      <c r="B779" s="47"/>
      <c r="C779" s="71"/>
      <c r="D779" s="78" t="s">
        <v>40</v>
      </c>
      <c r="E779" s="86">
        <v>0</v>
      </c>
      <c r="F779" s="86">
        <v>0.3</v>
      </c>
      <c r="G779" s="86">
        <v>1.6</v>
      </c>
      <c r="H779" s="86">
        <v>4.0999999999999996</v>
      </c>
      <c r="I779" s="86">
        <v>4.5999999999999996</v>
      </c>
      <c r="J779" s="86">
        <v>4.7</v>
      </c>
      <c r="K779" s="95"/>
      <c r="L779" s="95"/>
      <c r="M779" s="95"/>
      <c r="N779" s="95"/>
      <c r="O779" s="95"/>
      <c r="P779" s="95"/>
      <c r="Q779" s="86">
        <f>SUM(E779:P779)</f>
        <v>15.3</v>
      </c>
      <c r="R779" s="86">
        <v>14.2</v>
      </c>
      <c r="S779" s="112">
        <f t="shared" si="238"/>
        <v>107.74647887323945</v>
      </c>
      <c r="T779" s="116">
        <f t="shared" si="3"/>
        <v>7.8999999999999986</v>
      </c>
      <c r="U779" s="121"/>
      <c r="V779" s="118"/>
      <c r="W779" s="21"/>
      <c r="X779" s="21">
        <v>6.3000000000000007</v>
      </c>
      <c r="Y779">
        <v>6.3000000000000007</v>
      </c>
      <c r="Z779" s="116">
        <f t="shared" si="4"/>
        <v>7.8999999999999986</v>
      </c>
    </row>
    <row r="780" spans="1:26" ht="14.25">
      <c r="A780" s="57"/>
      <c r="B780" s="64"/>
      <c r="C780" s="72"/>
      <c r="D780" s="79" t="s">
        <v>76</v>
      </c>
      <c r="E780" s="87">
        <v>0</v>
      </c>
      <c r="F780" s="87">
        <v>0.3</v>
      </c>
      <c r="G780" s="87">
        <v>1.6</v>
      </c>
      <c r="H780" s="87">
        <v>4.0999999999999996</v>
      </c>
      <c r="I780" s="87">
        <v>4.5999999999999996</v>
      </c>
      <c r="J780" s="87">
        <v>4.7</v>
      </c>
      <c r="K780" s="96"/>
      <c r="L780" s="96"/>
      <c r="M780" s="96"/>
      <c r="N780" s="96"/>
      <c r="O780" s="96"/>
      <c r="P780" s="96"/>
      <c r="Q780" s="87">
        <f>SUM(E780:P780)</f>
        <v>15.3</v>
      </c>
      <c r="R780" s="87">
        <v>14.2</v>
      </c>
      <c r="S780" s="113">
        <f t="shared" si="238"/>
        <v>107.74647887323945</v>
      </c>
      <c r="T780" s="116">
        <f t="shared" si="3"/>
        <v>7.6999999999999993</v>
      </c>
      <c r="U780" s="122"/>
      <c r="V780" s="119"/>
      <c r="W780" s="21"/>
      <c r="X780" s="21">
        <v>6.5</v>
      </c>
      <c r="Y780">
        <v>6.5</v>
      </c>
      <c r="Z780" s="116">
        <f t="shared" si="4"/>
        <v>7.6999999999999993</v>
      </c>
    </row>
    <row r="781" spans="1:26">
      <c r="A781" s="57"/>
      <c r="B781" s="54" t="s">
        <v>199</v>
      </c>
      <c r="C781" s="67"/>
      <c r="D781" s="77" t="s">
        <v>39</v>
      </c>
      <c r="E781" s="85">
        <f t="shared" ref="E781:Q786" si="251">+E787+E793+E802+E808+E814+E820+E826+E832</f>
        <v>79.3</v>
      </c>
      <c r="F781" s="85">
        <f t="shared" si="251"/>
        <v>106.3</v>
      </c>
      <c r="G781" s="85">
        <f t="shared" si="251"/>
        <v>104.6</v>
      </c>
      <c r="H781" s="85">
        <f t="shared" si="251"/>
        <v>207</v>
      </c>
      <c r="I781" s="85">
        <f t="shared" si="251"/>
        <v>206.9</v>
      </c>
      <c r="J781" s="85">
        <f t="shared" si="251"/>
        <v>127.69999999999999</v>
      </c>
      <c r="K781" s="94">
        <f t="shared" si="251"/>
        <v>0</v>
      </c>
      <c r="L781" s="94">
        <f t="shared" si="251"/>
        <v>0</v>
      </c>
      <c r="M781" s="94">
        <f t="shared" si="251"/>
        <v>0</v>
      </c>
      <c r="N781" s="94">
        <f t="shared" si="251"/>
        <v>0</v>
      </c>
      <c r="O781" s="94">
        <f t="shared" si="251"/>
        <v>0</v>
      </c>
      <c r="P781" s="94">
        <f t="shared" si="251"/>
        <v>0</v>
      </c>
      <c r="Q781" s="85">
        <f t="shared" si="251"/>
        <v>831.8</v>
      </c>
      <c r="R781" s="85">
        <v>857.60000000000014</v>
      </c>
      <c r="S781" s="111">
        <f t="shared" si="238"/>
        <v>96.991604477611915</v>
      </c>
      <c r="T781" s="116">
        <f t="shared" si="3"/>
        <v>-249.29999999999973</v>
      </c>
      <c r="W781" s="21"/>
      <c r="X781" s="21">
        <v>1106.8999999999999</v>
      </c>
      <c r="Y781">
        <v>1105.3999999999999</v>
      </c>
      <c r="Z781" s="116">
        <f t="shared" si="4"/>
        <v>-247.79999999999973</v>
      </c>
    </row>
    <row r="782" spans="1:26">
      <c r="A782" s="57"/>
      <c r="B782" s="55"/>
      <c r="C782" s="68"/>
      <c r="D782" s="78" t="s">
        <v>72</v>
      </c>
      <c r="E782" s="86">
        <f t="shared" si="251"/>
        <v>6.4</v>
      </c>
      <c r="F782" s="86">
        <f t="shared" si="251"/>
        <v>9.1000000000000014</v>
      </c>
      <c r="G782" s="86">
        <f t="shared" si="251"/>
        <v>10.1</v>
      </c>
      <c r="H782" s="86">
        <f t="shared" si="251"/>
        <v>21.1</v>
      </c>
      <c r="I782" s="86">
        <f t="shared" si="251"/>
        <v>22.8</v>
      </c>
      <c r="J782" s="86">
        <f t="shared" si="251"/>
        <v>15.9</v>
      </c>
      <c r="K782" s="95">
        <f t="shared" si="251"/>
        <v>0</v>
      </c>
      <c r="L782" s="95">
        <f t="shared" si="251"/>
        <v>0</v>
      </c>
      <c r="M782" s="95">
        <f t="shared" si="251"/>
        <v>0</v>
      </c>
      <c r="N782" s="95">
        <f t="shared" si="251"/>
        <v>0</v>
      </c>
      <c r="O782" s="95">
        <f t="shared" si="251"/>
        <v>0</v>
      </c>
      <c r="P782" s="95">
        <f t="shared" si="251"/>
        <v>0</v>
      </c>
      <c r="Q782" s="86">
        <f t="shared" si="251"/>
        <v>85.4</v>
      </c>
      <c r="R782" s="86">
        <v>86.199999999999989</v>
      </c>
      <c r="S782" s="112">
        <f t="shared" si="238"/>
        <v>99.071925754060345</v>
      </c>
      <c r="T782" s="116">
        <f t="shared" si="3"/>
        <v>-36.300000000000011</v>
      </c>
      <c r="W782" s="21"/>
      <c r="X782" s="21">
        <v>122.5</v>
      </c>
      <c r="Y782">
        <v>122.5</v>
      </c>
      <c r="Z782" s="116">
        <f t="shared" si="4"/>
        <v>-36.300000000000011</v>
      </c>
    </row>
    <row r="783" spans="1:26">
      <c r="A783" s="57"/>
      <c r="B783" s="55"/>
      <c r="C783" s="68"/>
      <c r="D783" s="78" t="s">
        <v>74</v>
      </c>
      <c r="E783" s="86">
        <f t="shared" si="251"/>
        <v>72.900000000000006</v>
      </c>
      <c r="F783" s="86">
        <f t="shared" si="251"/>
        <v>97.2</v>
      </c>
      <c r="G783" s="86">
        <f t="shared" si="251"/>
        <v>94.5</v>
      </c>
      <c r="H783" s="86">
        <f t="shared" si="251"/>
        <v>185.90000000000003</v>
      </c>
      <c r="I783" s="86">
        <f t="shared" si="251"/>
        <v>184.10000000000002</v>
      </c>
      <c r="J783" s="86">
        <f t="shared" si="251"/>
        <v>111.8</v>
      </c>
      <c r="K783" s="95">
        <f t="shared" si="251"/>
        <v>0</v>
      </c>
      <c r="L783" s="95">
        <f t="shared" si="251"/>
        <v>0</v>
      </c>
      <c r="M783" s="95">
        <f t="shared" si="251"/>
        <v>0</v>
      </c>
      <c r="N783" s="95">
        <f t="shared" si="251"/>
        <v>0</v>
      </c>
      <c r="O783" s="95">
        <f t="shared" si="251"/>
        <v>0</v>
      </c>
      <c r="P783" s="95">
        <f t="shared" si="251"/>
        <v>0</v>
      </c>
      <c r="Q783" s="86">
        <f t="shared" si="251"/>
        <v>746.4</v>
      </c>
      <c r="R783" s="86">
        <v>771.40000000000009</v>
      </c>
      <c r="S783" s="112">
        <f t="shared" si="238"/>
        <v>96.759139227378782</v>
      </c>
      <c r="T783" s="116">
        <f t="shared" si="3"/>
        <v>-212.99999999999977</v>
      </c>
      <c r="W783" s="21"/>
      <c r="X783" s="21">
        <v>984.39999999999986</v>
      </c>
      <c r="Y783">
        <v>982.90000000000009</v>
      </c>
      <c r="Z783" s="116">
        <f t="shared" si="4"/>
        <v>-211.5</v>
      </c>
    </row>
    <row r="784" spans="1:26">
      <c r="A784" s="57"/>
      <c r="B784" s="55"/>
      <c r="C784" s="68"/>
      <c r="D784" s="78" t="s">
        <v>75</v>
      </c>
      <c r="E784" s="86">
        <f t="shared" si="251"/>
        <v>74.8</v>
      </c>
      <c r="F784" s="86">
        <f t="shared" si="251"/>
        <v>100.30000000000001</v>
      </c>
      <c r="G784" s="86">
        <f t="shared" si="251"/>
        <v>96.4</v>
      </c>
      <c r="H784" s="86">
        <f t="shared" si="251"/>
        <v>191.5</v>
      </c>
      <c r="I784" s="86">
        <f t="shared" si="251"/>
        <v>190.5</v>
      </c>
      <c r="J784" s="86">
        <f t="shared" si="251"/>
        <v>117.9</v>
      </c>
      <c r="K784" s="95">
        <f t="shared" si="251"/>
        <v>0</v>
      </c>
      <c r="L784" s="95">
        <f t="shared" si="251"/>
        <v>0</v>
      </c>
      <c r="M784" s="95">
        <f t="shared" si="251"/>
        <v>0</v>
      </c>
      <c r="N784" s="95">
        <f t="shared" si="251"/>
        <v>0</v>
      </c>
      <c r="O784" s="95">
        <f t="shared" si="251"/>
        <v>0</v>
      </c>
      <c r="P784" s="95">
        <f t="shared" si="251"/>
        <v>0</v>
      </c>
      <c r="Q784" s="86">
        <f t="shared" si="251"/>
        <v>771.4</v>
      </c>
      <c r="R784" s="86">
        <v>792.5</v>
      </c>
      <c r="S784" s="112">
        <f t="shared" si="238"/>
        <v>97.337539432176655</v>
      </c>
      <c r="T784" s="116">
        <f t="shared" si="3"/>
        <v>-210.80000000000007</v>
      </c>
      <c r="W784" s="21"/>
      <c r="X784" s="21">
        <v>1003.3</v>
      </c>
      <c r="Y784">
        <v>1001.8</v>
      </c>
      <c r="Z784" s="116">
        <f t="shared" si="4"/>
        <v>-209.29999999999995</v>
      </c>
    </row>
    <row r="785" spans="1:26">
      <c r="A785" s="57"/>
      <c r="B785" s="55"/>
      <c r="C785" s="68"/>
      <c r="D785" s="78" t="s">
        <v>40</v>
      </c>
      <c r="E785" s="86">
        <f t="shared" si="251"/>
        <v>4.5</v>
      </c>
      <c r="F785" s="86">
        <f t="shared" si="251"/>
        <v>6</v>
      </c>
      <c r="G785" s="86">
        <f t="shared" si="251"/>
        <v>8.1999999999999993</v>
      </c>
      <c r="H785" s="86">
        <f t="shared" si="251"/>
        <v>15.5</v>
      </c>
      <c r="I785" s="86">
        <f t="shared" si="251"/>
        <v>16.399999999999999</v>
      </c>
      <c r="J785" s="86">
        <f t="shared" si="251"/>
        <v>9.8000000000000007</v>
      </c>
      <c r="K785" s="95">
        <f t="shared" si="251"/>
        <v>0</v>
      </c>
      <c r="L785" s="95">
        <f t="shared" si="251"/>
        <v>0</v>
      </c>
      <c r="M785" s="95">
        <f t="shared" si="251"/>
        <v>0</v>
      </c>
      <c r="N785" s="95">
        <f t="shared" si="251"/>
        <v>0</v>
      </c>
      <c r="O785" s="95">
        <f t="shared" si="251"/>
        <v>0</v>
      </c>
      <c r="P785" s="95">
        <f t="shared" si="251"/>
        <v>0</v>
      </c>
      <c r="Q785" s="86">
        <f t="shared" si="251"/>
        <v>60.4</v>
      </c>
      <c r="R785" s="86">
        <v>65.099999999999994</v>
      </c>
      <c r="S785" s="112">
        <f t="shared" si="238"/>
        <v>92.780337941628261</v>
      </c>
      <c r="T785" s="116">
        <f t="shared" si="3"/>
        <v>-38.5</v>
      </c>
      <c r="W785" s="21"/>
      <c r="X785" s="21">
        <v>103.6</v>
      </c>
      <c r="Y785">
        <v>103.6</v>
      </c>
      <c r="Z785" s="116">
        <f t="shared" si="4"/>
        <v>-38.5</v>
      </c>
    </row>
    <row r="786" spans="1:26" ht="14.25">
      <c r="A786" s="57"/>
      <c r="B786" s="55"/>
      <c r="C786" s="69"/>
      <c r="D786" s="79" t="s">
        <v>76</v>
      </c>
      <c r="E786" s="87">
        <f t="shared" si="251"/>
        <v>5.2</v>
      </c>
      <c r="F786" s="87">
        <f t="shared" si="251"/>
        <v>6.9</v>
      </c>
      <c r="G786" s="87">
        <f t="shared" si="251"/>
        <v>9.6999999999999993</v>
      </c>
      <c r="H786" s="87">
        <f t="shared" si="251"/>
        <v>17.799999999999997</v>
      </c>
      <c r="I786" s="87">
        <f t="shared" si="251"/>
        <v>18.599999999999998</v>
      </c>
      <c r="J786" s="87">
        <f t="shared" si="251"/>
        <v>12.6</v>
      </c>
      <c r="K786" s="96">
        <f t="shared" si="251"/>
        <v>0</v>
      </c>
      <c r="L786" s="96">
        <f t="shared" si="251"/>
        <v>0</v>
      </c>
      <c r="M786" s="96">
        <f t="shared" si="251"/>
        <v>0</v>
      </c>
      <c r="N786" s="96">
        <f t="shared" si="251"/>
        <v>0</v>
      </c>
      <c r="O786" s="96">
        <f t="shared" si="251"/>
        <v>0</v>
      </c>
      <c r="P786" s="96">
        <f t="shared" si="251"/>
        <v>0</v>
      </c>
      <c r="Q786" s="87">
        <f t="shared" si="251"/>
        <v>70.8</v>
      </c>
      <c r="R786" s="87">
        <v>72.099999999999994</v>
      </c>
      <c r="S786" s="113">
        <f t="shared" si="238"/>
        <v>98.196948682385582</v>
      </c>
      <c r="T786" s="116">
        <f t="shared" si="3"/>
        <v>-51.100000000000009</v>
      </c>
      <c r="W786" s="21"/>
      <c r="X786" s="21">
        <v>123.2</v>
      </c>
      <c r="Y786">
        <v>123.2</v>
      </c>
      <c r="Z786" s="116">
        <f t="shared" si="4"/>
        <v>-51.100000000000009</v>
      </c>
    </row>
    <row r="787" spans="1:26" ht="13.5" customHeight="1">
      <c r="A787" s="57"/>
      <c r="B787" s="57"/>
      <c r="C787" s="70" t="s">
        <v>228</v>
      </c>
      <c r="D787" s="77" t="s">
        <v>39</v>
      </c>
      <c r="E787" s="85">
        <v>19.399999999999999</v>
      </c>
      <c r="F787" s="85">
        <v>24.2</v>
      </c>
      <c r="G787" s="85">
        <v>25.9</v>
      </c>
      <c r="H787" s="85">
        <v>52</v>
      </c>
      <c r="I787" s="85">
        <v>50.1</v>
      </c>
      <c r="J787" s="85">
        <v>21.9</v>
      </c>
      <c r="K787" s="94"/>
      <c r="L787" s="94"/>
      <c r="M787" s="94"/>
      <c r="N787" s="94"/>
      <c r="O787" s="94"/>
      <c r="P787" s="94"/>
      <c r="Q787" s="85">
        <f>SUM(E787:P787)</f>
        <v>193.5</v>
      </c>
      <c r="R787" s="85">
        <v>229</v>
      </c>
      <c r="S787" s="111">
        <f t="shared" si="238"/>
        <v>84.497816593886469</v>
      </c>
      <c r="T787" s="116">
        <f t="shared" si="3"/>
        <v>0.5</v>
      </c>
      <c r="U787" s="117" t="s">
        <v>478</v>
      </c>
      <c r="V787" s="148">
        <v>1</v>
      </c>
      <c r="W787" s="21"/>
      <c r="X787" s="21">
        <v>228.5</v>
      </c>
      <c r="Y787">
        <v>228.5</v>
      </c>
      <c r="Z787" s="116">
        <f t="shared" si="4"/>
        <v>0.5</v>
      </c>
    </row>
    <row r="788" spans="1:26">
      <c r="A788" s="57"/>
      <c r="B788" s="47"/>
      <c r="C788" s="71"/>
      <c r="D788" s="78" t="s">
        <v>72</v>
      </c>
      <c r="E788" s="86">
        <v>0.5</v>
      </c>
      <c r="F788" s="86">
        <v>0.7</v>
      </c>
      <c r="G788" s="86">
        <v>0.8</v>
      </c>
      <c r="H788" s="86">
        <v>1.6</v>
      </c>
      <c r="I788" s="86">
        <v>1.5</v>
      </c>
      <c r="J788" s="86">
        <v>0.7</v>
      </c>
      <c r="K788" s="95"/>
      <c r="L788" s="95"/>
      <c r="M788" s="95"/>
      <c r="N788" s="95"/>
      <c r="O788" s="95"/>
      <c r="P788" s="95"/>
      <c r="Q788" s="86">
        <f>SUM(E788:P788)</f>
        <v>5.8</v>
      </c>
      <c r="R788" s="86">
        <v>6.9</v>
      </c>
      <c r="S788" s="112">
        <f t="shared" si="238"/>
        <v>84.05797101449275</v>
      </c>
      <c r="T788" s="116">
        <f t="shared" si="3"/>
        <v>0.10000000000000052</v>
      </c>
      <c r="U788" s="118"/>
      <c r="V788" s="118"/>
      <c r="W788" s="21"/>
      <c r="X788" s="21">
        <v>6.8</v>
      </c>
      <c r="Y788">
        <v>6.8</v>
      </c>
      <c r="Z788" s="116">
        <f t="shared" si="4"/>
        <v>0.10000000000000052</v>
      </c>
    </row>
    <row r="789" spans="1:26">
      <c r="A789" s="57"/>
      <c r="B789" s="47"/>
      <c r="C789" s="71"/>
      <c r="D789" s="78" t="s">
        <v>74</v>
      </c>
      <c r="E789" s="86">
        <f t="shared" ref="E789:Q789" si="252">+E787-E788</f>
        <v>18.899999999999999</v>
      </c>
      <c r="F789" s="86">
        <f t="shared" si="252"/>
        <v>23.5</v>
      </c>
      <c r="G789" s="86">
        <f t="shared" si="252"/>
        <v>25.1</v>
      </c>
      <c r="H789" s="86">
        <f t="shared" si="252"/>
        <v>50.4</v>
      </c>
      <c r="I789" s="86">
        <f t="shared" si="252"/>
        <v>48.6</v>
      </c>
      <c r="J789" s="86">
        <f t="shared" si="252"/>
        <v>21.2</v>
      </c>
      <c r="K789" s="95">
        <f t="shared" si="252"/>
        <v>0</v>
      </c>
      <c r="L789" s="95">
        <f t="shared" si="252"/>
        <v>0</v>
      </c>
      <c r="M789" s="95">
        <f t="shared" si="252"/>
        <v>0</v>
      </c>
      <c r="N789" s="95">
        <f t="shared" si="252"/>
        <v>0</v>
      </c>
      <c r="O789" s="95">
        <f t="shared" si="252"/>
        <v>0</v>
      </c>
      <c r="P789" s="95">
        <f t="shared" si="252"/>
        <v>0</v>
      </c>
      <c r="Q789" s="86">
        <f t="shared" si="252"/>
        <v>187.7</v>
      </c>
      <c r="R789" s="86">
        <v>222.1</v>
      </c>
      <c r="S789" s="112">
        <f t="shared" si="238"/>
        <v>84.511481314723085</v>
      </c>
      <c r="T789" s="116">
        <f t="shared" si="3"/>
        <v>0.40000000000000568</v>
      </c>
      <c r="U789" s="118"/>
      <c r="V789" s="118"/>
      <c r="W789" s="21"/>
      <c r="X789" s="21">
        <v>221.7</v>
      </c>
      <c r="Y789">
        <v>221.7</v>
      </c>
      <c r="Z789" s="116">
        <f t="shared" si="4"/>
        <v>0.40000000000000568</v>
      </c>
    </row>
    <row r="790" spans="1:26">
      <c r="A790" s="57"/>
      <c r="B790" s="47"/>
      <c r="C790" s="71"/>
      <c r="D790" s="78" t="s">
        <v>75</v>
      </c>
      <c r="E790" s="86">
        <f t="shared" ref="E790:Q790" si="253">+E787-E791</f>
        <v>18.7</v>
      </c>
      <c r="F790" s="86">
        <f t="shared" si="253"/>
        <v>23.3</v>
      </c>
      <c r="G790" s="86">
        <f t="shared" si="253"/>
        <v>24.7</v>
      </c>
      <c r="H790" s="86">
        <f t="shared" si="253"/>
        <v>50.8</v>
      </c>
      <c r="I790" s="86">
        <f t="shared" si="253"/>
        <v>48.6</v>
      </c>
      <c r="J790" s="86">
        <f t="shared" si="253"/>
        <v>21.2</v>
      </c>
      <c r="K790" s="95">
        <f t="shared" si="253"/>
        <v>0</v>
      </c>
      <c r="L790" s="95">
        <f t="shared" si="253"/>
        <v>0</v>
      </c>
      <c r="M790" s="95">
        <f t="shared" si="253"/>
        <v>0</v>
      </c>
      <c r="N790" s="95">
        <f t="shared" si="253"/>
        <v>0</v>
      </c>
      <c r="O790" s="95">
        <f t="shared" si="253"/>
        <v>0</v>
      </c>
      <c r="P790" s="95">
        <f t="shared" si="253"/>
        <v>0</v>
      </c>
      <c r="Q790" s="86">
        <f t="shared" si="253"/>
        <v>187.3</v>
      </c>
      <c r="R790" s="86">
        <v>222.7</v>
      </c>
      <c r="S790" s="112">
        <f t="shared" si="238"/>
        <v>84.10417602155367</v>
      </c>
      <c r="T790" s="116">
        <f t="shared" si="3"/>
        <v>5.0999999999999659</v>
      </c>
      <c r="U790" s="118"/>
      <c r="V790" s="118"/>
      <c r="W790" s="21"/>
      <c r="X790" s="21">
        <v>217.60000000000002</v>
      </c>
      <c r="Y790">
        <v>217.6</v>
      </c>
      <c r="Z790" s="116">
        <f t="shared" si="4"/>
        <v>5.0999999999999943</v>
      </c>
    </row>
    <row r="791" spans="1:26">
      <c r="A791" s="57"/>
      <c r="B791" s="47"/>
      <c r="C791" s="71"/>
      <c r="D791" s="78" t="s">
        <v>40</v>
      </c>
      <c r="E791" s="86">
        <v>0.7</v>
      </c>
      <c r="F791" s="86">
        <v>0.9</v>
      </c>
      <c r="G791" s="86">
        <v>1.2</v>
      </c>
      <c r="H791" s="86">
        <v>1.2</v>
      </c>
      <c r="I791" s="86">
        <v>1.5</v>
      </c>
      <c r="J791" s="86">
        <v>0.7</v>
      </c>
      <c r="K791" s="95"/>
      <c r="L791" s="95"/>
      <c r="M791" s="95"/>
      <c r="N791" s="95"/>
      <c r="O791" s="95"/>
      <c r="P791" s="95"/>
      <c r="Q791" s="86">
        <f>SUM(E791:P791)</f>
        <v>6.2</v>
      </c>
      <c r="R791" s="86">
        <v>6.3000000000000007</v>
      </c>
      <c r="S791" s="112">
        <f t="shared" si="238"/>
        <v>98.412698412698404</v>
      </c>
      <c r="T791" s="116">
        <f t="shared" si="3"/>
        <v>-4.5999999999999996</v>
      </c>
      <c r="U791" s="118"/>
      <c r="V791" s="118"/>
      <c r="W791" s="21"/>
      <c r="X791" s="21">
        <v>10.9</v>
      </c>
      <c r="Y791">
        <v>10.9</v>
      </c>
      <c r="Z791" s="116">
        <f t="shared" si="4"/>
        <v>-4.5999999999999996</v>
      </c>
    </row>
    <row r="792" spans="1:26" ht="14.25">
      <c r="A792" s="57"/>
      <c r="B792" s="47"/>
      <c r="C792" s="72"/>
      <c r="D792" s="79" t="s">
        <v>76</v>
      </c>
      <c r="E792" s="87">
        <v>1</v>
      </c>
      <c r="F792" s="87">
        <v>1.3</v>
      </c>
      <c r="G792" s="87">
        <v>1.9</v>
      </c>
      <c r="H792" s="87">
        <v>2.4</v>
      </c>
      <c r="I792" s="87">
        <v>2.7</v>
      </c>
      <c r="J792" s="87">
        <v>2.7</v>
      </c>
      <c r="K792" s="96"/>
      <c r="L792" s="96"/>
      <c r="M792" s="96"/>
      <c r="N792" s="96"/>
      <c r="O792" s="96"/>
      <c r="P792" s="96"/>
      <c r="Q792" s="87">
        <f>SUM(E792:P792)</f>
        <v>12</v>
      </c>
      <c r="R792" s="87">
        <v>9</v>
      </c>
      <c r="S792" s="113">
        <f t="shared" si="238"/>
        <v>133.33333333333331</v>
      </c>
      <c r="T792" s="116">
        <f t="shared" si="3"/>
        <v>-6.6999999999999993</v>
      </c>
      <c r="U792" s="119"/>
      <c r="V792" s="119"/>
      <c r="W792" s="21"/>
      <c r="X792" s="21">
        <v>15.7</v>
      </c>
      <c r="Y792">
        <v>15.7</v>
      </c>
      <c r="Z792" s="116">
        <f t="shared" si="4"/>
        <v>-6.6999999999999993</v>
      </c>
    </row>
    <row r="793" spans="1:26" ht="13.5" customHeight="1">
      <c r="A793" s="57"/>
      <c r="B793" s="47"/>
      <c r="C793" s="70" t="s">
        <v>230</v>
      </c>
      <c r="D793" s="77" t="s">
        <v>39</v>
      </c>
      <c r="E793" s="85">
        <v>11.3</v>
      </c>
      <c r="F793" s="85">
        <v>17.3</v>
      </c>
      <c r="G793" s="85">
        <v>17.899999999999999</v>
      </c>
      <c r="H793" s="85">
        <v>44.7</v>
      </c>
      <c r="I793" s="85">
        <v>41.1</v>
      </c>
      <c r="J793" s="85">
        <v>30.7</v>
      </c>
      <c r="K793" s="94"/>
      <c r="L793" s="94"/>
      <c r="M793" s="94"/>
      <c r="N793" s="94"/>
      <c r="O793" s="94"/>
      <c r="P793" s="94"/>
      <c r="Q793" s="85">
        <f>SUM(E793:P793)</f>
        <v>163</v>
      </c>
      <c r="R793" s="85">
        <v>166.3</v>
      </c>
      <c r="S793" s="111">
        <f t="shared" si="238"/>
        <v>98.015634395670475</v>
      </c>
      <c r="T793" s="116">
        <f t="shared" si="3"/>
        <v>-83.599999999999966</v>
      </c>
      <c r="U793" s="117" t="s">
        <v>395</v>
      </c>
      <c r="V793" s="148">
        <v>1</v>
      </c>
      <c r="W793" s="21"/>
      <c r="X793" s="21">
        <v>249.89999999999998</v>
      </c>
      <c r="Y793">
        <v>249.89999999999998</v>
      </c>
      <c r="Z793" s="116">
        <f t="shared" si="4"/>
        <v>-83.599999999999966</v>
      </c>
    </row>
    <row r="794" spans="1:26">
      <c r="A794" s="57"/>
      <c r="B794" s="47"/>
      <c r="C794" s="71"/>
      <c r="D794" s="78" t="s">
        <v>72</v>
      </c>
      <c r="E794" s="86">
        <v>0.5</v>
      </c>
      <c r="F794" s="86">
        <v>0.9</v>
      </c>
      <c r="G794" s="86">
        <v>0.9</v>
      </c>
      <c r="H794" s="86">
        <v>3.2</v>
      </c>
      <c r="I794" s="86">
        <v>2.9</v>
      </c>
      <c r="J794" s="86">
        <v>1.9</v>
      </c>
      <c r="K794" s="95"/>
      <c r="L794" s="95"/>
      <c r="M794" s="95"/>
      <c r="N794" s="95"/>
      <c r="O794" s="95"/>
      <c r="P794" s="95"/>
      <c r="Q794" s="86">
        <f>SUM(E794:P794)</f>
        <v>10.3</v>
      </c>
      <c r="R794" s="86">
        <v>10.6</v>
      </c>
      <c r="S794" s="112">
        <f t="shared" si="238"/>
        <v>97.169811320754732</v>
      </c>
      <c r="T794" s="116">
        <f t="shared" si="3"/>
        <v>-5.1999999999999993</v>
      </c>
      <c r="U794" s="118"/>
      <c r="V794" s="118"/>
      <c r="W794" s="21"/>
      <c r="X794" s="21">
        <v>15.8</v>
      </c>
      <c r="Y794">
        <v>15.8</v>
      </c>
      <c r="Z794" s="116">
        <f t="shared" si="4"/>
        <v>-5.1999999999999993</v>
      </c>
    </row>
    <row r="795" spans="1:26">
      <c r="A795" s="57"/>
      <c r="B795" s="47"/>
      <c r="C795" s="71"/>
      <c r="D795" s="78" t="s">
        <v>74</v>
      </c>
      <c r="E795" s="86">
        <f t="shared" ref="E795:Q795" si="254">+E793-E794</f>
        <v>10.8</v>
      </c>
      <c r="F795" s="86">
        <f t="shared" si="254"/>
        <v>16.400000000000002</v>
      </c>
      <c r="G795" s="86">
        <f t="shared" si="254"/>
        <v>17</v>
      </c>
      <c r="H795" s="86">
        <f t="shared" si="254"/>
        <v>41.5</v>
      </c>
      <c r="I795" s="86">
        <f t="shared" si="254"/>
        <v>38.200000000000003</v>
      </c>
      <c r="J795" s="86">
        <f t="shared" si="254"/>
        <v>28.8</v>
      </c>
      <c r="K795" s="95">
        <f t="shared" si="254"/>
        <v>0</v>
      </c>
      <c r="L795" s="95">
        <f t="shared" si="254"/>
        <v>0</v>
      </c>
      <c r="M795" s="95">
        <f t="shared" si="254"/>
        <v>0</v>
      </c>
      <c r="N795" s="95">
        <f t="shared" si="254"/>
        <v>0</v>
      </c>
      <c r="O795" s="95">
        <f t="shared" si="254"/>
        <v>0</v>
      </c>
      <c r="P795" s="95">
        <f t="shared" si="254"/>
        <v>0</v>
      </c>
      <c r="Q795" s="86">
        <f t="shared" si="254"/>
        <v>152.69999999999999</v>
      </c>
      <c r="R795" s="86">
        <v>155.69999999999999</v>
      </c>
      <c r="S795" s="112">
        <f t="shared" si="238"/>
        <v>98.073217726396919</v>
      </c>
      <c r="T795" s="116">
        <f t="shared" si="3"/>
        <v>-78.400000000000006</v>
      </c>
      <c r="U795" s="118"/>
      <c r="V795" s="118"/>
      <c r="W795" s="21"/>
      <c r="X795" s="21">
        <v>234.1</v>
      </c>
      <c r="Y795">
        <v>234.09999999999997</v>
      </c>
      <c r="Z795" s="116">
        <f t="shared" si="4"/>
        <v>-78.399999999999977</v>
      </c>
    </row>
    <row r="796" spans="1:26">
      <c r="A796" s="57"/>
      <c r="B796" s="47"/>
      <c r="C796" s="71"/>
      <c r="D796" s="78" t="s">
        <v>75</v>
      </c>
      <c r="E796" s="86">
        <f t="shared" ref="E796:Q796" si="255">+E793-E797</f>
        <v>11.100000000000001</v>
      </c>
      <c r="F796" s="86">
        <f t="shared" si="255"/>
        <v>16.7</v>
      </c>
      <c r="G796" s="86">
        <f t="shared" si="255"/>
        <v>17.099999999999998</v>
      </c>
      <c r="H796" s="86">
        <f t="shared" si="255"/>
        <v>42.5</v>
      </c>
      <c r="I796" s="86">
        <f t="shared" si="255"/>
        <v>39.300000000000004</v>
      </c>
      <c r="J796" s="86">
        <f t="shared" si="255"/>
        <v>29.3</v>
      </c>
      <c r="K796" s="95">
        <f t="shared" si="255"/>
        <v>0</v>
      </c>
      <c r="L796" s="95">
        <f t="shared" si="255"/>
        <v>0</v>
      </c>
      <c r="M796" s="95">
        <f t="shared" si="255"/>
        <v>0</v>
      </c>
      <c r="N796" s="95">
        <f t="shared" si="255"/>
        <v>0</v>
      </c>
      <c r="O796" s="95">
        <f t="shared" si="255"/>
        <v>0</v>
      </c>
      <c r="P796" s="95">
        <f t="shared" si="255"/>
        <v>0</v>
      </c>
      <c r="Q796" s="86">
        <f t="shared" si="255"/>
        <v>156</v>
      </c>
      <c r="R796" s="86">
        <v>158.10000000000002</v>
      </c>
      <c r="S796" s="112">
        <f t="shared" si="238"/>
        <v>98.671726755218202</v>
      </c>
      <c r="T796" s="116">
        <f t="shared" si="3"/>
        <v>-80.400000000000006</v>
      </c>
      <c r="U796" s="118"/>
      <c r="V796" s="118"/>
      <c r="W796" s="21"/>
      <c r="X796" s="21">
        <v>238.50000000000003</v>
      </c>
      <c r="Y796">
        <v>238.49999999999997</v>
      </c>
      <c r="Z796" s="116">
        <f t="shared" si="4"/>
        <v>-80.399999999999949</v>
      </c>
    </row>
    <row r="797" spans="1:26">
      <c r="A797" s="57"/>
      <c r="B797" s="47"/>
      <c r="C797" s="71"/>
      <c r="D797" s="78" t="s">
        <v>40</v>
      </c>
      <c r="E797" s="86">
        <v>0.2</v>
      </c>
      <c r="F797" s="86">
        <v>0.6</v>
      </c>
      <c r="G797" s="86">
        <v>0.8</v>
      </c>
      <c r="H797" s="86">
        <v>2.2000000000000002</v>
      </c>
      <c r="I797" s="86">
        <v>1.8</v>
      </c>
      <c r="J797" s="86">
        <v>1.4</v>
      </c>
      <c r="K797" s="95"/>
      <c r="L797" s="95"/>
      <c r="M797" s="95"/>
      <c r="N797" s="95"/>
      <c r="O797" s="95"/>
      <c r="P797" s="95"/>
      <c r="Q797" s="86">
        <f>SUM(E797:P797)</f>
        <v>7</v>
      </c>
      <c r="R797" s="86">
        <v>8.1999999999999993</v>
      </c>
      <c r="S797" s="112">
        <f t="shared" si="238"/>
        <v>85.365853658536594</v>
      </c>
      <c r="T797" s="116">
        <f t="shared" si="3"/>
        <v>-3.2000000000000011</v>
      </c>
      <c r="U797" s="118"/>
      <c r="V797" s="118"/>
      <c r="W797" s="21"/>
      <c r="X797" s="21">
        <v>11.4</v>
      </c>
      <c r="Y797">
        <v>11.4</v>
      </c>
      <c r="Z797" s="116">
        <f t="shared" si="4"/>
        <v>-3.2000000000000011</v>
      </c>
    </row>
    <row r="798" spans="1:26" ht="14.25">
      <c r="A798" s="57"/>
      <c r="B798" s="47"/>
      <c r="C798" s="72"/>
      <c r="D798" s="79" t="s">
        <v>76</v>
      </c>
      <c r="E798" s="87">
        <v>0.2</v>
      </c>
      <c r="F798" s="87">
        <v>0.6</v>
      </c>
      <c r="G798" s="87">
        <v>0.8</v>
      </c>
      <c r="H798" s="87">
        <v>2.2000000000000002</v>
      </c>
      <c r="I798" s="87">
        <v>1.8</v>
      </c>
      <c r="J798" s="87">
        <v>1.4</v>
      </c>
      <c r="K798" s="96"/>
      <c r="L798" s="96"/>
      <c r="M798" s="96"/>
      <c r="N798" s="96"/>
      <c r="O798" s="96"/>
      <c r="P798" s="96"/>
      <c r="Q798" s="87">
        <f>SUM(E798:P798)</f>
        <v>7</v>
      </c>
      <c r="R798" s="87">
        <v>8.1999999999999993</v>
      </c>
      <c r="S798" s="113">
        <f t="shared" si="238"/>
        <v>85.365853658536594</v>
      </c>
      <c r="T798" s="116">
        <f t="shared" si="3"/>
        <v>-3.2000000000000011</v>
      </c>
      <c r="U798" s="119"/>
      <c r="V798" s="119"/>
      <c r="W798" s="21"/>
      <c r="X798" s="21">
        <v>11.4</v>
      </c>
      <c r="Y798">
        <v>11.4</v>
      </c>
      <c r="Z798" s="116">
        <f t="shared" si="4"/>
        <v>-3.2000000000000011</v>
      </c>
    </row>
    <row r="799" spans="1:26" ht="18.75" customHeight="1">
      <c r="A799" s="52" t="str">
        <f>A1</f>
        <v>１　令和３年度（２０２１年度）上期　市町村別・月別観光入込客数</v>
      </c>
      <c r="K799" s="98"/>
      <c r="L799" s="98"/>
      <c r="M799" s="98"/>
      <c r="N799" s="98"/>
      <c r="O799" s="98"/>
      <c r="P799" s="98"/>
      <c r="Q799" s="102"/>
      <c r="T799" s="116">
        <f t="shared" si="3"/>
        <v>0</v>
      </c>
      <c r="W799" s="21"/>
      <c r="X799" s="21"/>
      <c r="Z799" s="116">
        <f t="shared" si="4"/>
        <v>0</v>
      </c>
    </row>
    <row r="800" spans="1:26" ht="13.5" customHeight="1">
      <c r="K800" s="98"/>
      <c r="L800" s="98"/>
      <c r="M800" s="98"/>
      <c r="N800" s="98"/>
      <c r="O800" s="98"/>
      <c r="P800" s="98"/>
      <c r="Q800" s="102"/>
      <c r="S800" s="109" t="s">
        <v>333</v>
      </c>
      <c r="T800" s="116">
        <f t="shared" si="3"/>
        <v>0</v>
      </c>
      <c r="W800" s="21"/>
      <c r="X800" s="21"/>
      <c r="Z800" s="116">
        <f t="shared" si="4"/>
        <v>0</v>
      </c>
    </row>
    <row r="801" spans="1:26" ht="13.5" customHeight="1">
      <c r="A801" s="53" t="s">
        <v>50</v>
      </c>
      <c r="B801" s="53" t="s">
        <v>359</v>
      </c>
      <c r="C801" s="53" t="s">
        <v>60</v>
      </c>
      <c r="D801" s="76" t="s">
        <v>24</v>
      </c>
      <c r="E801" s="81" t="s">
        <v>14</v>
      </c>
      <c r="F801" s="81" t="s">
        <v>61</v>
      </c>
      <c r="G801" s="81" t="s">
        <v>55</v>
      </c>
      <c r="H801" s="81" t="s">
        <v>63</v>
      </c>
      <c r="I801" s="81" t="s">
        <v>65</v>
      </c>
      <c r="J801" s="81" t="s">
        <v>26</v>
      </c>
      <c r="K801" s="97" t="s">
        <v>9</v>
      </c>
      <c r="L801" s="97" t="s">
        <v>67</v>
      </c>
      <c r="M801" s="97" t="s">
        <v>68</v>
      </c>
      <c r="N801" s="97" t="s">
        <v>20</v>
      </c>
      <c r="O801" s="97" t="s">
        <v>31</v>
      </c>
      <c r="P801" s="97" t="s">
        <v>29</v>
      </c>
      <c r="Q801" s="103" t="s">
        <v>360</v>
      </c>
      <c r="R801" s="99" t="s">
        <v>94</v>
      </c>
      <c r="S801" s="110" t="s">
        <v>69</v>
      </c>
      <c r="T801" s="116" t="e">
        <f t="shared" si="3"/>
        <v>#VALUE!</v>
      </c>
      <c r="W801" s="21"/>
      <c r="X801" s="21" t="s">
        <v>407</v>
      </c>
      <c r="Y801" t="s">
        <v>360</v>
      </c>
      <c r="Z801" s="116" t="e">
        <f t="shared" si="4"/>
        <v>#VALUE!</v>
      </c>
    </row>
    <row r="802" spans="1:26" ht="13.5" customHeight="1">
      <c r="A802" s="57"/>
      <c r="B802" s="47"/>
      <c r="C802" s="70" t="s">
        <v>231</v>
      </c>
      <c r="D802" s="77" t="s">
        <v>39</v>
      </c>
      <c r="E802" s="85">
        <v>7.1</v>
      </c>
      <c r="F802" s="85">
        <v>9.8000000000000007</v>
      </c>
      <c r="G802" s="85">
        <v>10.9</v>
      </c>
      <c r="H802" s="85">
        <v>19.899999999999999</v>
      </c>
      <c r="I802" s="85">
        <v>18.899999999999999</v>
      </c>
      <c r="J802" s="85">
        <v>11.9</v>
      </c>
      <c r="K802" s="94"/>
      <c r="L802" s="94"/>
      <c r="M802" s="94"/>
      <c r="N802" s="94"/>
      <c r="O802" s="94"/>
      <c r="P802" s="94"/>
      <c r="Q802" s="85">
        <f>SUM(E802:P802)</f>
        <v>78.5</v>
      </c>
      <c r="R802" s="85">
        <v>84.5</v>
      </c>
      <c r="S802" s="111">
        <f t="shared" ref="S802:S855" si="256">IF(Q802=0,"－",Q802/R802*100)</f>
        <v>92.899408284023664</v>
      </c>
      <c r="T802" s="116">
        <f t="shared" si="3"/>
        <v>-65.900000000000006</v>
      </c>
      <c r="U802" s="120" t="s">
        <v>479</v>
      </c>
      <c r="V802" s="148">
        <v>1</v>
      </c>
      <c r="W802" s="21"/>
      <c r="X802" s="21">
        <v>150.4</v>
      </c>
      <c r="Y802">
        <v>150.4</v>
      </c>
      <c r="Z802" s="116">
        <f t="shared" si="4"/>
        <v>-65.900000000000006</v>
      </c>
    </row>
    <row r="803" spans="1:26">
      <c r="A803" s="57"/>
      <c r="B803" s="47"/>
      <c r="C803" s="71"/>
      <c r="D803" s="78" t="s">
        <v>72</v>
      </c>
      <c r="E803" s="86">
        <v>2.2000000000000002</v>
      </c>
      <c r="F803" s="86">
        <v>3.7</v>
      </c>
      <c r="G803" s="86">
        <v>4.5</v>
      </c>
      <c r="H803" s="86">
        <v>8.5</v>
      </c>
      <c r="I803" s="86">
        <v>8.1999999999999993</v>
      </c>
      <c r="J803" s="86">
        <v>4.9000000000000004</v>
      </c>
      <c r="K803" s="95"/>
      <c r="L803" s="95"/>
      <c r="M803" s="95"/>
      <c r="N803" s="95"/>
      <c r="O803" s="95"/>
      <c r="P803" s="95"/>
      <c r="Q803" s="86">
        <f>SUM(E803:P803)</f>
        <v>32</v>
      </c>
      <c r="R803" s="86">
        <v>38.200000000000003</v>
      </c>
      <c r="S803" s="112">
        <f t="shared" si="256"/>
        <v>83.769633507853385</v>
      </c>
      <c r="T803" s="116">
        <f t="shared" si="3"/>
        <v>-15.599999999999994</v>
      </c>
      <c r="U803" s="121"/>
      <c r="V803" s="118"/>
      <c r="W803" s="21"/>
      <c r="X803" s="21">
        <v>53.8</v>
      </c>
      <c r="Y803">
        <v>53.8</v>
      </c>
      <c r="Z803" s="116">
        <f t="shared" si="4"/>
        <v>-15.599999999999994</v>
      </c>
    </row>
    <row r="804" spans="1:26">
      <c r="A804" s="57" t="s">
        <v>368</v>
      </c>
      <c r="B804" s="47" t="s">
        <v>172</v>
      </c>
      <c r="C804" s="71"/>
      <c r="D804" s="78" t="s">
        <v>74</v>
      </c>
      <c r="E804" s="86">
        <f t="shared" ref="E804:Q804" si="257">+E802-E803</f>
        <v>4.8999999999999995</v>
      </c>
      <c r="F804" s="86">
        <f t="shared" si="257"/>
        <v>6.1</v>
      </c>
      <c r="G804" s="86">
        <f t="shared" si="257"/>
        <v>6.4</v>
      </c>
      <c r="H804" s="86">
        <f t="shared" si="257"/>
        <v>11.399999999999999</v>
      </c>
      <c r="I804" s="86">
        <f t="shared" si="257"/>
        <v>10.7</v>
      </c>
      <c r="J804" s="86">
        <f t="shared" si="257"/>
        <v>7</v>
      </c>
      <c r="K804" s="95">
        <f t="shared" si="257"/>
        <v>0</v>
      </c>
      <c r="L804" s="95">
        <f t="shared" si="257"/>
        <v>0</v>
      </c>
      <c r="M804" s="95">
        <f t="shared" si="257"/>
        <v>0</v>
      </c>
      <c r="N804" s="95">
        <f t="shared" si="257"/>
        <v>0</v>
      </c>
      <c r="O804" s="95">
        <f t="shared" si="257"/>
        <v>0</v>
      </c>
      <c r="P804" s="95">
        <f t="shared" si="257"/>
        <v>0</v>
      </c>
      <c r="Q804" s="86">
        <f t="shared" si="257"/>
        <v>46.5</v>
      </c>
      <c r="R804" s="86">
        <v>46.3</v>
      </c>
      <c r="S804" s="112">
        <f t="shared" si="256"/>
        <v>100.43196544276458</v>
      </c>
      <c r="T804" s="116">
        <f t="shared" si="3"/>
        <v>-50.3</v>
      </c>
      <c r="U804" s="121"/>
      <c r="V804" s="118"/>
      <c r="W804" s="21"/>
      <c r="X804" s="21">
        <v>96.6</v>
      </c>
      <c r="Y804">
        <v>96.6</v>
      </c>
      <c r="Z804" s="116">
        <f t="shared" si="4"/>
        <v>-50.300000000000011</v>
      </c>
    </row>
    <row r="805" spans="1:26">
      <c r="A805" s="57"/>
      <c r="B805" s="47"/>
      <c r="C805" s="71"/>
      <c r="D805" s="78" t="s">
        <v>75</v>
      </c>
      <c r="E805" s="86">
        <f t="shared" ref="E805:Q805" si="258">+E802-E806</f>
        <v>7</v>
      </c>
      <c r="F805" s="86">
        <f t="shared" si="258"/>
        <v>9.7000000000000011</v>
      </c>
      <c r="G805" s="86">
        <f t="shared" si="258"/>
        <v>10.7</v>
      </c>
      <c r="H805" s="86">
        <f t="shared" si="258"/>
        <v>19.299999999999997</v>
      </c>
      <c r="I805" s="86">
        <f t="shared" si="258"/>
        <v>18.399999999999999</v>
      </c>
      <c r="J805" s="86">
        <f t="shared" si="258"/>
        <v>11.5</v>
      </c>
      <c r="K805" s="95">
        <f t="shared" si="258"/>
        <v>0</v>
      </c>
      <c r="L805" s="95">
        <f t="shared" si="258"/>
        <v>0</v>
      </c>
      <c r="M805" s="95">
        <f t="shared" si="258"/>
        <v>0</v>
      </c>
      <c r="N805" s="95">
        <f t="shared" si="258"/>
        <v>0</v>
      </c>
      <c r="O805" s="95">
        <f t="shared" si="258"/>
        <v>0</v>
      </c>
      <c r="P805" s="95">
        <f t="shared" si="258"/>
        <v>0</v>
      </c>
      <c r="Q805" s="86">
        <f t="shared" si="258"/>
        <v>76.599999999999994</v>
      </c>
      <c r="R805" s="86">
        <v>82.4</v>
      </c>
      <c r="S805" s="112">
        <f t="shared" si="256"/>
        <v>92.961165048543677</v>
      </c>
      <c r="T805" s="116">
        <f t="shared" si="3"/>
        <v>-62.199999999999989</v>
      </c>
      <c r="U805" s="121"/>
      <c r="V805" s="118"/>
      <c r="W805" s="21"/>
      <c r="X805" s="21">
        <v>144.6</v>
      </c>
      <c r="Y805">
        <v>144.6</v>
      </c>
      <c r="Z805" s="116">
        <f t="shared" si="4"/>
        <v>-62.199999999999989</v>
      </c>
    </row>
    <row r="806" spans="1:26">
      <c r="A806" s="57"/>
      <c r="B806" s="47"/>
      <c r="C806" s="71"/>
      <c r="D806" s="78" t="s">
        <v>40</v>
      </c>
      <c r="E806" s="86">
        <v>0.1</v>
      </c>
      <c r="F806" s="86">
        <v>0.1</v>
      </c>
      <c r="G806" s="86">
        <v>0.2</v>
      </c>
      <c r="H806" s="86">
        <v>0.6</v>
      </c>
      <c r="I806" s="86">
        <v>0.5</v>
      </c>
      <c r="J806" s="86">
        <v>0.4</v>
      </c>
      <c r="K806" s="95"/>
      <c r="L806" s="95"/>
      <c r="M806" s="95"/>
      <c r="N806" s="95"/>
      <c r="O806" s="95"/>
      <c r="P806" s="95"/>
      <c r="Q806" s="86">
        <f>SUM(E806:P806)</f>
        <v>1.9</v>
      </c>
      <c r="R806" s="86">
        <v>2.1</v>
      </c>
      <c r="S806" s="112">
        <f t="shared" si="256"/>
        <v>90.476190476190467</v>
      </c>
      <c r="T806" s="116">
        <f t="shared" si="3"/>
        <v>-3.7000000000000006</v>
      </c>
      <c r="U806" s="121"/>
      <c r="V806" s="118"/>
      <c r="W806" s="21"/>
      <c r="X806" s="21">
        <v>5.8000000000000007</v>
      </c>
      <c r="Y806">
        <v>5.8000000000000007</v>
      </c>
      <c r="Z806" s="116">
        <f t="shared" si="4"/>
        <v>-3.7000000000000006</v>
      </c>
    </row>
    <row r="807" spans="1:26" ht="14.25">
      <c r="A807" s="57"/>
      <c r="B807" s="47"/>
      <c r="C807" s="72"/>
      <c r="D807" s="79" t="s">
        <v>76</v>
      </c>
      <c r="E807" s="87">
        <v>0.2</v>
      </c>
      <c r="F807" s="87">
        <v>0.2</v>
      </c>
      <c r="G807" s="87">
        <v>0.4</v>
      </c>
      <c r="H807" s="87">
        <v>0.8</v>
      </c>
      <c r="I807" s="87">
        <v>0.7</v>
      </c>
      <c r="J807" s="87">
        <v>0.6</v>
      </c>
      <c r="K807" s="96"/>
      <c r="L807" s="96"/>
      <c r="M807" s="96"/>
      <c r="N807" s="96"/>
      <c r="O807" s="96"/>
      <c r="P807" s="96"/>
      <c r="Q807" s="87">
        <f>SUM(E807:P807)</f>
        <v>2.9</v>
      </c>
      <c r="R807" s="87">
        <v>2.5999999999999996</v>
      </c>
      <c r="S807" s="113">
        <f t="shared" si="256"/>
        <v>111.53846153846155</v>
      </c>
      <c r="T807" s="116">
        <f t="shared" si="3"/>
        <v>-3.6000000000000005</v>
      </c>
      <c r="U807" s="122"/>
      <c r="V807" s="119"/>
      <c r="W807" s="21"/>
      <c r="X807" s="21">
        <v>6.2</v>
      </c>
      <c r="Y807">
        <v>6.2</v>
      </c>
      <c r="Z807" s="116">
        <f t="shared" si="4"/>
        <v>-3.6000000000000005</v>
      </c>
    </row>
    <row r="808" spans="1:26" ht="13.5" customHeight="1">
      <c r="A808" s="57"/>
      <c r="B808" s="47"/>
      <c r="C808" s="70" t="s">
        <v>232</v>
      </c>
      <c r="D808" s="77" t="s">
        <v>39</v>
      </c>
      <c r="E808" s="85">
        <v>4.8</v>
      </c>
      <c r="F808" s="85">
        <v>6.1</v>
      </c>
      <c r="G808" s="85">
        <v>5.8</v>
      </c>
      <c r="H808" s="85">
        <v>11.6</v>
      </c>
      <c r="I808" s="85">
        <v>12.6</v>
      </c>
      <c r="J808" s="85">
        <v>7.3</v>
      </c>
      <c r="K808" s="94"/>
      <c r="L808" s="94"/>
      <c r="M808" s="94"/>
      <c r="N808" s="94"/>
      <c r="O808" s="94"/>
      <c r="P808" s="94"/>
      <c r="Q808" s="85">
        <f>SUM(E808:P808)</f>
        <v>48.2</v>
      </c>
      <c r="R808" s="85">
        <v>58.2</v>
      </c>
      <c r="S808" s="111">
        <f t="shared" si="256"/>
        <v>82.81786941580755</v>
      </c>
      <c r="T808" s="116">
        <f t="shared" si="3"/>
        <v>-22.700000000000003</v>
      </c>
      <c r="U808" s="117" t="s">
        <v>298</v>
      </c>
      <c r="V808" s="148">
        <v>1</v>
      </c>
      <c r="W808" s="21"/>
      <c r="X808" s="21">
        <v>80.900000000000006</v>
      </c>
      <c r="Y808">
        <v>79.400000000000006</v>
      </c>
      <c r="Z808" s="116">
        <f t="shared" si="4"/>
        <v>-21.200000000000003</v>
      </c>
    </row>
    <row r="809" spans="1:26">
      <c r="A809" s="57"/>
      <c r="B809" s="47"/>
      <c r="C809" s="71"/>
      <c r="D809" s="78" t="s">
        <v>72</v>
      </c>
      <c r="E809" s="86">
        <v>0.3</v>
      </c>
      <c r="F809" s="86">
        <v>0.5</v>
      </c>
      <c r="G809" s="86">
        <v>0.4</v>
      </c>
      <c r="H809" s="86">
        <v>1.1000000000000001</v>
      </c>
      <c r="I809" s="86">
        <v>2.9</v>
      </c>
      <c r="J809" s="86">
        <v>0.6</v>
      </c>
      <c r="K809" s="95"/>
      <c r="L809" s="95"/>
      <c r="M809" s="95"/>
      <c r="N809" s="95"/>
      <c r="O809" s="95"/>
      <c r="P809" s="95"/>
      <c r="Q809" s="86">
        <f>SUM(E809:P809)</f>
        <v>5.8</v>
      </c>
      <c r="R809" s="86">
        <v>6.8</v>
      </c>
      <c r="S809" s="112">
        <f t="shared" si="256"/>
        <v>85.294117647058826</v>
      </c>
      <c r="T809" s="116">
        <f t="shared" si="3"/>
        <v>-0.89999999999999947</v>
      </c>
      <c r="U809" s="118"/>
      <c r="V809" s="118"/>
      <c r="W809" s="21"/>
      <c r="X809" s="21">
        <v>7.6999999999999993</v>
      </c>
      <c r="Y809">
        <v>7.6999999999999993</v>
      </c>
      <c r="Z809" s="116">
        <f t="shared" si="4"/>
        <v>-0.89999999999999947</v>
      </c>
    </row>
    <row r="810" spans="1:26">
      <c r="A810" s="57"/>
      <c r="B810" s="47"/>
      <c r="C810" s="71"/>
      <c r="D810" s="78" t="s">
        <v>74</v>
      </c>
      <c r="E810" s="86">
        <f t="shared" ref="E810:Q810" si="259">+E808-E809</f>
        <v>4.5</v>
      </c>
      <c r="F810" s="86">
        <f t="shared" si="259"/>
        <v>5.6</v>
      </c>
      <c r="G810" s="86">
        <f t="shared" si="259"/>
        <v>5.4</v>
      </c>
      <c r="H810" s="86">
        <f t="shared" si="259"/>
        <v>10.5</v>
      </c>
      <c r="I810" s="86">
        <f t="shared" si="259"/>
        <v>9.6999999999999993</v>
      </c>
      <c r="J810" s="86">
        <f t="shared" si="259"/>
        <v>6.7</v>
      </c>
      <c r="K810" s="95">
        <f t="shared" si="259"/>
        <v>0</v>
      </c>
      <c r="L810" s="95">
        <f t="shared" si="259"/>
        <v>0</v>
      </c>
      <c r="M810" s="95">
        <f t="shared" si="259"/>
        <v>0</v>
      </c>
      <c r="N810" s="95">
        <f t="shared" si="259"/>
        <v>0</v>
      </c>
      <c r="O810" s="95">
        <f t="shared" si="259"/>
        <v>0</v>
      </c>
      <c r="P810" s="95">
        <f t="shared" si="259"/>
        <v>0</v>
      </c>
      <c r="Q810" s="86">
        <f t="shared" si="259"/>
        <v>42.4</v>
      </c>
      <c r="R810" s="86">
        <v>51.400000000000006</v>
      </c>
      <c r="S810" s="112">
        <f t="shared" si="256"/>
        <v>82.490272373540847</v>
      </c>
      <c r="T810" s="116">
        <f t="shared" si="3"/>
        <v>-21.799999999999983</v>
      </c>
      <c r="U810" s="118"/>
      <c r="V810" s="118"/>
      <c r="W810" s="21"/>
      <c r="X810" s="21">
        <v>73.199999999999989</v>
      </c>
      <c r="Y810">
        <v>71.7</v>
      </c>
      <c r="Z810" s="116">
        <f t="shared" si="4"/>
        <v>-20.299999999999997</v>
      </c>
    </row>
    <row r="811" spans="1:26">
      <c r="A811" s="57"/>
      <c r="B811" s="47"/>
      <c r="C811" s="71"/>
      <c r="D811" s="78" t="s">
        <v>75</v>
      </c>
      <c r="E811" s="86">
        <f t="shared" ref="E811:Q811" si="260">+E808-E812</f>
        <v>4</v>
      </c>
      <c r="F811" s="86">
        <f t="shared" si="260"/>
        <v>5.1999999999999993</v>
      </c>
      <c r="G811" s="86">
        <f t="shared" si="260"/>
        <v>4.6999999999999993</v>
      </c>
      <c r="H811" s="86">
        <f t="shared" si="260"/>
        <v>10.3</v>
      </c>
      <c r="I811" s="86">
        <f t="shared" si="260"/>
        <v>11.2</v>
      </c>
      <c r="J811" s="86">
        <f t="shared" si="260"/>
        <v>6.1</v>
      </c>
      <c r="K811" s="95">
        <f t="shared" si="260"/>
        <v>0</v>
      </c>
      <c r="L811" s="95">
        <f t="shared" si="260"/>
        <v>0</v>
      </c>
      <c r="M811" s="95">
        <f t="shared" si="260"/>
        <v>0</v>
      </c>
      <c r="N811" s="95">
        <f t="shared" si="260"/>
        <v>0</v>
      </c>
      <c r="O811" s="95">
        <f t="shared" si="260"/>
        <v>0</v>
      </c>
      <c r="P811" s="95">
        <f t="shared" si="260"/>
        <v>0</v>
      </c>
      <c r="Q811" s="86">
        <f t="shared" si="260"/>
        <v>41.499999999999993</v>
      </c>
      <c r="R811" s="86">
        <v>45.2</v>
      </c>
      <c r="S811" s="112">
        <f t="shared" si="256"/>
        <v>91.814159292035384</v>
      </c>
      <c r="T811" s="116">
        <f t="shared" si="3"/>
        <v>-23.400000000000006</v>
      </c>
      <c r="U811" s="118"/>
      <c r="V811" s="118"/>
      <c r="W811" s="21"/>
      <c r="X811" s="21">
        <v>68.600000000000009</v>
      </c>
      <c r="Y811">
        <v>67.100000000000009</v>
      </c>
      <c r="Z811" s="116">
        <f t="shared" si="4"/>
        <v>-21.900000000000006</v>
      </c>
    </row>
    <row r="812" spans="1:26">
      <c r="A812" s="57"/>
      <c r="B812" s="47"/>
      <c r="C812" s="71"/>
      <c r="D812" s="78" t="s">
        <v>40</v>
      </c>
      <c r="E812" s="86">
        <v>0.8</v>
      </c>
      <c r="F812" s="86">
        <v>0.9</v>
      </c>
      <c r="G812" s="86">
        <v>1.1000000000000001</v>
      </c>
      <c r="H812" s="86">
        <v>1.3</v>
      </c>
      <c r="I812" s="86">
        <v>1.4</v>
      </c>
      <c r="J812" s="86">
        <v>1.2</v>
      </c>
      <c r="K812" s="95"/>
      <c r="L812" s="95"/>
      <c r="M812" s="95"/>
      <c r="N812" s="95"/>
      <c r="O812" s="95"/>
      <c r="P812" s="95"/>
      <c r="Q812" s="86">
        <f>SUM(E812:P812)</f>
        <v>6.7</v>
      </c>
      <c r="R812" s="86">
        <v>13</v>
      </c>
      <c r="S812" s="112">
        <f t="shared" si="256"/>
        <v>51.538461538461547</v>
      </c>
      <c r="T812" s="116">
        <f t="shared" si="3"/>
        <v>0.69999999999999929</v>
      </c>
      <c r="U812" s="118"/>
      <c r="V812" s="118"/>
      <c r="W812" s="21"/>
      <c r="X812" s="21">
        <v>12.3</v>
      </c>
      <c r="Y812">
        <v>12.3</v>
      </c>
      <c r="Z812" s="116">
        <f t="shared" si="4"/>
        <v>0.69999999999999929</v>
      </c>
    </row>
    <row r="813" spans="1:26" ht="14.25">
      <c r="A813" s="57"/>
      <c r="B813" s="47"/>
      <c r="C813" s="72"/>
      <c r="D813" s="79" t="s">
        <v>76</v>
      </c>
      <c r="E813" s="87">
        <v>0.8</v>
      </c>
      <c r="F813" s="87">
        <v>0.9</v>
      </c>
      <c r="G813" s="87">
        <v>1.1000000000000001</v>
      </c>
      <c r="H813" s="87">
        <v>1.3</v>
      </c>
      <c r="I813" s="87">
        <v>1.4</v>
      </c>
      <c r="J813" s="87">
        <v>1.2</v>
      </c>
      <c r="K813" s="96"/>
      <c r="L813" s="96"/>
      <c r="M813" s="96"/>
      <c r="N813" s="96"/>
      <c r="O813" s="96"/>
      <c r="P813" s="96"/>
      <c r="Q813" s="87">
        <f>SUM(E813:P813)</f>
        <v>6.7</v>
      </c>
      <c r="R813" s="87">
        <v>13</v>
      </c>
      <c r="S813" s="113">
        <f t="shared" si="256"/>
        <v>51.538461538461547</v>
      </c>
      <c r="T813" s="116">
        <f t="shared" si="3"/>
        <v>0.69999999999999929</v>
      </c>
      <c r="U813" s="119"/>
      <c r="V813" s="119"/>
      <c r="W813" s="21"/>
      <c r="X813" s="21">
        <v>12.3</v>
      </c>
      <c r="Y813">
        <v>12.3</v>
      </c>
      <c r="Z813" s="116">
        <f t="shared" si="4"/>
        <v>0.69999999999999929</v>
      </c>
    </row>
    <row r="814" spans="1:26" ht="13.5" customHeight="1">
      <c r="A814" s="57"/>
      <c r="B814" s="47"/>
      <c r="C814" s="70" t="s">
        <v>202</v>
      </c>
      <c r="D814" s="77" t="s">
        <v>39</v>
      </c>
      <c r="E814" s="85">
        <v>1.2</v>
      </c>
      <c r="F814" s="85">
        <v>1.6</v>
      </c>
      <c r="G814" s="85">
        <v>2</v>
      </c>
      <c r="H814" s="85">
        <v>3.8</v>
      </c>
      <c r="I814" s="85">
        <v>3.9</v>
      </c>
      <c r="J814" s="85">
        <v>2.2000000000000002</v>
      </c>
      <c r="K814" s="94"/>
      <c r="L814" s="94"/>
      <c r="M814" s="94"/>
      <c r="N814" s="94"/>
      <c r="O814" s="94"/>
      <c r="P814" s="94"/>
      <c r="Q814" s="85">
        <f>SUM(E814:P814)</f>
        <v>14.7</v>
      </c>
      <c r="R814" s="85">
        <v>13.8</v>
      </c>
      <c r="S814" s="111">
        <f t="shared" si="256"/>
        <v>106.52173913043477</v>
      </c>
      <c r="T814" s="116">
        <f t="shared" si="3"/>
        <v>-63.100000000000009</v>
      </c>
      <c r="U814" s="117" t="s">
        <v>132</v>
      </c>
      <c r="V814" s="148"/>
      <c r="W814" s="21"/>
      <c r="X814" s="21">
        <v>76.900000000000006</v>
      </c>
      <c r="Y814">
        <v>76.900000000000006</v>
      </c>
      <c r="Z814" s="116">
        <f t="shared" si="4"/>
        <v>-63.100000000000009</v>
      </c>
    </row>
    <row r="815" spans="1:26">
      <c r="A815" s="57"/>
      <c r="B815" s="47"/>
      <c r="C815" s="71"/>
      <c r="D815" s="78" t="s">
        <v>72</v>
      </c>
      <c r="E815" s="86">
        <v>0.1</v>
      </c>
      <c r="F815" s="86">
        <v>0.3</v>
      </c>
      <c r="G815" s="86">
        <v>0.6</v>
      </c>
      <c r="H815" s="86">
        <v>0.7</v>
      </c>
      <c r="I815" s="86">
        <v>0.7</v>
      </c>
      <c r="J815" s="86">
        <v>0.4</v>
      </c>
      <c r="K815" s="95"/>
      <c r="L815" s="95"/>
      <c r="M815" s="95"/>
      <c r="N815" s="95"/>
      <c r="O815" s="95"/>
      <c r="P815" s="95"/>
      <c r="Q815" s="86">
        <f>SUM(E815:P815)</f>
        <v>2.8</v>
      </c>
      <c r="R815" s="86">
        <v>2</v>
      </c>
      <c r="S815" s="112">
        <f t="shared" si="256"/>
        <v>140</v>
      </c>
      <c r="T815" s="116">
        <f t="shared" si="3"/>
        <v>-2.6000000000000005</v>
      </c>
      <c r="U815" s="118"/>
      <c r="V815" s="118"/>
      <c r="W815" s="21"/>
      <c r="X815" s="21">
        <v>4.6000000000000005</v>
      </c>
      <c r="Y815">
        <v>4.6000000000000005</v>
      </c>
      <c r="Z815" s="116">
        <f t="shared" si="4"/>
        <v>-2.6000000000000005</v>
      </c>
    </row>
    <row r="816" spans="1:26">
      <c r="A816" s="57"/>
      <c r="B816" s="47"/>
      <c r="C816" s="71"/>
      <c r="D816" s="78" t="s">
        <v>74</v>
      </c>
      <c r="E816" s="86">
        <f t="shared" ref="E816:Q816" si="261">+E814-E815</f>
        <v>1.0999999999999999</v>
      </c>
      <c r="F816" s="86">
        <f t="shared" si="261"/>
        <v>1.3</v>
      </c>
      <c r="G816" s="86">
        <f t="shared" si="261"/>
        <v>1.4</v>
      </c>
      <c r="H816" s="86">
        <f t="shared" si="261"/>
        <v>3.0999999999999996</v>
      </c>
      <c r="I816" s="86">
        <f t="shared" si="261"/>
        <v>3.2</v>
      </c>
      <c r="J816" s="86">
        <f t="shared" si="261"/>
        <v>1.8000000000000003</v>
      </c>
      <c r="K816" s="95">
        <f t="shared" si="261"/>
        <v>0</v>
      </c>
      <c r="L816" s="95">
        <f t="shared" si="261"/>
        <v>0</v>
      </c>
      <c r="M816" s="95">
        <f t="shared" si="261"/>
        <v>0</v>
      </c>
      <c r="N816" s="95">
        <f t="shared" si="261"/>
        <v>0</v>
      </c>
      <c r="O816" s="95">
        <f t="shared" si="261"/>
        <v>0</v>
      </c>
      <c r="P816" s="95">
        <f t="shared" si="261"/>
        <v>0</v>
      </c>
      <c r="Q816" s="86">
        <f t="shared" si="261"/>
        <v>11.899999999999999</v>
      </c>
      <c r="R816" s="86">
        <v>11.8</v>
      </c>
      <c r="S816" s="112">
        <f t="shared" si="256"/>
        <v>100.84745762711862</v>
      </c>
      <c r="T816" s="116">
        <f t="shared" si="3"/>
        <v>-60.5</v>
      </c>
      <c r="U816" s="118"/>
      <c r="V816" s="118"/>
      <c r="W816" s="21"/>
      <c r="X816" s="21">
        <v>72.3</v>
      </c>
      <c r="Y816">
        <v>72.300000000000011</v>
      </c>
      <c r="Z816" s="116">
        <f t="shared" si="4"/>
        <v>-60.500000000000014</v>
      </c>
    </row>
    <row r="817" spans="1:26">
      <c r="A817" s="57"/>
      <c r="B817" s="47"/>
      <c r="C817" s="71"/>
      <c r="D817" s="78" t="s">
        <v>75</v>
      </c>
      <c r="E817" s="86">
        <f t="shared" ref="E817:Q817" si="262">+E814-E818</f>
        <v>0.29999999999999993</v>
      </c>
      <c r="F817" s="86">
        <f t="shared" si="262"/>
        <v>0.40000000000000008</v>
      </c>
      <c r="G817" s="86">
        <f t="shared" si="262"/>
        <v>0.39999999999999991</v>
      </c>
      <c r="H817" s="86">
        <f t="shared" si="262"/>
        <v>1.1999999999999997</v>
      </c>
      <c r="I817" s="86">
        <f t="shared" si="262"/>
        <v>1.1000000000000001</v>
      </c>
      <c r="J817" s="86">
        <f t="shared" si="262"/>
        <v>0.50000000000000011</v>
      </c>
      <c r="K817" s="95">
        <f t="shared" si="262"/>
        <v>0</v>
      </c>
      <c r="L817" s="95">
        <f t="shared" si="262"/>
        <v>0</v>
      </c>
      <c r="M817" s="95">
        <f t="shared" si="262"/>
        <v>0</v>
      </c>
      <c r="N817" s="95">
        <f t="shared" si="262"/>
        <v>0</v>
      </c>
      <c r="O817" s="95">
        <f t="shared" si="262"/>
        <v>0</v>
      </c>
      <c r="P817" s="95">
        <f t="shared" si="262"/>
        <v>0</v>
      </c>
      <c r="Q817" s="86">
        <f t="shared" si="262"/>
        <v>3.8999999999999986</v>
      </c>
      <c r="R817" s="86">
        <v>3.7</v>
      </c>
      <c r="S817" s="112">
        <f t="shared" si="256"/>
        <v>105.40540540540538</v>
      </c>
      <c r="T817" s="116">
        <f t="shared" si="3"/>
        <v>-37.599999999999994</v>
      </c>
      <c r="U817" s="118"/>
      <c r="V817" s="118"/>
      <c r="W817" s="21"/>
      <c r="X817" s="21">
        <v>41.3</v>
      </c>
      <c r="Y817">
        <v>41.300000000000011</v>
      </c>
      <c r="Z817" s="116">
        <f t="shared" si="4"/>
        <v>-37.600000000000009</v>
      </c>
    </row>
    <row r="818" spans="1:26">
      <c r="A818" s="57"/>
      <c r="B818" s="47"/>
      <c r="C818" s="71"/>
      <c r="D818" s="78" t="s">
        <v>40</v>
      </c>
      <c r="E818" s="86">
        <v>0.9</v>
      </c>
      <c r="F818" s="86">
        <v>1.2</v>
      </c>
      <c r="G818" s="86">
        <v>1.6</v>
      </c>
      <c r="H818" s="86">
        <v>2.6</v>
      </c>
      <c r="I818" s="86">
        <v>2.8</v>
      </c>
      <c r="J818" s="86">
        <v>1.7</v>
      </c>
      <c r="K818" s="95"/>
      <c r="L818" s="95"/>
      <c r="M818" s="95"/>
      <c r="N818" s="95"/>
      <c r="O818" s="95"/>
      <c r="P818" s="95"/>
      <c r="Q818" s="86">
        <f>SUM(E818:P818)</f>
        <v>10.8</v>
      </c>
      <c r="R818" s="86">
        <v>10.1</v>
      </c>
      <c r="S818" s="112">
        <f t="shared" si="256"/>
        <v>106.93069306930694</v>
      </c>
      <c r="T818" s="116">
        <f t="shared" si="3"/>
        <v>-25.499999999999993</v>
      </c>
      <c r="U818" s="118"/>
      <c r="V818" s="118"/>
      <c r="W818" s="21"/>
      <c r="X818" s="21">
        <v>35.599999999999994</v>
      </c>
      <c r="Y818">
        <v>35.599999999999994</v>
      </c>
      <c r="Z818" s="116">
        <f t="shared" si="4"/>
        <v>-25.499999999999993</v>
      </c>
    </row>
    <row r="819" spans="1:26" ht="14.25">
      <c r="A819" s="57"/>
      <c r="B819" s="47"/>
      <c r="C819" s="72"/>
      <c r="D819" s="79" t="s">
        <v>76</v>
      </c>
      <c r="E819" s="87">
        <v>0.9</v>
      </c>
      <c r="F819" s="87">
        <v>1.3</v>
      </c>
      <c r="G819" s="87">
        <v>1.8</v>
      </c>
      <c r="H819" s="87">
        <v>2.9</v>
      </c>
      <c r="I819" s="87">
        <v>3.1</v>
      </c>
      <c r="J819" s="87">
        <v>1.8</v>
      </c>
      <c r="K819" s="96"/>
      <c r="L819" s="96"/>
      <c r="M819" s="96"/>
      <c r="N819" s="96"/>
      <c r="O819" s="96"/>
      <c r="P819" s="96"/>
      <c r="Q819" s="87">
        <f>SUM(E819:P819)</f>
        <v>11.8</v>
      </c>
      <c r="R819" s="87">
        <v>11</v>
      </c>
      <c r="S819" s="113">
        <f t="shared" si="256"/>
        <v>107.27272727272728</v>
      </c>
      <c r="T819" s="116">
        <f t="shared" si="3"/>
        <v>-35.699999999999996</v>
      </c>
      <c r="U819" s="119"/>
      <c r="V819" s="119"/>
      <c r="W819" s="21"/>
      <c r="X819" s="21">
        <v>46.7</v>
      </c>
      <c r="Y819">
        <v>46.7</v>
      </c>
      <c r="Z819" s="116">
        <f t="shared" si="4"/>
        <v>-35.699999999999996</v>
      </c>
    </row>
    <row r="820" spans="1:26" ht="13.5" customHeight="1">
      <c r="A820" s="57"/>
      <c r="B820" s="47"/>
      <c r="C820" s="70" t="s">
        <v>125</v>
      </c>
      <c r="D820" s="77" t="s">
        <v>39</v>
      </c>
      <c r="E820" s="85">
        <v>2.2000000000000002</v>
      </c>
      <c r="F820" s="85">
        <v>2.8</v>
      </c>
      <c r="G820" s="85">
        <v>3.2</v>
      </c>
      <c r="H820" s="85">
        <v>10.6</v>
      </c>
      <c r="I820" s="85">
        <v>11.5</v>
      </c>
      <c r="J820" s="85">
        <v>5.6</v>
      </c>
      <c r="K820" s="94"/>
      <c r="L820" s="94"/>
      <c r="M820" s="94"/>
      <c r="N820" s="94"/>
      <c r="O820" s="94"/>
      <c r="P820" s="94"/>
      <c r="Q820" s="85">
        <f>SUM(E820:P820)</f>
        <v>35.9</v>
      </c>
      <c r="R820" s="85">
        <v>34.200000000000003</v>
      </c>
      <c r="S820" s="111">
        <f t="shared" si="256"/>
        <v>104.97076023391811</v>
      </c>
      <c r="T820" s="116">
        <f t="shared" si="3"/>
        <v>-16.699999999999996</v>
      </c>
      <c r="U820" s="117" t="s">
        <v>108</v>
      </c>
      <c r="V820" s="148"/>
      <c r="W820" s="21"/>
      <c r="X820" s="21">
        <v>50.9</v>
      </c>
      <c r="Y820">
        <v>50.9</v>
      </c>
      <c r="Z820" s="116">
        <f t="shared" si="4"/>
        <v>-16.699999999999996</v>
      </c>
    </row>
    <row r="821" spans="1:26">
      <c r="A821" s="57"/>
      <c r="B821" s="47"/>
      <c r="C821" s="71"/>
      <c r="D821" s="78" t="s">
        <v>72</v>
      </c>
      <c r="E821" s="86">
        <v>0.4</v>
      </c>
      <c r="F821" s="86">
        <v>0.4</v>
      </c>
      <c r="G821" s="86">
        <v>0.5</v>
      </c>
      <c r="H821" s="86">
        <v>1.7</v>
      </c>
      <c r="I821" s="86">
        <v>1.9</v>
      </c>
      <c r="J821" s="86">
        <v>0.9</v>
      </c>
      <c r="K821" s="95"/>
      <c r="L821" s="95"/>
      <c r="M821" s="95"/>
      <c r="N821" s="95"/>
      <c r="O821" s="95"/>
      <c r="P821" s="95"/>
      <c r="Q821" s="86">
        <f>SUM(E821:P821)</f>
        <v>5.8000000000000007</v>
      </c>
      <c r="R821" s="86">
        <v>5.5</v>
      </c>
      <c r="S821" s="112">
        <f t="shared" si="256"/>
        <v>105.45454545454547</v>
      </c>
      <c r="T821" s="116">
        <f t="shared" si="3"/>
        <v>-2.6999999999999975</v>
      </c>
      <c r="U821" s="118"/>
      <c r="V821" s="118"/>
      <c r="W821" s="21"/>
      <c r="X821" s="21">
        <v>8.1999999999999975</v>
      </c>
      <c r="Y821">
        <v>8.1999999999999975</v>
      </c>
      <c r="Z821" s="116">
        <f t="shared" si="4"/>
        <v>-2.6999999999999975</v>
      </c>
    </row>
    <row r="822" spans="1:26">
      <c r="A822" s="57"/>
      <c r="B822" s="47"/>
      <c r="C822" s="71"/>
      <c r="D822" s="78" t="s">
        <v>74</v>
      </c>
      <c r="E822" s="86">
        <f t="shared" ref="E822:Q822" si="263">+E820-E821</f>
        <v>1.8000000000000003</v>
      </c>
      <c r="F822" s="86">
        <f t="shared" si="263"/>
        <v>2.4</v>
      </c>
      <c r="G822" s="86">
        <f t="shared" si="263"/>
        <v>2.7</v>
      </c>
      <c r="H822" s="86">
        <f t="shared" si="263"/>
        <v>8.9</v>
      </c>
      <c r="I822" s="86">
        <f t="shared" si="263"/>
        <v>9.6</v>
      </c>
      <c r="J822" s="86">
        <f t="shared" si="263"/>
        <v>4.6999999999999993</v>
      </c>
      <c r="K822" s="95">
        <f t="shared" si="263"/>
        <v>0</v>
      </c>
      <c r="L822" s="95">
        <f t="shared" si="263"/>
        <v>0</v>
      </c>
      <c r="M822" s="95">
        <f t="shared" si="263"/>
        <v>0</v>
      </c>
      <c r="N822" s="95">
        <f t="shared" si="263"/>
        <v>0</v>
      </c>
      <c r="O822" s="95">
        <f t="shared" si="263"/>
        <v>0</v>
      </c>
      <c r="P822" s="95">
        <f t="shared" si="263"/>
        <v>0</v>
      </c>
      <c r="Q822" s="86">
        <f t="shared" si="263"/>
        <v>30.1</v>
      </c>
      <c r="R822" s="86">
        <v>28.700000000000003</v>
      </c>
      <c r="S822" s="112">
        <f t="shared" si="256"/>
        <v>104.87804878048779</v>
      </c>
      <c r="T822" s="116">
        <f t="shared" si="3"/>
        <v>-14</v>
      </c>
      <c r="U822" s="118"/>
      <c r="V822" s="118"/>
      <c r="W822" s="21"/>
      <c r="X822" s="21">
        <v>42.7</v>
      </c>
      <c r="Y822">
        <v>42.7</v>
      </c>
      <c r="Z822" s="116">
        <f t="shared" si="4"/>
        <v>-14</v>
      </c>
    </row>
    <row r="823" spans="1:26">
      <c r="A823" s="57"/>
      <c r="B823" s="47"/>
      <c r="C823" s="71"/>
      <c r="D823" s="78" t="s">
        <v>75</v>
      </c>
      <c r="E823" s="86">
        <f t="shared" ref="E823:Q823" si="264">+E820-E824</f>
        <v>2</v>
      </c>
      <c r="F823" s="86">
        <f t="shared" si="264"/>
        <v>2.5</v>
      </c>
      <c r="G823" s="86">
        <f t="shared" si="264"/>
        <v>2.6</v>
      </c>
      <c r="H823" s="86">
        <f t="shared" si="264"/>
        <v>7.5</v>
      </c>
      <c r="I823" s="86">
        <f t="shared" si="264"/>
        <v>7.8</v>
      </c>
      <c r="J823" s="86">
        <f t="shared" si="264"/>
        <v>3.9999999999999996</v>
      </c>
      <c r="K823" s="95">
        <f t="shared" si="264"/>
        <v>0</v>
      </c>
      <c r="L823" s="95">
        <f t="shared" si="264"/>
        <v>0</v>
      </c>
      <c r="M823" s="95">
        <f t="shared" si="264"/>
        <v>0</v>
      </c>
      <c r="N823" s="95">
        <f t="shared" si="264"/>
        <v>0</v>
      </c>
      <c r="O823" s="95">
        <f t="shared" si="264"/>
        <v>0</v>
      </c>
      <c r="P823" s="95">
        <f t="shared" si="264"/>
        <v>0</v>
      </c>
      <c r="Q823" s="86">
        <f t="shared" si="264"/>
        <v>26.4</v>
      </c>
      <c r="R823" s="86">
        <v>25.8</v>
      </c>
      <c r="S823" s="112">
        <f t="shared" si="256"/>
        <v>102.32558139534882</v>
      </c>
      <c r="T823" s="116">
        <f t="shared" si="3"/>
        <v>-18.099999999999998</v>
      </c>
      <c r="U823" s="118"/>
      <c r="V823" s="118"/>
      <c r="W823" s="21"/>
      <c r="X823" s="21">
        <v>43.9</v>
      </c>
      <c r="Y823">
        <v>43.9</v>
      </c>
      <c r="Z823" s="116">
        <f t="shared" si="4"/>
        <v>-18.099999999999998</v>
      </c>
    </row>
    <row r="824" spans="1:26">
      <c r="A824" s="57"/>
      <c r="B824" s="47"/>
      <c r="C824" s="71"/>
      <c r="D824" s="78" t="s">
        <v>40</v>
      </c>
      <c r="E824" s="86">
        <v>0.2</v>
      </c>
      <c r="F824" s="86">
        <v>0.3</v>
      </c>
      <c r="G824" s="86">
        <v>0.6</v>
      </c>
      <c r="H824" s="86">
        <v>3.1</v>
      </c>
      <c r="I824" s="86">
        <v>3.7</v>
      </c>
      <c r="J824" s="86">
        <v>1.6</v>
      </c>
      <c r="K824" s="95"/>
      <c r="L824" s="95"/>
      <c r="M824" s="95"/>
      <c r="N824" s="95"/>
      <c r="O824" s="95"/>
      <c r="P824" s="95"/>
      <c r="Q824" s="86">
        <f>SUM(E824:P824)</f>
        <v>9.5</v>
      </c>
      <c r="R824" s="86">
        <v>8.4</v>
      </c>
      <c r="S824" s="112">
        <f t="shared" si="256"/>
        <v>113.09523809523809</v>
      </c>
      <c r="T824" s="116">
        <f t="shared" si="3"/>
        <v>1.4000000000000012</v>
      </c>
      <c r="U824" s="118"/>
      <c r="V824" s="118"/>
      <c r="W824" s="21"/>
      <c r="X824" s="21">
        <v>6.9999999999999991</v>
      </c>
      <c r="Y824">
        <v>6.9999999999999991</v>
      </c>
      <c r="Z824" s="116">
        <f t="shared" si="4"/>
        <v>1.4000000000000012</v>
      </c>
    </row>
    <row r="825" spans="1:26" ht="14.25">
      <c r="A825" s="57"/>
      <c r="B825" s="47"/>
      <c r="C825" s="72"/>
      <c r="D825" s="79" t="s">
        <v>76</v>
      </c>
      <c r="E825" s="87">
        <v>0.2</v>
      </c>
      <c r="F825" s="87">
        <v>0.3</v>
      </c>
      <c r="G825" s="87">
        <v>0.6</v>
      </c>
      <c r="H825" s="87">
        <v>3.1</v>
      </c>
      <c r="I825" s="87">
        <v>3.7</v>
      </c>
      <c r="J825" s="87">
        <v>1.6</v>
      </c>
      <c r="K825" s="96"/>
      <c r="L825" s="96"/>
      <c r="M825" s="96"/>
      <c r="N825" s="96"/>
      <c r="O825" s="96"/>
      <c r="P825" s="96"/>
      <c r="Q825" s="87">
        <f>SUM(E825:P825)</f>
        <v>9.5</v>
      </c>
      <c r="R825" s="87">
        <v>8.4</v>
      </c>
      <c r="S825" s="113">
        <f t="shared" si="256"/>
        <v>113.09523809523809</v>
      </c>
      <c r="T825" s="116">
        <f t="shared" si="3"/>
        <v>1.4000000000000012</v>
      </c>
      <c r="U825" s="119"/>
      <c r="V825" s="119"/>
      <c r="W825" s="21"/>
      <c r="X825" s="21">
        <v>6.9999999999999991</v>
      </c>
      <c r="Y825">
        <v>6.9999999999999991</v>
      </c>
      <c r="Z825" s="116">
        <f t="shared" si="4"/>
        <v>1.4000000000000012</v>
      </c>
    </row>
    <row r="826" spans="1:26" ht="13.5" customHeight="1">
      <c r="A826" s="57"/>
      <c r="B826" s="47"/>
      <c r="C826" s="70" t="s">
        <v>233</v>
      </c>
      <c r="D826" s="77" t="s">
        <v>39</v>
      </c>
      <c r="E826" s="85">
        <v>10.3</v>
      </c>
      <c r="F826" s="85">
        <v>11.5</v>
      </c>
      <c r="G826" s="85">
        <v>9.8000000000000007</v>
      </c>
      <c r="H826" s="85">
        <v>17.2</v>
      </c>
      <c r="I826" s="85">
        <v>17.8</v>
      </c>
      <c r="J826" s="85">
        <v>12.3</v>
      </c>
      <c r="K826" s="94"/>
      <c r="L826" s="94"/>
      <c r="M826" s="94"/>
      <c r="N826" s="94"/>
      <c r="O826" s="94"/>
      <c r="P826" s="94"/>
      <c r="Q826" s="85">
        <f>SUM(E826:P826)</f>
        <v>78.899999999999991</v>
      </c>
      <c r="R826" s="85">
        <v>70.000000000000014</v>
      </c>
      <c r="S826" s="111">
        <f t="shared" si="256"/>
        <v>112.71428571428568</v>
      </c>
      <c r="T826" s="116">
        <f t="shared" si="3"/>
        <v>-20.999999999999986</v>
      </c>
      <c r="U826" s="117" t="s">
        <v>121</v>
      </c>
      <c r="V826" s="148">
        <v>1</v>
      </c>
      <c r="W826" s="21"/>
      <c r="X826" s="21">
        <v>91</v>
      </c>
      <c r="Y826">
        <v>91</v>
      </c>
      <c r="Z826" s="116">
        <f t="shared" si="4"/>
        <v>-20.999999999999986</v>
      </c>
    </row>
    <row r="827" spans="1:26">
      <c r="A827" s="57"/>
      <c r="B827" s="47"/>
      <c r="C827" s="71"/>
      <c r="D827" s="78" t="s">
        <v>72</v>
      </c>
      <c r="E827" s="86">
        <v>2.1</v>
      </c>
      <c r="F827" s="86">
        <v>2.2999999999999998</v>
      </c>
      <c r="G827" s="86">
        <v>2</v>
      </c>
      <c r="H827" s="86">
        <v>3.4</v>
      </c>
      <c r="I827" s="86">
        <v>3.6</v>
      </c>
      <c r="J827" s="86">
        <v>2.5</v>
      </c>
      <c r="K827" s="95"/>
      <c r="L827" s="95"/>
      <c r="M827" s="95"/>
      <c r="N827" s="95"/>
      <c r="O827" s="95"/>
      <c r="P827" s="95"/>
      <c r="Q827" s="86">
        <f>SUM(E827:P827)</f>
        <v>15.9</v>
      </c>
      <c r="R827" s="86">
        <v>14.1</v>
      </c>
      <c r="S827" s="112">
        <f t="shared" si="256"/>
        <v>112.7659574468085</v>
      </c>
      <c r="T827" s="116">
        <f t="shared" si="3"/>
        <v>-4.0999999999999996</v>
      </c>
      <c r="U827" s="118"/>
      <c r="V827" s="118"/>
      <c r="W827" s="21"/>
      <c r="X827" s="21">
        <v>18.2</v>
      </c>
      <c r="Y827">
        <v>18.2</v>
      </c>
      <c r="Z827" s="116">
        <f t="shared" si="4"/>
        <v>-4.0999999999999996</v>
      </c>
    </row>
    <row r="828" spans="1:26">
      <c r="A828" s="57"/>
      <c r="B828" s="47"/>
      <c r="C828" s="71"/>
      <c r="D828" s="78" t="s">
        <v>74</v>
      </c>
      <c r="E828" s="86">
        <f t="shared" ref="E828:Q828" si="265">+E826-E827</f>
        <v>8.2000000000000011</v>
      </c>
      <c r="F828" s="86">
        <f t="shared" si="265"/>
        <v>9.1999999999999993</v>
      </c>
      <c r="G828" s="86">
        <f t="shared" si="265"/>
        <v>7.8000000000000007</v>
      </c>
      <c r="H828" s="86">
        <f t="shared" si="265"/>
        <v>13.8</v>
      </c>
      <c r="I828" s="86">
        <f t="shared" si="265"/>
        <v>14.2</v>
      </c>
      <c r="J828" s="86">
        <f t="shared" si="265"/>
        <v>9.8000000000000007</v>
      </c>
      <c r="K828" s="95">
        <f t="shared" si="265"/>
        <v>0</v>
      </c>
      <c r="L828" s="95">
        <f t="shared" si="265"/>
        <v>0</v>
      </c>
      <c r="M828" s="95">
        <f t="shared" si="265"/>
        <v>0</v>
      </c>
      <c r="N828" s="95">
        <f t="shared" si="265"/>
        <v>0</v>
      </c>
      <c r="O828" s="95">
        <f t="shared" si="265"/>
        <v>0</v>
      </c>
      <c r="P828" s="95">
        <f t="shared" si="265"/>
        <v>0</v>
      </c>
      <c r="Q828" s="86">
        <f t="shared" si="265"/>
        <v>62.999999999999993</v>
      </c>
      <c r="R828" s="86">
        <v>55.900000000000006</v>
      </c>
      <c r="S828" s="112">
        <f t="shared" si="256"/>
        <v>112.70125223613594</v>
      </c>
      <c r="T828" s="116">
        <f t="shared" si="3"/>
        <v>-16.899999999999991</v>
      </c>
      <c r="U828" s="118"/>
      <c r="V828" s="118"/>
      <c r="W828" s="21"/>
      <c r="X828" s="21">
        <v>72.8</v>
      </c>
      <c r="Y828">
        <v>72.8</v>
      </c>
      <c r="Z828" s="116">
        <f t="shared" si="4"/>
        <v>-16.899999999999991</v>
      </c>
    </row>
    <row r="829" spans="1:26">
      <c r="A829" s="57"/>
      <c r="B829" s="47"/>
      <c r="C829" s="71"/>
      <c r="D829" s="78" t="s">
        <v>75</v>
      </c>
      <c r="E829" s="86">
        <f t="shared" ref="E829:Q829" si="266">+E826-E830</f>
        <v>10</v>
      </c>
      <c r="F829" s="86">
        <f t="shared" si="266"/>
        <v>11.3</v>
      </c>
      <c r="G829" s="86">
        <f t="shared" si="266"/>
        <v>9.5</v>
      </c>
      <c r="H829" s="86">
        <f t="shared" si="266"/>
        <v>16.8</v>
      </c>
      <c r="I829" s="86">
        <f t="shared" si="266"/>
        <v>17.400000000000002</v>
      </c>
      <c r="J829" s="86">
        <f t="shared" si="266"/>
        <v>12</v>
      </c>
      <c r="K829" s="95">
        <f t="shared" si="266"/>
        <v>0</v>
      </c>
      <c r="L829" s="95">
        <f t="shared" si="266"/>
        <v>0</v>
      </c>
      <c r="M829" s="95">
        <f t="shared" si="266"/>
        <v>0</v>
      </c>
      <c r="N829" s="95">
        <f t="shared" si="266"/>
        <v>0</v>
      </c>
      <c r="O829" s="95">
        <f t="shared" si="266"/>
        <v>0</v>
      </c>
      <c r="P829" s="95">
        <f t="shared" si="266"/>
        <v>0</v>
      </c>
      <c r="Q829" s="86">
        <f t="shared" si="266"/>
        <v>76.999999999999986</v>
      </c>
      <c r="R829" s="86">
        <v>67.800000000000011</v>
      </c>
      <c r="S829" s="112">
        <f t="shared" si="256"/>
        <v>113.56932153392327</v>
      </c>
      <c r="T829" s="116">
        <f t="shared" si="3"/>
        <v>-20.399999999999991</v>
      </c>
      <c r="U829" s="118"/>
      <c r="V829" s="118"/>
      <c r="W829" s="21"/>
      <c r="X829" s="21">
        <v>88.2</v>
      </c>
      <c r="Y829">
        <v>88.2</v>
      </c>
      <c r="Z829" s="116">
        <f t="shared" si="4"/>
        <v>-20.399999999999991</v>
      </c>
    </row>
    <row r="830" spans="1:26">
      <c r="A830" s="57"/>
      <c r="B830" s="47"/>
      <c r="C830" s="71"/>
      <c r="D830" s="78" t="s">
        <v>40</v>
      </c>
      <c r="E830" s="86">
        <v>0.3</v>
      </c>
      <c r="F830" s="86">
        <v>0.2</v>
      </c>
      <c r="G830" s="86">
        <v>0.3</v>
      </c>
      <c r="H830" s="86">
        <v>0.4</v>
      </c>
      <c r="I830" s="86">
        <v>0.4</v>
      </c>
      <c r="J830" s="86">
        <v>0.3</v>
      </c>
      <c r="K830" s="95"/>
      <c r="L830" s="95"/>
      <c r="M830" s="95"/>
      <c r="N830" s="95"/>
      <c r="O830" s="95"/>
      <c r="P830" s="95"/>
      <c r="Q830" s="86">
        <f>SUM(E830:P830)</f>
        <v>1.9</v>
      </c>
      <c r="R830" s="86">
        <v>2.2000000000000002</v>
      </c>
      <c r="S830" s="112">
        <f t="shared" si="256"/>
        <v>86.36363636363636</v>
      </c>
      <c r="T830" s="116">
        <f t="shared" si="3"/>
        <v>-0.59999999999999964</v>
      </c>
      <c r="U830" s="118"/>
      <c r="V830" s="118"/>
      <c r="W830" s="21"/>
      <c r="X830" s="21">
        <v>2.8</v>
      </c>
      <c r="Y830">
        <v>2.8</v>
      </c>
      <c r="Z830" s="116">
        <f t="shared" si="4"/>
        <v>-0.59999999999999964</v>
      </c>
    </row>
    <row r="831" spans="1:26" ht="14.25">
      <c r="A831" s="57"/>
      <c r="B831" s="47"/>
      <c r="C831" s="72"/>
      <c r="D831" s="79" t="s">
        <v>76</v>
      </c>
      <c r="E831" s="87">
        <v>0.6</v>
      </c>
      <c r="F831" s="87">
        <v>0.5</v>
      </c>
      <c r="G831" s="87">
        <v>0.7</v>
      </c>
      <c r="H831" s="87">
        <v>1</v>
      </c>
      <c r="I831" s="87">
        <v>0.9</v>
      </c>
      <c r="J831" s="87">
        <v>0.8</v>
      </c>
      <c r="K831" s="96"/>
      <c r="L831" s="96"/>
      <c r="M831" s="96"/>
      <c r="N831" s="96"/>
      <c r="O831" s="96"/>
      <c r="P831" s="96"/>
      <c r="Q831" s="87">
        <f>SUM(E831:P831)</f>
        <v>4.5</v>
      </c>
      <c r="R831" s="87">
        <v>5.0999999999999996</v>
      </c>
      <c r="S831" s="113">
        <f t="shared" si="256"/>
        <v>88.235294117647072</v>
      </c>
      <c r="T831" s="116">
        <f t="shared" si="3"/>
        <v>-1</v>
      </c>
      <c r="U831" s="119"/>
      <c r="V831" s="119"/>
      <c r="W831" s="21"/>
      <c r="X831" s="21">
        <v>6.1</v>
      </c>
      <c r="Y831">
        <v>6.1</v>
      </c>
      <c r="Z831" s="116">
        <f t="shared" si="4"/>
        <v>-1</v>
      </c>
    </row>
    <row r="832" spans="1:26" ht="13.5" customHeight="1">
      <c r="A832" s="57"/>
      <c r="B832" s="47"/>
      <c r="C832" s="70" t="s">
        <v>234</v>
      </c>
      <c r="D832" s="77" t="s">
        <v>39</v>
      </c>
      <c r="E832" s="85">
        <v>23</v>
      </c>
      <c r="F832" s="85">
        <v>33</v>
      </c>
      <c r="G832" s="85">
        <v>29.1</v>
      </c>
      <c r="H832" s="85">
        <v>47.2</v>
      </c>
      <c r="I832" s="85">
        <v>51</v>
      </c>
      <c r="J832" s="85">
        <v>35.799999999999997</v>
      </c>
      <c r="K832" s="94"/>
      <c r="L832" s="94"/>
      <c r="M832" s="94"/>
      <c r="N832" s="94"/>
      <c r="O832" s="94"/>
      <c r="P832" s="94"/>
      <c r="Q832" s="85">
        <f>SUM(E832:P832)</f>
        <v>219.10000000000002</v>
      </c>
      <c r="R832" s="85">
        <v>201.60000000000002</v>
      </c>
      <c r="S832" s="111">
        <f t="shared" si="256"/>
        <v>108.68055555555556</v>
      </c>
      <c r="T832" s="116">
        <f t="shared" si="3"/>
        <v>23.200000000000017</v>
      </c>
      <c r="U832" s="117" t="s">
        <v>85</v>
      </c>
      <c r="V832" s="148">
        <v>1</v>
      </c>
      <c r="W832" s="21"/>
      <c r="X832" s="21">
        <v>178.4</v>
      </c>
      <c r="Y832">
        <v>178.4</v>
      </c>
      <c r="Z832" s="116">
        <f t="shared" si="4"/>
        <v>23.200000000000017</v>
      </c>
    </row>
    <row r="833" spans="1:26">
      <c r="A833" s="57"/>
      <c r="B833" s="47"/>
      <c r="C833" s="71"/>
      <c r="D833" s="78" t="s">
        <v>72</v>
      </c>
      <c r="E833" s="86">
        <v>0.3</v>
      </c>
      <c r="F833" s="86">
        <v>0.3</v>
      </c>
      <c r="G833" s="86">
        <v>0.4</v>
      </c>
      <c r="H833" s="86">
        <v>0.9</v>
      </c>
      <c r="I833" s="86">
        <v>1.1000000000000001</v>
      </c>
      <c r="J833" s="86">
        <v>4</v>
      </c>
      <c r="K833" s="95"/>
      <c r="L833" s="95"/>
      <c r="M833" s="95"/>
      <c r="N833" s="95"/>
      <c r="O833" s="95"/>
      <c r="P833" s="95"/>
      <c r="Q833" s="86">
        <f>SUM(E833:P833)</f>
        <v>7</v>
      </c>
      <c r="R833" s="86">
        <v>2.1</v>
      </c>
      <c r="S833" s="112">
        <f t="shared" si="256"/>
        <v>333.33333333333331</v>
      </c>
      <c r="T833" s="116">
        <f t="shared" si="3"/>
        <v>-5.2999999999999989</v>
      </c>
      <c r="U833" s="118"/>
      <c r="V833" s="118"/>
      <c r="W833" s="21"/>
      <c r="X833" s="21">
        <v>7.4</v>
      </c>
      <c r="Y833">
        <v>7.4</v>
      </c>
      <c r="Z833" s="116">
        <f t="shared" si="4"/>
        <v>-5.2999999999999989</v>
      </c>
    </row>
    <row r="834" spans="1:26">
      <c r="A834" s="57"/>
      <c r="B834" s="47"/>
      <c r="C834" s="71"/>
      <c r="D834" s="78" t="s">
        <v>74</v>
      </c>
      <c r="E834" s="86">
        <f t="shared" ref="E834:Q834" si="267">+E832-E833</f>
        <v>22.7</v>
      </c>
      <c r="F834" s="86">
        <f t="shared" si="267"/>
        <v>32.700000000000003</v>
      </c>
      <c r="G834" s="86">
        <f t="shared" si="267"/>
        <v>28.700000000000003</v>
      </c>
      <c r="H834" s="86">
        <f t="shared" si="267"/>
        <v>46.3</v>
      </c>
      <c r="I834" s="86">
        <f t="shared" si="267"/>
        <v>49.9</v>
      </c>
      <c r="J834" s="86">
        <f t="shared" si="267"/>
        <v>31.799999999999997</v>
      </c>
      <c r="K834" s="95">
        <f t="shared" si="267"/>
        <v>0</v>
      </c>
      <c r="L834" s="95">
        <f t="shared" si="267"/>
        <v>0</v>
      </c>
      <c r="M834" s="95">
        <f t="shared" si="267"/>
        <v>0</v>
      </c>
      <c r="N834" s="95">
        <f t="shared" si="267"/>
        <v>0</v>
      </c>
      <c r="O834" s="95">
        <f t="shared" si="267"/>
        <v>0</v>
      </c>
      <c r="P834" s="95">
        <f t="shared" si="267"/>
        <v>0</v>
      </c>
      <c r="Q834" s="86">
        <f t="shared" si="267"/>
        <v>212.10000000000002</v>
      </c>
      <c r="R834" s="86">
        <v>199.5</v>
      </c>
      <c r="S834" s="112">
        <f t="shared" si="256"/>
        <v>106.31578947368423</v>
      </c>
      <c r="T834" s="116">
        <f t="shared" si="3"/>
        <v>28.5</v>
      </c>
      <c r="U834" s="118"/>
      <c r="V834" s="118"/>
      <c r="W834" s="21"/>
      <c r="X834" s="21">
        <v>171</v>
      </c>
      <c r="Y834">
        <v>171</v>
      </c>
      <c r="Z834" s="116">
        <f t="shared" si="4"/>
        <v>28.5</v>
      </c>
    </row>
    <row r="835" spans="1:26">
      <c r="A835" s="57"/>
      <c r="B835" s="47"/>
      <c r="C835" s="71"/>
      <c r="D835" s="78" t="s">
        <v>75</v>
      </c>
      <c r="E835" s="86">
        <f t="shared" ref="E835:Q835" si="268">+E832-E836</f>
        <v>21.7</v>
      </c>
      <c r="F835" s="86">
        <f t="shared" si="268"/>
        <v>31.2</v>
      </c>
      <c r="G835" s="86">
        <f t="shared" si="268"/>
        <v>26.700000000000003</v>
      </c>
      <c r="H835" s="86">
        <f t="shared" si="268"/>
        <v>43.1</v>
      </c>
      <c r="I835" s="86">
        <f t="shared" si="268"/>
        <v>46.7</v>
      </c>
      <c r="J835" s="86">
        <f t="shared" si="268"/>
        <v>33.299999999999997</v>
      </c>
      <c r="K835" s="95">
        <f t="shared" si="268"/>
        <v>0</v>
      </c>
      <c r="L835" s="95">
        <f t="shared" si="268"/>
        <v>0</v>
      </c>
      <c r="M835" s="95">
        <f t="shared" si="268"/>
        <v>0</v>
      </c>
      <c r="N835" s="95">
        <f t="shared" si="268"/>
        <v>0</v>
      </c>
      <c r="O835" s="95">
        <f t="shared" si="268"/>
        <v>0</v>
      </c>
      <c r="P835" s="95">
        <f t="shared" si="268"/>
        <v>0</v>
      </c>
      <c r="Q835" s="86">
        <f t="shared" si="268"/>
        <v>202.7</v>
      </c>
      <c r="R835" s="86">
        <v>186.8</v>
      </c>
      <c r="S835" s="112">
        <f t="shared" si="256"/>
        <v>108.5117773019272</v>
      </c>
      <c r="T835" s="116">
        <f t="shared" si="3"/>
        <v>26.200000000000017</v>
      </c>
      <c r="U835" s="118"/>
      <c r="V835" s="118"/>
      <c r="W835" s="21"/>
      <c r="X835" s="21">
        <v>160.6</v>
      </c>
      <c r="Y835">
        <v>160.6</v>
      </c>
      <c r="Z835" s="116">
        <f t="shared" si="4"/>
        <v>26.200000000000017</v>
      </c>
    </row>
    <row r="836" spans="1:26">
      <c r="A836" s="57"/>
      <c r="B836" s="47"/>
      <c r="C836" s="71"/>
      <c r="D836" s="78" t="s">
        <v>40</v>
      </c>
      <c r="E836" s="86">
        <v>1.3</v>
      </c>
      <c r="F836" s="86">
        <v>1.8</v>
      </c>
      <c r="G836" s="86">
        <v>2.4</v>
      </c>
      <c r="H836" s="86">
        <v>4.0999999999999996</v>
      </c>
      <c r="I836" s="86">
        <v>4.3</v>
      </c>
      <c r="J836" s="86">
        <v>2.5</v>
      </c>
      <c r="K836" s="95"/>
      <c r="L836" s="95"/>
      <c r="M836" s="95"/>
      <c r="N836" s="95"/>
      <c r="O836" s="95"/>
      <c r="P836" s="95"/>
      <c r="Q836" s="86">
        <f>SUM(E836:P836)</f>
        <v>16.399999999999999</v>
      </c>
      <c r="R836" s="86">
        <v>14.8</v>
      </c>
      <c r="S836" s="112">
        <f t="shared" si="256"/>
        <v>110.81081081081079</v>
      </c>
      <c r="T836" s="116">
        <f t="shared" si="3"/>
        <v>-3</v>
      </c>
      <c r="U836" s="118"/>
      <c r="V836" s="118"/>
      <c r="W836" s="21"/>
      <c r="X836" s="21">
        <v>17.8</v>
      </c>
      <c r="Y836">
        <v>17.8</v>
      </c>
      <c r="Z836" s="116">
        <f t="shared" si="4"/>
        <v>-3</v>
      </c>
    </row>
    <row r="837" spans="1:26" ht="14.25">
      <c r="A837" s="57"/>
      <c r="B837" s="64"/>
      <c r="C837" s="72"/>
      <c r="D837" s="79" t="s">
        <v>76</v>
      </c>
      <c r="E837" s="87">
        <v>1.3</v>
      </c>
      <c r="F837" s="87">
        <v>1.8</v>
      </c>
      <c r="G837" s="87">
        <v>2.4</v>
      </c>
      <c r="H837" s="87">
        <v>4.0999999999999996</v>
      </c>
      <c r="I837" s="87">
        <v>4.3</v>
      </c>
      <c r="J837" s="87">
        <v>2.5</v>
      </c>
      <c r="K837" s="96"/>
      <c r="L837" s="96"/>
      <c r="M837" s="96"/>
      <c r="N837" s="96"/>
      <c r="O837" s="96"/>
      <c r="P837" s="96"/>
      <c r="Q837" s="87">
        <f>SUM(E837:P837)</f>
        <v>16.399999999999999</v>
      </c>
      <c r="R837" s="87">
        <v>14.8</v>
      </c>
      <c r="S837" s="113">
        <f t="shared" si="256"/>
        <v>110.81081081081079</v>
      </c>
      <c r="T837" s="116">
        <f t="shared" si="3"/>
        <v>-3</v>
      </c>
      <c r="U837" s="119"/>
      <c r="V837" s="119"/>
      <c r="W837" s="21"/>
      <c r="X837" s="21">
        <v>17.8</v>
      </c>
      <c r="Y837">
        <v>17.8</v>
      </c>
      <c r="Z837" s="116">
        <f t="shared" si="4"/>
        <v>-3</v>
      </c>
    </row>
    <row r="838" spans="1:26">
      <c r="A838" s="57"/>
      <c r="B838" s="54" t="s">
        <v>353</v>
      </c>
      <c r="C838" s="67"/>
      <c r="D838" s="77" t="s">
        <v>39</v>
      </c>
      <c r="E838" s="85">
        <f t="shared" ref="E838:Q843" si="269">+E844+E850+E859+E865+E871+E877+E883+E889+E895+E901</f>
        <v>73.599999999999994</v>
      </c>
      <c r="F838" s="85">
        <f t="shared" si="269"/>
        <v>79.100000000000009</v>
      </c>
      <c r="G838" s="85">
        <f t="shared" si="269"/>
        <v>97.8</v>
      </c>
      <c r="H838" s="85">
        <f t="shared" si="269"/>
        <v>201.60000000000002</v>
      </c>
      <c r="I838" s="85">
        <f t="shared" si="269"/>
        <v>192.8</v>
      </c>
      <c r="J838" s="85">
        <f t="shared" si="269"/>
        <v>132.20000000000002</v>
      </c>
      <c r="K838" s="94">
        <f t="shared" si="269"/>
        <v>0</v>
      </c>
      <c r="L838" s="94">
        <f t="shared" si="269"/>
        <v>0</v>
      </c>
      <c r="M838" s="94">
        <f t="shared" si="269"/>
        <v>0</v>
      </c>
      <c r="N838" s="94">
        <f t="shared" si="269"/>
        <v>0</v>
      </c>
      <c r="O838" s="94">
        <f t="shared" si="269"/>
        <v>0</v>
      </c>
      <c r="P838" s="94">
        <f t="shared" si="269"/>
        <v>0</v>
      </c>
      <c r="Q838" s="85">
        <f t="shared" si="269"/>
        <v>777.09999999999991</v>
      </c>
      <c r="R838" s="85">
        <v>738.40000000000009</v>
      </c>
      <c r="S838" s="111">
        <f t="shared" si="256"/>
        <v>105.24106175514625</v>
      </c>
      <c r="T838" s="116">
        <f t="shared" si="3"/>
        <v>-771.10000000000014</v>
      </c>
      <c r="W838" s="21"/>
      <c r="X838" s="21">
        <v>1509.5000000000002</v>
      </c>
      <c r="Y838">
        <v>1509.5000000000002</v>
      </c>
      <c r="Z838" s="116">
        <f t="shared" si="4"/>
        <v>-771.10000000000014</v>
      </c>
    </row>
    <row r="839" spans="1:26">
      <c r="A839" s="57"/>
      <c r="B839" s="55"/>
      <c r="C839" s="68"/>
      <c r="D839" s="78" t="s">
        <v>72</v>
      </c>
      <c r="E839" s="86">
        <f t="shared" si="269"/>
        <v>20.9</v>
      </c>
      <c r="F839" s="86">
        <f t="shared" si="269"/>
        <v>26.3</v>
      </c>
      <c r="G839" s="86">
        <f t="shared" si="269"/>
        <v>35.300000000000004</v>
      </c>
      <c r="H839" s="86">
        <f t="shared" si="269"/>
        <v>72.8</v>
      </c>
      <c r="I839" s="86">
        <f t="shared" si="269"/>
        <v>69.099999999999994</v>
      </c>
      <c r="J839" s="86">
        <f t="shared" si="269"/>
        <v>47.2</v>
      </c>
      <c r="K839" s="95">
        <f t="shared" si="269"/>
        <v>0</v>
      </c>
      <c r="L839" s="95">
        <f t="shared" si="269"/>
        <v>0</v>
      </c>
      <c r="M839" s="95">
        <f t="shared" si="269"/>
        <v>0</v>
      </c>
      <c r="N839" s="95">
        <f t="shared" si="269"/>
        <v>0</v>
      </c>
      <c r="O839" s="95">
        <f t="shared" si="269"/>
        <v>0</v>
      </c>
      <c r="P839" s="95">
        <f t="shared" si="269"/>
        <v>0</v>
      </c>
      <c r="Q839" s="86">
        <f t="shared" si="269"/>
        <v>271.59999999999997</v>
      </c>
      <c r="R839" s="86">
        <v>250.2</v>
      </c>
      <c r="S839" s="112">
        <f t="shared" si="256"/>
        <v>108.55315747402076</v>
      </c>
      <c r="T839" s="116">
        <f t="shared" si="3"/>
        <v>-444.2999999999999</v>
      </c>
      <c r="W839" s="21"/>
      <c r="X839" s="21">
        <v>694.49999999999989</v>
      </c>
      <c r="Y839">
        <v>694.49999999999989</v>
      </c>
      <c r="Z839" s="116">
        <f t="shared" si="4"/>
        <v>-444.2999999999999</v>
      </c>
    </row>
    <row r="840" spans="1:26">
      <c r="A840" s="57"/>
      <c r="B840" s="55"/>
      <c r="C840" s="68"/>
      <c r="D840" s="78" t="s">
        <v>74</v>
      </c>
      <c r="E840" s="86">
        <f t="shared" si="269"/>
        <v>52.7</v>
      </c>
      <c r="F840" s="86">
        <f t="shared" si="269"/>
        <v>52.8</v>
      </c>
      <c r="G840" s="86">
        <f t="shared" si="269"/>
        <v>62.500000000000007</v>
      </c>
      <c r="H840" s="86">
        <f t="shared" si="269"/>
        <v>128.80000000000001</v>
      </c>
      <c r="I840" s="86">
        <f t="shared" si="269"/>
        <v>123.7</v>
      </c>
      <c r="J840" s="86">
        <f t="shared" si="269"/>
        <v>85.000000000000028</v>
      </c>
      <c r="K840" s="95">
        <f t="shared" si="269"/>
        <v>0</v>
      </c>
      <c r="L840" s="95">
        <f t="shared" si="269"/>
        <v>0</v>
      </c>
      <c r="M840" s="95">
        <f t="shared" si="269"/>
        <v>0</v>
      </c>
      <c r="N840" s="95">
        <f t="shared" si="269"/>
        <v>0</v>
      </c>
      <c r="O840" s="95">
        <f t="shared" si="269"/>
        <v>0</v>
      </c>
      <c r="P840" s="95">
        <f t="shared" si="269"/>
        <v>0</v>
      </c>
      <c r="Q840" s="86">
        <f t="shared" si="269"/>
        <v>505.49999999999994</v>
      </c>
      <c r="R840" s="86">
        <v>488.20000000000005</v>
      </c>
      <c r="S840" s="112">
        <f t="shared" si="256"/>
        <v>103.54362965997539</v>
      </c>
      <c r="T840" s="116">
        <f t="shared" si="3"/>
        <v>-326.79999999999995</v>
      </c>
      <c r="W840" s="21"/>
      <c r="X840" s="21">
        <v>815</v>
      </c>
      <c r="Y840">
        <v>815</v>
      </c>
      <c r="Z840" s="116">
        <f t="shared" si="4"/>
        <v>-326.79999999999995</v>
      </c>
    </row>
    <row r="841" spans="1:26">
      <c r="A841" s="57"/>
      <c r="B841" s="55"/>
      <c r="C841" s="68"/>
      <c r="D841" s="78" t="s">
        <v>75</v>
      </c>
      <c r="E841" s="86">
        <f t="shared" si="269"/>
        <v>53.8</v>
      </c>
      <c r="F841" s="86">
        <f t="shared" si="269"/>
        <v>59.3</v>
      </c>
      <c r="G841" s="86">
        <f t="shared" si="269"/>
        <v>66.500000000000014</v>
      </c>
      <c r="H841" s="86">
        <f t="shared" si="269"/>
        <v>143.39999999999998</v>
      </c>
      <c r="I841" s="86">
        <f t="shared" si="269"/>
        <v>141.20000000000002</v>
      </c>
      <c r="J841" s="86">
        <f t="shared" si="269"/>
        <v>93.4</v>
      </c>
      <c r="K841" s="95">
        <f t="shared" si="269"/>
        <v>0</v>
      </c>
      <c r="L841" s="95">
        <f t="shared" si="269"/>
        <v>0</v>
      </c>
      <c r="M841" s="95">
        <f t="shared" si="269"/>
        <v>0</v>
      </c>
      <c r="N841" s="95">
        <f t="shared" si="269"/>
        <v>0</v>
      </c>
      <c r="O841" s="95">
        <f t="shared" si="269"/>
        <v>0</v>
      </c>
      <c r="P841" s="95">
        <f t="shared" si="269"/>
        <v>0</v>
      </c>
      <c r="Q841" s="86">
        <f t="shared" si="269"/>
        <v>557.6</v>
      </c>
      <c r="R841" s="86">
        <v>546.1</v>
      </c>
      <c r="S841" s="112">
        <f t="shared" si="256"/>
        <v>102.10584142098517</v>
      </c>
      <c r="T841" s="116">
        <f t="shared" si="3"/>
        <v>-534.79999999999984</v>
      </c>
      <c r="W841" s="21"/>
      <c r="X841" s="21">
        <v>1080.8999999999999</v>
      </c>
      <c r="Y841">
        <v>1080.9000000000001</v>
      </c>
      <c r="Z841" s="116">
        <f t="shared" si="4"/>
        <v>-534.80000000000007</v>
      </c>
    </row>
    <row r="842" spans="1:26">
      <c r="A842" s="57"/>
      <c r="B842" s="55"/>
      <c r="C842" s="68"/>
      <c r="D842" s="78" t="s">
        <v>40</v>
      </c>
      <c r="E842" s="86">
        <f t="shared" si="269"/>
        <v>19.799999999999997</v>
      </c>
      <c r="F842" s="86">
        <f t="shared" si="269"/>
        <v>19.8</v>
      </c>
      <c r="G842" s="86">
        <f t="shared" si="269"/>
        <v>31.299999999999997</v>
      </c>
      <c r="H842" s="86">
        <f t="shared" si="269"/>
        <v>58.2</v>
      </c>
      <c r="I842" s="86">
        <f t="shared" si="269"/>
        <v>51.600000000000009</v>
      </c>
      <c r="J842" s="86">
        <f t="shared" si="269"/>
        <v>38.799999999999997</v>
      </c>
      <c r="K842" s="95">
        <f t="shared" si="269"/>
        <v>0</v>
      </c>
      <c r="L842" s="95">
        <f t="shared" si="269"/>
        <v>0</v>
      </c>
      <c r="M842" s="95">
        <f t="shared" si="269"/>
        <v>0</v>
      </c>
      <c r="N842" s="95">
        <f t="shared" si="269"/>
        <v>0</v>
      </c>
      <c r="O842" s="95">
        <f t="shared" si="269"/>
        <v>0</v>
      </c>
      <c r="P842" s="95">
        <f t="shared" si="269"/>
        <v>0</v>
      </c>
      <c r="Q842" s="86">
        <f t="shared" si="269"/>
        <v>219.5</v>
      </c>
      <c r="R842" s="86">
        <v>192.3</v>
      </c>
      <c r="S842" s="112">
        <f t="shared" si="256"/>
        <v>114.14456578263132</v>
      </c>
      <c r="T842" s="116">
        <f t="shared" si="3"/>
        <v>-236.29999999999993</v>
      </c>
      <c r="W842" s="21"/>
      <c r="X842" s="21">
        <v>428.59999999999991</v>
      </c>
      <c r="Y842">
        <v>428.59999999999991</v>
      </c>
      <c r="Z842" s="116">
        <f t="shared" si="4"/>
        <v>-236.29999999999993</v>
      </c>
    </row>
    <row r="843" spans="1:26" ht="14.25">
      <c r="A843" s="57"/>
      <c r="B843" s="55"/>
      <c r="C843" s="69"/>
      <c r="D843" s="79" t="s">
        <v>76</v>
      </c>
      <c r="E843" s="87">
        <f t="shared" si="269"/>
        <v>25.000000000000007</v>
      </c>
      <c r="F843" s="87">
        <f t="shared" si="269"/>
        <v>26.299999999999997</v>
      </c>
      <c r="G843" s="87">
        <f t="shared" si="269"/>
        <v>41.599999999999994</v>
      </c>
      <c r="H843" s="87">
        <f t="shared" si="269"/>
        <v>72.499999999999986</v>
      </c>
      <c r="I843" s="87">
        <f t="shared" si="269"/>
        <v>67.400000000000006</v>
      </c>
      <c r="J843" s="87">
        <f t="shared" si="269"/>
        <v>48.2</v>
      </c>
      <c r="K843" s="96">
        <f t="shared" si="269"/>
        <v>0</v>
      </c>
      <c r="L843" s="96">
        <f t="shared" si="269"/>
        <v>0</v>
      </c>
      <c r="M843" s="96">
        <f t="shared" si="269"/>
        <v>0</v>
      </c>
      <c r="N843" s="96">
        <f t="shared" si="269"/>
        <v>0</v>
      </c>
      <c r="O843" s="96">
        <f t="shared" si="269"/>
        <v>0</v>
      </c>
      <c r="P843" s="96">
        <f t="shared" si="269"/>
        <v>0</v>
      </c>
      <c r="Q843" s="87">
        <f t="shared" si="269"/>
        <v>280.99999999999994</v>
      </c>
      <c r="R843" s="87">
        <v>249</v>
      </c>
      <c r="S843" s="113">
        <f t="shared" si="256"/>
        <v>112.85140562248995</v>
      </c>
      <c r="T843" s="116">
        <f t="shared" si="3"/>
        <v>-253.60000000000002</v>
      </c>
      <c r="W843" s="21"/>
      <c r="X843" s="21">
        <v>502.6</v>
      </c>
      <c r="Y843">
        <v>502.6</v>
      </c>
      <c r="Z843" s="116">
        <f t="shared" si="4"/>
        <v>-253.60000000000002</v>
      </c>
    </row>
    <row r="844" spans="1:26" ht="13.5" customHeight="1">
      <c r="A844" s="57"/>
      <c r="B844" s="57"/>
      <c r="C844" s="70" t="s">
        <v>237</v>
      </c>
      <c r="D844" s="77" t="s">
        <v>39</v>
      </c>
      <c r="E844" s="85">
        <v>20</v>
      </c>
      <c r="F844" s="85">
        <v>19</v>
      </c>
      <c r="G844" s="85">
        <v>23.3</v>
      </c>
      <c r="H844" s="85">
        <v>48.4</v>
      </c>
      <c r="I844" s="85">
        <v>42.9</v>
      </c>
      <c r="J844" s="85">
        <v>38.200000000000003</v>
      </c>
      <c r="K844" s="94"/>
      <c r="L844" s="94"/>
      <c r="M844" s="94"/>
      <c r="N844" s="94"/>
      <c r="O844" s="94"/>
      <c r="P844" s="94"/>
      <c r="Q844" s="85">
        <f>SUM(E844:P844)</f>
        <v>191.8</v>
      </c>
      <c r="R844" s="85">
        <v>172.9</v>
      </c>
      <c r="S844" s="111">
        <f t="shared" si="256"/>
        <v>110.93117408906883</v>
      </c>
      <c r="T844" s="116">
        <f t="shared" si="3"/>
        <v>-226.80000000000004</v>
      </c>
      <c r="U844" s="117" t="s">
        <v>463</v>
      </c>
      <c r="V844" s="148"/>
      <c r="W844" s="21"/>
      <c r="X844" s="21">
        <v>399.70000000000005</v>
      </c>
      <c r="Y844">
        <v>399.70000000000005</v>
      </c>
      <c r="Z844" s="116">
        <f t="shared" si="4"/>
        <v>-226.80000000000004</v>
      </c>
    </row>
    <row r="845" spans="1:26">
      <c r="A845" s="57"/>
      <c r="B845" s="47"/>
      <c r="C845" s="71"/>
      <c r="D845" s="78" t="s">
        <v>72</v>
      </c>
      <c r="E845" s="86">
        <v>6.9</v>
      </c>
      <c r="F845" s="86">
        <v>7.2</v>
      </c>
      <c r="G845" s="86">
        <v>10.4</v>
      </c>
      <c r="H845" s="86">
        <v>24.7</v>
      </c>
      <c r="I845" s="86">
        <v>21.2</v>
      </c>
      <c r="J845" s="86">
        <v>16.399999999999999</v>
      </c>
      <c r="K845" s="95"/>
      <c r="L845" s="95"/>
      <c r="M845" s="95"/>
      <c r="N845" s="95"/>
      <c r="O845" s="95"/>
      <c r="P845" s="95"/>
      <c r="Q845" s="86">
        <f>SUM(E845:P845)</f>
        <v>86.800000000000011</v>
      </c>
      <c r="R845" s="86">
        <v>67.199999999999989</v>
      </c>
      <c r="S845" s="112">
        <f t="shared" si="256"/>
        <v>129.16666666666669</v>
      </c>
      <c r="T845" s="116">
        <f t="shared" si="3"/>
        <v>-240.8</v>
      </c>
      <c r="U845" s="118"/>
      <c r="V845" s="118"/>
      <c r="W845" s="21"/>
      <c r="X845" s="21">
        <v>308</v>
      </c>
      <c r="Y845">
        <v>308</v>
      </c>
      <c r="Z845" s="116">
        <f t="shared" si="4"/>
        <v>-240.8</v>
      </c>
    </row>
    <row r="846" spans="1:26">
      <c r="A846" s="57"/>
      <c r="B846" s="47"/>
      <c r="C846" s="71"/>
      <c r="D846" s="78" t="s">
        <v>74</v>
      </c>
      <c r="E846" s="86">
        <f t="shared" ref="E846:Q846" si="270">+E844-E845</f>
        <v>13.1</v>
      </c>
      <c r="F846" s="86">
        <f t="shared" si="270"/>
        <v>11.8</v>
      </c>
      <c r="G846" s="86">
        <f t="shared" si="270"/>
        <v>12.9</v>
      </c>
      <c r="H846" s="86">
        <f t="shared" si="270"/>
        <v>23.7</v>
      </c>
      <c r="I846" s="86">
        <f t="shared" si="270"/>
        <v>21.7</v>
      </c>
      <c r="J846" s="86">
        <f t="shared" si="270"/>
        <v>21.800000000000004</v>
      </c>
      <c r="K846" s="95">
        <f t="shared" si="270"/>
        <v>0</v>
      </c>
      <c r="L846" s="95">
        <f t="shared" si="270"/>
        <v>0</v>
      </c>
      <c r="M846" s="95">
        <f t="shared" si="270"/>
        <v>0</v>
      </c>
      <c r="N846" s="95">
        <f t="shared" si="270"/>
        <v>0</v>
      </c>
      <c r="O846" s="95">
        <f t="shared" si="270"/>
        <v>0</v>
      </c>
      <c r="P846" s="95">
        <f t="shared" si="270"/>
        <v>0</v>
      </c>
      <c r="Q846" s="86">
        <f t="shared" si="270"/>
        <v>105</v>
      </c>
      <c r="R846" s="86">
        <v>105.70000000000002</v>
      </c>
      <c r="S846" s="112">
        <f t="shared" si="256"/>
        <v>99.337748344370851</v>
      </c>
      <c r="T846" s="116">
        <f t="shared" si="3"/>
        <v>14.000000000000014</v>
      </c>
      <c r="U846" s="118"/>
      <c r="V846" s="118"/>
      <c r="W846" s="21"/>
      <c r="X846" s="21">
        <v>91.7</v>
      </c>
      <c r="Y846">
        <v>91.700000000000045</v>
      </c>
      <c r="Z846" s="116">
        <f t="shared" si="4"/>
        <v>13.999999999999972</v>
      </c>
    </row>
    <row r="847" spans="1:26">
      <c r="A847" s="57"/>
      <c r="B847" s="47"/>
      <c r="C847" s="71"/>
      <c r="D847" s="78" t="s">
        <v>75</v>
      </c>
      <c r="E847" s="86">
        <f t="shared" ref="E847:Q847" si="271">+E844-E848</f>
        <v>6.5</v>
      </c>
      <c r="F847" s="86">
        <f t="shared" si="271"/>
        <v>7</v>
      </c>
      <c r="G847" s="86">
        <f t="shared" si="271"/>
        <v>6.8000000000000007</v>
      </c>
      <c r="H847" s="86">
        <f t="shared" si="271"/>
        <v>18.399999999999999</v>
      </c>
      <c r="I847" s="86">
        <f t="shared" si="271"/>
        <v>16</v>
      </c>
      <c r="J847" s="86">
        <f t="shared" si="271"/>
        <v>14.800000000000004</v>
      </c>
      <c r="K847" s="95">
        <f t="shared" si="271"/>
        <v>0</v>
      </c>
      <c r="L847" s="95">
        <f t="shared" si="271"/>
        <v>0</v>
      </c>
      <c r="M847" s="95">
        <f t="shared" si="271"/>
        <v>0</v>
      </c>
      <c r="N847" s="95">
        <f t="shared" si="271"/>
        <v>0</v>
      </c>
      <c r="O847" s="95">
        <f t="shared" si="271"/>
        <v>0</v>
      </c>
      <c r="P847" s="95">
        <f t="shared" si="271"/>
        <v>0</v>
      </c>
      <c r="Q847" s="86">
        <f t="shared" si="271"/>
        <v>69.5</v>
      </c>
      <c r="R847" s="86">
        <v>63.400000000000006</v>
      </c>
      <c r="S847" s="112">
        <f t="shared" si="256"/>
        <v>109.62145110410093</v>
      </c>
      <c r="T847" s="116">
        <f t="shared" si="3"/>
        <v>-129.29999999999998</v>
      </c>
      <c r="U847" s="118"/>
      <c r="V847" s="118"/>
      <c r="W847" s="21"/>
      <c r="X847" s="21">
        <v>192.7</v>
      </c>
      <c r="Y847">
        <v>192.70000000000005</v>
      </c>
      <c r="Z847" s="116">
        <f t="shared" si="4"/>
        <v>-129.30000000000004</v>
      </c>
    </row>
    <row r="848" spans="1:26">
      <c r="A848" s="57"/>
      <c r="B848" s="47"/>
      <c r="C848" s="71"/>
      <c r="D848" s="78" t="s">
        <v>40</v>
      </c>
      <c r="E848" s="86">
        <v>13.5</v>
      </c>
      <c r="F848" s="86">
        <v>12</v>
      </c>
      <c r="G848" s="86">
        <v>16.5</v>
      </c>
      <c r="H848" s="86">
        <v>30</v>
      </c>
      <c r="I848" s="86">
        <v>26.9</v>
      </c>
      <c r="J848" s="86">
        <v>23.4</v>
      </c>
      <c r="K848" s="95"/>
      <c r="L848" s="95"/>
      <c r="M848" s="95"/>
      <c r="N848" s="95"/>
      <c r="O848" s="95"/>
      <c r="P848" s="95"/>
      <c r="Q848" s="86">
        <f>SUM(E848:P848)</f>
        <v>122.30000000000001</v>
      </c>
      <c r="R848" s="86">
        <v>109.5</v>
      </c>
      <c r="S848" s="112">
        <f t="shared" si="256"/>
        <v>111.68949771689498</v>
      </c>
      <c r="T848" s="116">
        <f t="shared" si="3"/>
        <v>-97.5</v>
      </c>
      <c r="U848" s="118"/>
      <c r="V848" s="118"/>
      <c r="W848" s="21"/>
      <c r="X848" s="21">
        <v>207</v>
      </c>
      <c r="Y848">
        <v>207</v>
      </c>
      <c r="Z848" s="116">
        <f t="shared" si="4"/>
        <v>-97.5</v>
      </c>
    </row>
    <row r="849" spans="1:26" ht="14.25">
      <c r="A849" s="57"/>
      <c r="B849" s="47"/>
      <c r="C849" s="72"/>
      <c r="D849" s="79" t="s">
        <v>76</v>
      </c>
      <c r="E849" s="87">
        <v>17.600000000000001</v>
      </c>
      <c r="F849" s="87">
        <v>16.5</v>
      </c>
      <c r="G849" s="87">
        <v>23</v>
      </c>
      <c r="H849" s="87">
        <v>38.299999999999997</v>
      </c>
      <c r="I849" s="87">
        <v>37.5</v>
      </c>
      <c r="J849" s="87">
        <v>29.1</v>
      </c>
      <c r="K849" s="96"/>
      <c r="L849" s="96"/>
      <c r="M849" s="96"/>
      <c r="N849" s="96"/>
      <c r="O849" s="96"/>
      <c r="P849" s="96"/>
      <c r="Q849" s="87">
        <f>SUM(E849:P849)</f>
        <v>162</v>
      </c>
      <c r="R849" s="87">
        <v>144.6</v>
      </c>
      <c r="S849" s="113">
        <f t="shared" si="256"/>
        <v>112.03319502074689</v>
      </c>
      <c r="T849" s="116">
        <f t="shared" si="3"/>
        <v>-108.4</v>
      </c>
      <c r="U849" s="119"/>
      <c r="V849" s="119"/>
      <c r="W849" s="21"/>
      <c r="X849" s="21">
        <v>253</v>
      </c>
      <c r="Y849">
        <v>253</v>
      </c>
      <c r="Z849" s="116">
        <f t="shared" si="4"/>
        <v>-108.4</v>
      </c>
    </row>
    <row r="850" spans="1:26" ht="13.5" customHeight="1">
      <c r="A850" s="57"/>
      <c r="B850" s="47"/>
      <c r="C850" s="70" t="s">
        <v>235</v>
      </c>
      <c r="D850" s="77" t="s">
        <v>39</v>
      </c>
      <c r="E850" s="85">
        <v>2.6</v>
      </c>
      <c r="F850" s="85">
        <v>3.2</v>
      </c>
      <c r="G850" s="85">
        <v>4.5999999999999996</v>
      </c>
      <c r="H850" s="85">
        <v>14.7</v>
      </c>
      <c r="I850" s="85">
        <v>10.3</v>
      </c>
      <c r="J850" s="85">
        <v>2.7</v>
      </c>
      <c r="K850" s="94"/>
      <c r="L850" s="94"/>
      <c r="M850" s="94"/>
      <c r="N850" s="94"/>
      <c r="O850" s="94"/>
      <c r="P850" s="94"/>
      <c r="Q850" s="85">
        <f>SUM(E850:P850)</f>
        <v>38.100000000000009</v>
      </c>
      <c r="R850" s="85">
        <v>44.599999999999994</v>
      </c>
      <c r="S850" s="111">
        <f t="shared" si="256"/>
        <v>85.426008968609892</v>
      </c>
      <c r="T850" s="116">
        <f t="shared" si="3"/>
        <v>-47.300000000000011</v>
      </c>
      <c r="U850" s="117" t="s">
        <v>480</v>
      </c>
      <c r="V850" s="148">
        <v>1</v>
      </c>
      <c r="W850" s="21"/>
      <c r="X850" s="21">
        <v>91.9</v>
      </c>
      <c r="Y850">
        <v>91.9</v>
      </c>
      <c r="Z850" s="116">
        <f t="shared" si="4"/>
        <v>-47.300000000000011</v>
      </c>
    </row>
    <row r="851" spans="1:26">
      <c r="A851" s="57"/>
      <c r="B851" s="47"/>
      <c r="C851" s="71"/>
      <c r="D851" s="78" t="s">
        <v>72</v>
      </c>
      <c r="E851" s="86">
        <v>0.5</v>
      </c>
      <c r="F851" s="86">
        <v>0.8</v>
      </c>
      <c r="G851" s="86">
        <v>0.9</v>
      </c>
      <c r="H851" s="86">
        <v>2.9</v>
      </c>
      <c r="I851" s="86">
        <v>3.8</v>
      </c>
      <c r="J851" s="86">
        <v>0.8</v>
      </c>
      <c r="K851" s="95"/>
      <c r="L851" s="95"/>
      <c r="M851" s="95"/>
      <c r="N851" s="95"/>
      <c r="O851" s="95"/>
      <c r="P851" s="95"/>
      <c r="Q851" s="86">
        <f>SUM(E851:P851)</f>
        <v>9.6999999999999993</v>
      </c>
      <c r="R851" s="86">
        <v>13.8</v>
      </c>
      <c r="S851" s="112">
        <f t="shared" si="256"/>
        <v>70.289855072463752</v>
      </c>
      <c r="T851" s="116">
        <f t="shared" si="3"/>
        <v>-31.7</v>
      </c>
      <c r="U851" s="118"/>
      <c r="V851" s="118"/>
      <c r="W851" s="21"/>
      <c r="X851" s="21">
        <v>45.5</v>
      </c>
      <c r="Y851">
        <v>45.5</v>
      </c>
      <c r="Z851" s="116">
        <f t="shared" si="4"/>
        <v>-31.7</v>
      </c>
    </row>
    <row r="852" spans="1:26">
      <c r="A852" s="57"/>
      <c r="B852" s="47"/>
      <c r="C852" s="71"/>
      <c r="D852" s="78" t="s">
        <v>74</v>
      </c>
      <c r="E852" s="86">
        <f t="shared" ref="E852:Q852" si="272">+E850-E851</f>
        <v>2.1</v>
      </c>
      <c r="F852" s="86">
        <f t="shared" si="272"/>
        <v>2.4000000000000004</v>
      </c>
      <c r="G852" s="86">
        <f t="shared" si="272"/>
        <v>3.7</v>
      </c>
      <c r="H852" s="86">
        <f t="shared" si="272"/>
        <v>11.8</v>
      </c>
      <c r="I852" s="86">
        <f t="shared" si="272"/>
        <v>6.5000000000000009</v>
      </c>
      <c r="J852" s="86">
        <f t="shared" si="272"/>
        <v>1.9</v>
      </c>
      <c r="K852" s="95">
        <f t="shared" si="272"/>
        <v>0</v>
      </c>
      <c r="L852" s="95">
        <f t="shared" si="272"/>
        <v>0</v>
      </c>
      <c r="M852" s="95">
        <f t="shared" si="272"/>
        <v>0</v>
      </c>
      <c r="N852" s="95">
        <f t="shared" si="272"/>
        <v>0</v>
      </c>
      <c r="O852" s="95">
        <f t="shared" si="272"/>
        <v>0</v>
      </c>
      <c r="P852" s="95">
        <f t="shared" si="272"/>
        <v>0</v>
      </c>
      <c r="Q852" s="86">
        <f t="shared" si="272"/>
        <v>28.400000000000009</v>
      </c>
      <c r="R852" s="86">
        <v>30.8</v>
      </c>
      <c r="S852" s="112">
        <f t="shared" si="256"/>
        <v>92.207792207792238</v>
      </c>
      <c r="T852" s="116">
        <f t="shared" si="3"/>
        <v>-15.599999999999998</v>
      </c>
      <c r="U852" s="118"/>
      <c r="V852" s="118"/>
      <c r="W852" s="21"/>
      <c r="X852" s="21">
        <v>46.4</v>
      </c>
      <c r="Y852">
        <v>46.400000000000006</v>
      </c>
      <c r="Z852" s="116">
        <f t="shared" si="4"/>
        <v>-15.600000000000005</v>
      </c>
    </row>
    <row r="853" spans="1:26">
      <c r="A853" s="57"/>
      <c r="B853" s="47"/>
      <c r="C853" s="71"/>
      <c r="D853" s="78" t="s">
        <v>75</v>
      </c>
      <c r="E853" s="86">
        <f t="shared" ref="E853:Q853" si="273">+E850-E854</f>
        <v>2.3000000000000003</v>
      </c>
      <c r="F853" s="86">
        <f t="shared" si="273"/>
        <v>2.7</v>
      </c>
      <c r="G853" s="86">
        <f t="shared" si="273"/>
        <v>3.3999999999999995</v>
      </c>
      <c r="H853" s="86">
        <f t="shared" si="273"/>
        <v>13.3</v>
      </c>
      <c r="I853" s="86">
        <f t="shared" si="273"/>
        <v>8.7000000000000011</v>
      </c>
      <c r="J853" s="86">
        <f t="shared" si="273"/>
        <v>2.1</v>
      </c>
      <c r="K853" s="95">
        <f t="shared" si="273"/>
        <v>0</v>
      </c>
      <c r="L853" s="95">
        <f t="shared" si="273"/>
        <v>0</v>
      </c>
      <c r="M853" s="95">
        <f t="shared" si="273"/>
        <v>0</v>
      </c>
      <c r="N853" s="95">
        <f t="shared" si="273"/>
        <v>0</v>
      </c>
      <c r="O853" s="95">
        <f t="shared" si="273"/>
        <v>0</v>
      </c>
      <c r="P853" s="95">
        <f t="shared" si="273"/>
        <v>0</v>
      </c>
      <c r="Q853" s="86">
        <f t="shared" si="273"/>
        <v>32.500000000000007</v>
      </c>
      <c r="R853" s="86">
        <v>38.4</v>
      </c>
      <c r="S853" s="112">
        <f t="shared" si="256"/>
        <v>84.635416666666686</v>
      </c>
      <c r="T853" s="116">
        <f t="shared" si="3"/>
        <v>-37.900000000000013</v>
      </c>
      <c r="U853" s="118"/>
      <c r="V853" s="118"/>
      <c r="W853" s="21"/>
      <c r="X853" s="21">
        <v>76.300000000000011</v>
      </c>
      <c r="Y853">
        <v>76.300000000000011</v>
      </c>
      <c r="Z853" s="116">
        <f t="shared" si="4"/>
        <v>-37.900000000000013</v>
      </c>
    </row>
    <row r="854" spans="1:26">
      <c r="A854" s="57"/>
      <c r="B854" s="47"/>
      <c r="C854" s="71"/>
      <c r="D854" s="78" t="s">
        <v>40</v>
      </c>
      <c r="E854" s="86">
        <v>0.3</v>
      </c>
      <c r="F854" s="86">
        <v>0.5</v>
      </c>
      <c r="G854" s="86">
        <v>1.2</v>
      </c>
      <c r="H854" s="86">
        <v>1.4</v>
      </c>
      <c r="I854" s="86">
        <v>1.6</v>
      </c>
      <c r="J854" s="86">
        <v>0.6</v>
      </c>
      <c r="K854" s="95"/>
      <c r="L854" s="95"/>
      <c r="M854" s="95"/>
      <c r="N854" s="95"/>
      <c r="O854" s="95"/>
      <c r="P854" s="95"/>
      <c r="Q854" s="86">
        <f>SUM(E854:P854)</f>
        <v>5.6</v>
      </c>
      <c r="R854" s="86">
        <v>6.2000000000000011</v>
      </c>
      <c r="S854" s="112">
        <f t="shared" si="256"/>
        <v>90.322580645161267</v>
      </c>
      <c r="T854" s="116">
        <f t="shared" si="3"/>
        <v>-9.4</v>
      </c>
      <c r="U854" s="118"/>
      <c r="V854" s="118"/>
      <c r="W854" s="21"/>
      <c r="X854" s="21">
        <v>15.600000000000001</v>
      </c>
      <c r="Y854">
        <v>15.600000000000001</v>
      </c>
      <c r="Z854" s="116">
        <f t="shared" si="4"/>
        <v>-9.4</v>
      </c>
    </row>
    <row r="855" spans="1:26" ht="14.25">
      <c r="A855" s="57"/>
      <c r="B855" s="63"/>
      <c r="C855" s="72"/>
      <c r="D855" s="79" t="s">
        <v>76</v>
      </c>
      <c r="E855" s="87">
        <v>0.3</v>
      </c>
      <c r="F855" s="87">
        <v>0.5</v>
      </c>
      <c r="G855" s="87">
        <v>1.2</v>
      </c>
      <c r="H855" s="87">
        <v>1.4</v>
      </c>
      <c r="I855" s="87">
        <v>1.6</v>
      </c>
      <c r="J855" s="87">
        <v>0.6</v>
      </c>
      <c r="K855" s="96"/>
      <c r="L855" s="96"/>
      <c r="M855" s="96"/>
      <c r="N855" s="96"/>
      <c r="O855" s="96"/>
      <c r="P855" s="96"/>
      <c r="Q855" s="87">
        <f>SUM(E855:P855)</f>
        <v>5.6</v>
      </c>
      <c r="R855" s="87">
        <v>6.2000000000000011</v>
      </c>
      <c r="S855" s="113">
        <f t="shared" si="256"/>
        <v>90.322580645161267</v>
      </c>
      <c r="T855" s="116">
        <f t="shared" si="3"/>
        <v>-9.4</v>
      </c>
      <c r="U855" s="119"/>
      <c r="V855" s="119"/>
      <c r="W855" s="21"/>
      <c r="X855" s="21">
        <v>15.600000000000001</v>
      </c>
      <c r="Y855">
        <v>15.600000000000001</v>
      </c>
      <c r="Z855" s="116">
        <f t="shared" si="4"/>
        <v>-9.4</v>
      </c>
    </row>
    <row r="856" spans="1:26" ht="18.75" customHeight="1">
      <c r="A856" s="52" t="str">
        <f>A1</f>
        <v>１　令和３年度（２０２１年度）上期　市町村別・月別観光入込客数</v>
      </c>
      <c r="K856" s="98"/>
      <c r="L856" s="98"/>
      <c r="M856" s="98"/>
      <c r="N856" s="98"/>
      <c r="O856" s="98"/>
      <c r="P856" s="98"/>
      <c r="Q856" s="102"/>
      <c r="T856" s="116">
        <f t="shared" si="3"/>
        <v>0</v>
      </c>
      <c r="W856" s="21"/>
      <c r="X856" s="21"/>
      <c r="Z856" s="116">
        <f t="shared" si="4"/>
        <v>0</v>
      </c>
    </row>
    <row r="857" spans="1:26" ht="13.5" customHeight="1">
      <c r="K857" s="98"/>
      <c r="L857" s="98"/>
      <c r="M857" s="98"/>
      <c r="N857" s="98"/>
      <c r="O857" s="98"/>
      <c r="P857" s="98"/>
      <c r="Q857" s="102"/>
      <c r="S857" s="109" t="s">
        <v>333</v>
      </c>
      <c r="T857" s="116">
        <f t="shared" si="3"/>
        <v>0</v>
      </c>
      <c r="W857" s="21"/>
      <c r="X857" s="21"/>
      <c r="Z857" s="116">
        <f t="shared" si="4"/>
        <v>0</v>
      </c>
    </row>
    <row r="858" spans="1:26" ht="13.5" customHeight="1">
      <c r="A858" s="53" t="s">
        <v>50</v>
      </c>
      <c r="B858" s="53" t="s">
        <v>359</v>
      </c>
      <c r="C858" s="53" t="s">
        <v>60</v>
      </c>
      <c r="D858" s="76" t="s">
        <v>24</v>
      </c>
      <c r="E858" s="81" t="s">
        <v>14</v>
      </c>
      <c r="F858" s="81" t="s">
        <v>61</v>
      </c>
      <c r="G858" s="81" t="s">
        <v>55</v>
      </c>
      <c r="H858" s="81" t="s">
        <v>63</v>
      </c>
      <c r="I858" s="81" t="s">
        <v>65</v>
      </c>
      <c r="J858" s="81" t="s">
        <v>26</v>
      </c>
      <c r="K858" s="97" t="s">
        <v>9</v>
      </c>
      <c r="L858" s="97" t="s">
        <v>67</v>
      </c>
      <c r="M858" s="97" t="s">
        <v>68</v>
      </c>
      <c r="N858" s="97" t="s">
        <v>20</v>
      </c>
      <c r="O858" s="97" t="s">
        <v>31</v>
      </c>
      <c r="P858" s="97" t="s">
        <v>29</v>
      </c>
      <c r="Q858" s="103" t="s">
        <v>360</v>
      </c>
      <c r="R858" s="99" t="s">
        <v>94</v>
      </c>
      <c r="S858" s="110" t="s">
        <v>69</v>
      </c>
      <c r="T858" s="116" t="e">
        <f t="shared" si="3"/>
        <v>#VALUE!</v>
      </c>
      <c r="W858" s="21"/>
      <c r="X858" s="21" t="s">
        <v>407</v>
      </c>
      <c r="Y858" t="s">
        <v>360</v>
      </c>
      <c r="Z858" s="116" t="e">
        <f t="shared" si="4"/>
        <v>#VALUE!</v>
      </c>
    </row>
    <row r="859" spans="1:26" ht="13.5" customHeight="1">
      <c r="A859" s="57"/>
      <c r="B859" s="47"/>
      <c r="C859" s="70" t="s">
        <v>238</v>
      </c>
      <c r="D859" s="77" t="s">
        <v>39</v>
      </c>
      <c r="E859" s="85">
        <v>5</v>
      </c>
      <c r="F859" s="85">
        <v>5.4</v>
      </c>
      <c r="G859" s="85">
        <v>7.5</v>
      </c>
      <c r="H859" s="85">
        <v>12.8</v>
      </c>
      <c r="I859" s="85">
        <v>13</v>
      </c>
      <c r="J859" s="85">
        <v>8.4</v>
      </c>
      <c r="K859" s="94"/>
      <c r="L859" s="94"/>
      <c r="M859" s="94"/>
      <c r="N859" s="94"/>
      <c r="O859" s="94"/>
      <c r="P859" s="94"/>
      <c r="Q859" s="85">
        <f>SUM(E859:P859)</f>
        <v>52.1</v>
      </c>
      <c r="R859" s="85">
        <v>50.099999999999994</v>
      </c>
      <c r="S859" s="111">
        <f t="shared" ref="S859:S912" si="274">IF(Q859=0,"－",Q859/R859*100)</f>
        <v>103.9920159680639</v>
      </c>
      <c r="T859" s="116">
        <f t="shared" si="3"/>
        <v>-70.600000000000009</v>
      </c>
      <c r="U859" s="117" t="s">
        <v>432</v>
      </c>
      <c r="V859" s="148">
        <v>1</v>
      </c>
      <c r="W859" s="21"/>
      <c r="X859" s="21">
        <v>120.7</v>
      </c>
      <c r="Y859">
        <v>120.7</v>
      </c>
      <c r="Z859" s="116">
        <f t="shared" si="4"/>
        <v>-70.600000000000009</v>
      </c>
    </row>
    <row r="860" spans="1:26">
      <c r="A860" s="57"/>
      <c r="B860" s="47"/>
      <c r="C860" s="71"/>
      <c r="D860" s="78" t="s">
        <v>72</v>
      </c>
      <c r="E860" s="86">
        <v>0.2</v>
      </c>
      <c r="F860" s="86">
        <v>0.3</v>
      </c>
      <c r="G860" s="86">
        <v>0.4</v>
      </c>
      <c r="H860" s="86">
        <v>0.6</v>
      </c>
      <c r="I860" s="86">
        <v>0.6</v>
      </c>
      <c r="J860" s="86">
        <v>0.4</v>
      </c>
      <c r="K860" s="95"/>
      <c r="L860" s="95"/>
      <c r="M860" s="95"/>
      <c r="N860" s="95"/>
      <c r="O860" s="95"/>
      <c r="P860" s="95"/>
      <c r="Q860" s="86">
        <f>SUM(E860:P860)</f>
        <v>2.5</v>
      </c>
      <c r="R860" s="86">
        <v>7.3000000000000007</v>
      </c>
      <c r="S860" s="112">
        <f t="shared" si="274"/>
        <v>34.246575342465754</v>
      </c>
      <c r="T860" s="116">
        <f t="shared" si="3"/>
        <v>-7.9999999999999982</v>
      </c>
      <c r="U860" s="118"/>
      <c r="V860" s="118"/>
      <c r="W860" s="21"/>
      <c r="X860" s="21">
        <v>15.3</v>
      </c>
      <c r="Y860">
        <v>15.3</v>
      </c>
      <c r="Z860" s="116">
        <f t="shared" si="4"/>
        <v>-7.9999999999999982</v>
      </c>
    </row>
    <row r="861" spans="1:26">
      <c r="A861" s="57" t="s">
        <v>368</v>
      </c>
      <c r="B861" s="47" t="s">
        <v>372</v>
      </c>
      <c r="C861" s="71"/>
      <c r="D861" s="78" t="s">
        <v>74</v>
      </c>
      <c r="E861" s="86">
        <f t="shared" ref="E861:Q861" si="275">+E859-E860</f>
        <v>4.8</v>
      </c>
      <c r="F861" s="86">
        <f t="shared" si="275"/>
        <v>5.1000000000000005</v>
      </c>
      <c r="G861" s="86">
        <f t="shared" si="275"/>
        <v>7.1</v>
      </c>
      <c r="H861" s="86">
        <f t="shared" si="275"/>
        <v>12.2</v>
      </c>
      <c r="I861" s="86">
        <f t="shared" si="275"/>
        <v>12.4</v>
      </c>
      <c r="J861" s="86">
        <f t="shared" si="275"/>
        <v>8</v>
      </c>
      <c r="K861" s="95">
        <f t="shared" si="275"/>
        <v>0</v>
      </c>
      <c r="L861" s="95">
        <f t="shared" si="275"/>
        <v>0</v>
      </c>
      <c r="M861" s="95">
        <f t="shared" si="275"/>
        <v>0</v>
      </c>
      <c r="N861" s="95">
        <f t="shared" si="275"/>
        <v>0</v>
      </c>
      <c r="O861" s="95">
        <f t="shared" si="275"/>
        <v>0</v>
      </c>
      <c r="P861" s="95">
        <f t="shared" si="275"/>
        <v>0</v>
      </c>
      <c r="Q861" s="86">
        <f t="shared" si="275"/>
        <v>49.6</v>
      </c>
      <c r="R861" s="86">
        <v>42.8</v>
      </c>
      <c r="S861" s="112">
        <f t="shared" si="274"/>
        <v>115.88785046728974</v>
      </c>
      <c r="T861" s="116">
        <f t="shared" si="3"/>
        <v>-62.600000000000009</v>
      </c>
      <c r="U861" s="118"/>
      <c r="V861" s="118"/>
      <c r="W861" s="21"/>
      <c r="X861" s="21">
        <v>105.4</v>
      </c>
      <c r="Y861">
        <v>105.4</v>
      </c>
      <c r="Z861" s="116">
        <f t="shared" si="4"/>
        <v>-62.600000000000009</v>
      </c>
    </row>
    <row r="862" spans="1:26">
      <c r="A862" s="57"/>
      <c r="B862" s="47"/>
      <c r="C862" s="71"/>
      <c r="D862" s="78" t="s">
        <v>75</v>
      </c>
      <c r="E862" s="86">
        <f t="shared" ref="E862:Q862" si="276">+E859-E863</f>
        <v>4.4000000000000004</v>
      </c>
      <c r="F862" s="86">
        <f t="shared" si="276"/>
        <v>4.6000000000000005</v>
      </c>
      <c r="G862" s="86">
        <f t="shared" si="276"/>
        <v>6</v>
      </c>
      <c r="H862" s="86">
        <f t="shared" si="276"/>
        <v>10.9</v>
      </c>
      <c r="I862" s="86">
        <f t="shared" si="276"/>
        <v>11.4</v>
      </c>
      <c r="J862" s="86">
        <f t="shared" si="276"/>
        <v>7.1</v>
      </c>
      <c r="K862" s="95">
        <f t="shared" si="276"/>
        <v>0</v>
      </c>
      <c r="L862" s="95">
        <f t="shared" si="276"/>
        <v>0</v>
      </c>
      <c r="M862" s="95">
        <f t="shared" si="276"/>
        <v>0</v>
      </c>
      <c r="N862" s="95">
        <f t="shared" si="276"/>
        <v>0</v>
      </c>
      <c r="O862" s="95">
        <f t="shared" si="276"/>
        <v>0</v>
      </c>
      <c r="P862" s="95">
        <f t="shared" si="276"/>
        <v>0</v>
      </c>
      <c r="Q862" s="86">
        <f t="shared" si="276"/>
        <v>44.4</v>
      </c>
      <c r="R862" s="86">
        <v>44.7</v>
      </c>
      <c r="S862" s="112">
        <f t="shared" si="274"/>
        <v>99.328859060402678</v>
      </c>
      <c r="T862" s="116">
        <f t="shared" si="3"/>
        <v>-66.899999999999991</v>
      </c>
      <c r="U862" s="118"/>
      <c r="V862" s="118"/>
      <c r="W862" s="21"/>
      <c r="X862" s="21">
        <v>111.6</v>
      </c>
      <c r="Y862">
        <v>111.6</v>
      </c>
      <c r="Z862" s="116">
        <f t="shared" si="4"/>
        <v>-66.900000000000006</v>
      </c>
    </row>
    <row r="863" spans="1:26">
      <c r="A863" s="57"/>
      <c r="B863" s="47"/>
      <c r="C863" s="71"/>
      <c r="D863" s="78" t="s">
        <v>40</v>
      </c>
      <c r="E863" s="86">
        <v>0.6</v>
      </c>
      <c r="F863" s="86">
        <v>0.8</v>
      </c>
      <c r="G863" s="86">
        <v>1.5</v>
      </c>
      <c r="H863" s="86">
        <v>1.9</v>
      </c>
      <c r="I863" s="86">
        <v>1.6</v>
      </c>
      <c r="J863" s="86">
        <v>1.3</v>
      </c>
      <c r="K863" s="95"/>
      <c r="L863" s="95"/>
      <c r="M863" s="95"/>
      <c r="N863" s="95"/>
      <c r="O863" s="95"/>
      <c r="P863" s="95"/>
      <c r="Q863" s="86">
        <f>SUM(E863:P863)</f>
        <v>7.7</v>
      </c>
      <c r="R863" s="86">
        <v>5.4</v>
      </c>
      <c r="S863" s="112">
        <f t="shared" si="274"/>
        <v>142.59259259259261</v>
      </c>
      <c r="T863" s="116">
        <f t="shared" si="3"/>
        <v>-3.7</v>
      </c>
      <c r="U863" s="118"/>
      <c r="V863" s="118"/>
      <c r="W863" s="21"/>
      <c r="X863" s="21">
        <v>9.1</v>
      </c>
      <c r="Y863">
        <v>9.1</v>
      </c>
      <c r="Z863" s="116">
        <f t="shared" si="4"/>
        <v>-3.7</v>
      </c>
    </row>
    <row r="864" spans="1:26" ht="14.25">
      <c r="A864" s="57"/>
      <c r="B864" s="47"/>
      <c r="C864" s="72"/>
      <c r="D864" s="79" t="s">
        <v>76</v>
      </c>
      <c r="E864" s="87">
        <v>0.6</v>
      </c>
      <c r="F864" s="87">
        <v>0.8</v>
      </c>
      <c r="G864" s="87">
        <v>1.5</v>
      </c>
      <c r="H864" s="87">
        <v>1.9</v>
      </c>
      <c r="I864" s="87">
        <v>1.6</v>
      </c>
      <c r="J864" s="87">
        <v>1.3</v>
      </c>
      <c r="K864" s="96"/>
      <c r="L864" s="96"/>
      <c r="M864" s="96"/>
      <c r="N864" s="96"/>
      <c r="O864" s="96"/>
      <c r="P864" s="96"/>
      <c r="Q864" s="87">
        <f>SUM(E864:P864)</f>
        <v>7.7</v>
      </c>
      <c r="R864" s="87">
        <v>5.4</v>
      </c>
      <c r="S864" s="113">
        <f t="shared" si="274"/>
        <v>142.59259259259261</v>
      </c>
      <c r="T864" s="116">
        <f t="shared" si="3"/>
        <v>-3.7</v>
      </c>
      <c r="U864" s="119"/>
      <c r="V864" s="119"/>
      <c r="W864" s="21"/>
      <c r="X864" s="21">
        <v>9.1</v>
      </c>
      <c r="Y864">
        <v>9.1</v>
      </c>
      <c r="Z864" s="116">
        <f t="shared" si="4"/>
        <v>-3.7</v>
      </c>
    </row>
    <row r="865" spans="1:26" ht="13.5" customHeight="1">
      <c r="A865" s="57"/>
      <c r="B865" s="47"/>
      <c r="C865" s="70" t="s">
        <v>149</v>
      </c>
      <c r="D865" s="77" t="s">
        <v>39</v>
      </c>
      <c r="E865" s="85">
        <v>18.8</v>
      </c>
      <c r="F865" s="85">
        <v>21.7</v>
      </c>
      <c r="G865" s="85">
        <v>26.8</v>
      </c>
      <c r="H865" s="85">
        <v>46.3</v>
      </c>
      <c r="I865" s="85">
        <v>48.6</v>
      </c>
      <c r="J865" s="85">
        <v>36.4</v>
      </c>
      <c r="K865" s="94"/>
      <c r="L865" s="94"/>
      <c r="M865" s="94"/>
      <c r="N865" s="94"/>
      <c r="O865" s="94"/>
      <c r="P865" s="94"/>
      <c r="Q865" s="85">
        <f>SUM(E865:P865)</f>
        <v>198.6</v>
      </c>
      <c r="R865" s="85">
        <v>184.1</v>
      </c>
      <c r="S865" s="111">
        <f t="shared" si="274"/>
        <v>107.87615426398696</v>
      </c>
      <c r="T865" s="116">
        <f t="shared" si="3"/>
        <v>81.499999999999986</v>
      </c>
      <c r="U865" s="117" t="s">
        <v>481</v>
      </c>
      <c r="V865" s="148">
        <v>1</v>
      </c>
      <c r="W865" s="21"/>
      <c r="X865" s="21">
        <v>102.6</v>
      </c>
      <c r="Y865">
        <v>102.6</v>
      </c>
      <c r="Z865" s="116">
        <f t="shared" si="4"/>
        <v>81.499999999999986</v>
      </c>
    </row>
    <row r="866" spans="1:26">
      <c r="A866" s="57"/>
      <c r="B866" s="47"/>
      <c r="C866" s="71"/>
      <c r="D866" s="78" t="s">
        <v>72</v>
      </c>
      <c r="E866" s="86">
        <v>11</v>
      </c>
      <c r="F866" s="86">
        <v>13.2</v>
      </c>
      <c r="G866" s="86">
        <v>15.6</v>
      </c>
      <c r="H866" s="86">
        <v>27</v>
      </c>
      <c r="I866" s="86">
        <v>28.3</v>
      </c>
      <c r="J866" s="86">
        <v>21.2</v>
      </c>
      <c r="K866" s="95"/>
      <c r="L866" s="95"/>
      <c r="M866" s="95"/>
      <c r="N866" s="95"/>
      <c r="O866" s="95"/>
      <c r="P866" s="95"/>
      <c r="Q866" s="86">
        <f>SUM(E866:P866)</f>
        <v>116.3</v>
      </c>
      <c r="R866" s="86">
        <v>107.29999999999998</v>
      </c>
      <c r="S866" s="112">
        <f t="shared" si="274"/>
        <v>108.38769804287047</v>
      </c>
      <c r="T866" s="116">
        <f t="shared" si="3"/>
        <v>47.499999999999979</v>
      </c>
      <c r="U866" s="118"/>
      <c r="V866" s="118"/>
      <c r="W866" s="21"/>
      <c r="X866" s="21">
        <v>59.8</v>
      </c>
      <c r="Y866">
        <v>59.8</v>
      </c>
      <c r="Z866" s="116">
        <f t="shared" si="4"/>
        <v>47.499999999999979</v>
      </c>
    </row>
    <row r="867" spans="1:26">
      <c r="A867" s="57"/>
      <c r="B867" s="47"/>
      <c r="C867" s="71"/>
      <c r="D867" s="78" t="s">
        <v>74</v>
      </c>
      <c r="E867" s="86">
        <f t="shared" ref="E867:Q867" si="277">+E865-E866</f>
        <v>7.8000000000000007</v>
      </c>
      <c r="F867" s="86">
        <f t="shared" si="277"/>
        <v>8.5</v>
      </c>
      <c r="G867" s="86">
        <f t="shared" si="277"/>
        <v>11.2</v>
      </c>
      <c r="H867" s="86">
        <f t="shared" si="277"/>
        <v>19.299999999999997</v>
      </c>
      <c r="I867" s="86">
        <f t="shared" si="277"/>
        <v>20.3</v>
      </c>
      <c r="J867" s="86">
        <f t="shared" si="277"/>
        <v>15.2</v>
      </c>
      <c r="K867" s="95">
        <f t="shared" si="277"/>
        <v>0</v>
      </c>
      <c r="L867" s="95">
        <f t="shared" si="277"/>
        <v>0</v>
      </c>
      <c r="M867" s="95">
        <f t="shared" si="277"/>
        <v>0</v>
      </c>
      <c r="N867" s="95">
        <f t="shared" si="277"/>
        <v>0</v>
      </c>
      <c r="O867" s="95">
        <f t="shared" si="277"/>
        <v>0</v>
      </c>
      <c r="P867" s="95">
        <f t="shared" si="277"/>
        <v>0</v>
      </c>
      <c r="Q867" s="86">
        <f t="shared" si="277"/>
        <v>82.3</v>
      </c>
      <c r="R867" s="86">
        <v>76.800000000000011</v>
      </c>
      <c r="S867" s="112">
        <f t="shared" si="274"/>
        <v>107.1614583333333</v>
      </c>
      <c r="T867" s="116">
        <f t="shared" si="3"/>
        <v>34.000000000000014</v>
      </c>
      <c r="U867" s="118"/>
      <c r="V867" s="118"/>
      <c r="W867" s="21"/>
      <c r="X867" s="21">
        <v>42.8</v>
      </c>
      <c r="Y867">
        <v>42.8</v>
      </c>
      <c r="Z867" s="116">
        <f t="shared" si="4"/>
        <v>34.000000000000007</v>
      </c>
    </row>
    <row r="868" spans="1:26">
      <c r="A868" s="57"/>
      <c r="B868" s="47"/>
      <c r="C868" s="71"/>
      <c r="D868" s="78" t="s">
        <v>75</v>
      </c>
      <c r="E868" s="86">
        <f t="shared" ref="E868:Q868" si="278">+E865-E869</f>
        <v>17.900000000000002</v>
      </c>
      <c r="F868" s="86">
        <f t="shared" si="278"/>
        <v>20.8</v>
      </c>
      <c r="G868" s="86">
        <f t="shared" si="278"/>
        <v>25.5</v>
      </c>
      <c r="H868" s="86">
        <f t="shared" si="278"/>
        <v>44.7</v>
      </c>
      <c r="I868" s="86">
        <f t="shared" si="278"/>
        <v>47.2</v>
      </c>
      <c r="J868" s="86">
        <f t="shared" si="278"/>
        <v>35</v>
      </c>
      <c r="K868" s="95">
        <f t="shared" si="278"/>
        <v>0</v>
      </c>
      <c r="L868" s="95">
        <f t="shared" si="278"/>
        <v>0</v>
      </c>
      <c r="M868" s="95">
        <f t="shared" si="278"/>
        <v>0</v>
      </c>
      <c r="N868" s="95">
        <f t="shared" si="278"/>
        <v>0</v>
      </c>
      <c r="O868" s="95">
        <f t="shared" si="278"/>
        <v>0</v>
      </c>
      <c r="P868" s="95">
        <f t="shared" si="278"/>
        <v>0</v>
      </c>
      <c r="Q868" s="86">
        <f t="shared" si="278"/>
        <v>191.1</v>
      </c>
      <c r="R868" s="86">
        <v>177.6</v>
      </c>
      <c r="S868" s="112">
        <f t="shared" si="274"/>
        <v>107.60135135135135</v>
      </c>
      <c r="T868" s="116">
        <f t="shared" si="3"/>
        <v>84.199999999999989</v>
      </c>
      <c r="U868" s="118"/>
      <c r="V868" s="118"/>
      <c r="W868" s="21"/>
      <c r="X868" s="21">
        <v>93.4</v>
      </c>
      <c r="Y868">
        <v>93.4</v>
      </c>
      <c r="Z868" s="116">
        <f t="shared" si="4"/>
        <v>84.199999999999989</v>
      </c>
    </row>
    <row r="869" spans="1:26">
      <c r="A869" s="57"/>
      <c r="B869" s="47"/>
      <c r="C869" s="71"/>
      <c r="D869" s="78" t="s">
        <v>40</v>
      </c>
      <c r="E869" s="86">
        <v>0.9</v>
      </c>
      <c r="F869" s="86">
        <v>0.9</v>
      </c>
      <c r="G869" s="86">
        <v>1.3</v>
      </c>
      <c r="H869" s="86">
        <v>1.6</v>
      </c>
      <c r="I869" s="86">
        <v>1.4</v>
      </c>
      <c r="J869" s="86">
        <v>1.4</v>
      </c>
      <c r="K869" s="95"/>
      <c r="L869" s="95"/>
      <c r="M869" s="95"/>
      <c r="N869" s="95"/>
      <c r="O869" s="95"/>
      <c r="P869" s="95"/>
      <c r="Q869" s="86">
        <f>SUM(E869:P869)</f>
        <v>7.5</v>
      </c>
      <c r="R869" s="86">
        <v>6.5</v>
      </c>
      <c r="S869" s="112">
        <f t="shared" si="274"/>
        <v>115.38461538461537</v>
      </c>
      <c r="T869" s="116">
        <f t="shared" si="3"/>
        <v>-2.6999999999999993</v>
      </c>
      <c r="U869" s="118"/>
      <c r="V869" s="118"/>
      <c r="W869" s="21"/>
      <c r="X869" s="21">
        <v>9.1999999999999993</v>
      </c>
      <c r="Y869">
        <v>9.1999999999999993</v>
      </c>
      <c r="Z869" s="116">
        <f t="shared" si="4"/>
        <v>-2.6999999999999993</v>
      </c>
    </row>
    <row r="870" spans="1:26" ht="14.25">
      <c r="A870" s="57"/>
      <c r="B870" s="47"/>
      <c r="C870" s="72"/>
      <c r="D870" s="79" t="s">
        <v>76</v>
      </c>
      <c r="E870" s="87">
        <v>1.1000000000000001</v>
      </c>
      <c r="F870" s="87">
        <v>1.4</v>
      </c>
      <c r="G870" s="87">
        <v>1.8</v>
      </c>
      <c r="H870" s="87">
        <v>1.9</v>
      </c>
      <c r="I870" s="87">
        <v>1.9</v>
      </c>
      <c r="J870" s="87">
        <v>2</v>
      </c>
      <c r="K870" s="96"/>
      <c r="L870" s="96"/>
      <c r="M870" s="96"/>
      <c r="N870" s="96"/>
      <c r="O870" s="96"/>
      <c r="P870" s="96"/>
      <c r="Q870" s="87">
        <f>SUM(E870:P870)</f>
        <v>10.1</v>
      </c>
      <c r="R870" s="87">
        <v>9.3999999999999986</v>
      </c>
      <c r="S870" s="113">
        <f t="shared" si="274"/>
        <v>107.44680851063831</v>
      </c>
      <c r="T870" s="116">
        <f t="shared" si="3"/>
        <v>-1.7000000000000011</v>
      </c>
      <c r="U870" s="119"/>
      <c r="V870" s="119"/>
      <c r="W870" s="21"/>
      <c r="X870" s="21">
        <v>11.1</v>
      </c>
      <c r="Y870">
        <v>11.1</v>
      </c>
      <c r="Z870" s="116">
        <f t="shared" si="4"/>
        <v>-1.7000000000000011</v>
      </c>
    </row>
    <row r="871" spans="1:26" ht="13.5" customHeight="1">
      <c r="A871" s="57"/>
      <c r="B871" s="47"/>
      <c r="C871" s="70" t="s">
        <v>240</v>
      </c>
      <c r="D871" s="77" t="s">
        <v>39</v>
      </c>
      <c r="E871" s="85">
        <v>4.4000000000000004</v>
      </c>
      <c r="F871" s="85">
        <v>6.6</v>
      </c>
      <c r="G871" s="85">
        <v>5.2</v>
      </c>
      <c r="H871" s="85">
        <v>11.3</v>
      </c>
      <c r="I871" s="85">
        <v>11.3</v>
      </c>
      <c r="J871" s="85">
        <v>6.1</v>
      </c>
      <c r="K871" s="94"/>
      <c r="L871" s="94"/>
      <c r="M871" s="94"/>
      <c r="N871" s="94"/>
      <c r="O871" s="94"/>
      <c r="P871" s="94"/>
      <c r="Q871" s="85">
        <f>SUM(E871:P871)</f>
        <v>44.9</v>
      </c>
      <c r="R871" s="85">
        <v>52</v>
      </c>
      <c r="S871" s="111">
        <f t="shared" si="274"/>
        <v>86.34615384615384</v>
      </c>
      <c r="T871" s="116">
        <f t="shared" si="3"/>
        <v>7.7999999999999972</v>
      </c>
      <c r="U871" s="117" t="s">
        <v>482</v>
      </c>
      <c r="V871" s="148">
        <v>1</v>
      </c>
      <c r="W871" s="21"/>
      <c r="X871" s="21">
        <v>44.2</v>
      </c>
      <c r="Y871">
        <v>44.2</v>
      </c>
      <c r="Z871" s="116">
        <f t="shared" si="4"/>
        <v>7.7999999999999972</v>
      </c>
    </row>
    <row r="872" spans="1:26">
      <c r="A872" s="57"/>
      <c r="B872" s="47"/>
      <c r="C872" s="71"/>
      <c r="D872" s="78" t="s">
        <v>72</v>
      </c>
      <c r="E872" s="86">
        <v>0.1</v>
      </c>
      <c r="F872" s="86">
        <v>0.2</v>
      </c>
      <c r="G872" s="86">
        <v>0.2</v>
      </c>
      <c r="H872" s="86">
        <v>0.8</v>
      </c>
      <c r="I872" s="86">
        <v>0.8</v>
      </c>
      <c r="J872" s="86">
        <v>0.4</v>
      </c>
      <c r="K872" s="95"/>
      <c r="L872" s="95"/>
      <c r="M872" s="95"/>
      <c r="N872" s="95"/>
      <c r="O872" s="95"/>
      <c r="P872" s="95"/>
      <c r="Q872" s="86">
        <f>SUM(E872:P872)</f>
        <v>2.5</v>
      </c>
      <c r="R872" s="86">
        <v>7.1</v>
      </c>
      <c r="S872" s="112">
        <f t="shared" si="274"/>
        <v>35.211267605633807</v>
      </c>
      <c r="T872" s="116">
        <f t="shared" si="3"/>
        <v>2.8</v>
      </c>
      <c r="U872" s="118"/>
      <c r="V872" s="118"/>
      <c r="W872" s="21"/>
      <c r="X872" s="21">
        <v>4.3</v>
      </c>
      <c r="Y872">
        <v>4.3</v>
      </c>
      <c r="Z872" s="116">
        <f t="shared" si="4"/>
        <v>2.8</v>
      </c>
    </row>
    <row r="873" spans="1:26">
      <c r="A873" s="57"/>
      <c r="B873" s="47"/>
      <c r="C873" s="71"/>
      <c r="D873" s="78" t="s">
        <v>74</v>
      </c>
      <c r="E873" s="86">
        <f t="shared" ref="E873:Q873" si="279">+E871-E872</f>
        <v>4.3000000000000007</v>
      </c>
      <c r="F873" s="86">
        <f t="shared" si="279"/>
        <v>6.4</v>
      </c>
      <c r="G873" s="86">
        <f t="shared" si="279"/>
        <v>5</v>
      </c>
      <c r="H873" s="86">
        <f t="shared" si="279"/>
        <v>10.5</v>
      </c>
      <c r="I873" s="86">
        <f t="shared" si="279"/>
        <v>10.5</v>
      </c>
      <c r="J873" s="86">
        <f t="shared" si="279"/>
        <v>5.6999999999999993</v>
      </c>
      <c r="K873" s="95">
        <f t="shared" si="279"/>
        <v>0</v>
      </c>
      <c r="L873" s="95">
        <f t="shared" si="279"/>
        <v>0</v>
      </c>
      <c r="M873" s="95">
        <f t="shared" si="279"/>
        <v>0</v>
      </c>
      <c r="N873" s="95">
        <f t="shared" si="279"/>
        <v>0</v>
      </c>
      <c r="O873" s="95">
        <f t="shared" si="279"/>
        <v>0</v>
      </c>
      <c r="P873" s="95">
        <f t="shared" si="279"/>
        <v>0</v>
      </c>
      <c r="Q873" s="86">
        <f t="shared" si="279"/>
        <v>42.4</v>
      </c>
      <c r="R873" s="86">
        <v>44.9</v>
      </c>
      <c r="S873" s="112">
        <f t="shared" si="274"/>
        <v>94.43207126948775</v>
      </c>
      <c r="T873" s="116">
        <f t="shared" si="3"/>
        <v>5</v>
      </c>
      <c r="U873" s="118"/>
      <c r="V873" s="118"/>
      <c r="W873" s="21"/>
      <c r="X873" s="21">
        <v>39.9</v>
      </c>
      <c r="Y873">
        <v>39.900000000000006</v>
      </c>
      <c r="Z873" s="116">
        <f t="shared" si="4"/>
        <v>4.9999999999999929</v>
      </c>
    </row>
    <row r="874" spans="1:26">
      <c r="A874" s="57"/>
      <c r="B874" s="47"/>
      <c r="C874" s="71"/>
      <c r="D874" s="78" t="s">
        <v>75</v>
      </c>
      <c r="E874" s="86">
        <f t="shared" ref="E874:Q874" si="280">+E871-E875</f>
        <v>4.3000000000000007</v>
      </c>
      <c r="F874" s="86">
        <f t="shared" si="280"/>
        <v>6.5</v>
      </c>
      <c r="G874" s="86">
        <f t="shared" si="280"/>
        <v>4.8</v>
      </c>
      <c r="H874" s="86">
        <f t="shared" si="280"/>
        <v>10.7</v>
      </c>
      <c r="I874" s="86">
        <f t="shared" si="280"/>
        <v>10.7</v>
      </c>
      <c r="J874" s="86">
        <f t="shared" si="280"/>
        <v>5.8</v>
      </c>
      <c r="K874" s="95">
        <f t="shared" si="280"/>
        <v>0</v>
      </c>
      <c r="L874" s="95">
        <f t="shared" si="280"/>
        <v>0</v>
      </c>
      <c r="M874" s="95">
        <f t="shared" si="280"/>
        <v>0</v>
      </c>
      <c r="N874" s="95">
        <f t="shared" si="280"/>
        <v>0</v>
      </c>
      <c r="O874" s="95">
        <f t="shared" si="280"/>
        <v>0</v>
      </c>
      <c r="P874" s="95">
        <f t="shared" si="280"/>
        <v>0</v>
      </c>
      <c r="Q874" s="86">
        <f t="shared" si="280"/>
        <v>42.8</v>
      </c>
      <c r="R874" s="86">
        <v>50</v>
      </c>
      <c r="S874" s="112">
        <f t="shared" si="274"/>
        <v>85.6</v>
      </c>
      <c r="T874" s="116">
        <f t="shared" si="3"/>
        <v>9.1000000000000014</v>
      </c>
      <c r="U874" s="118"/>
      <c r="V874" s="118"/>
      <c r="W874" s="21"/>
      <c r="X874" s="21">
        <v>40.9</v>
      </c>
      <c r="Y874">
        <v>40.900000000000006</v>
      </c>
      <c r="Z874" s="116">
        <f t="shared" si="4"/>
        <v>9.0999999999999943</v>
      </c>
    </row>
    <row r="875" spans="1:26">
      <c r="A875" s="57"/>
      <c r="B875" s="47"/>
      <c r="C875" s="71"/>
      <c r="D875" s="78" t="s">
        <v>40</v>
      </c>
      <c r="E875" s="86">
        <v>0.1</v>
      </c>
      <c r="F875" s="86">
        <v>0.1</v>
      </c>
      <c r="G875" s="86">
        <v>0.4</v>
      </c>
      <c r="H875" s="86">
        <v>0.6</v>
      </c>
      <c r="I875" s="86">
        <v>0.6</v>
      </c>
      <c r="J875" s="86">
        <v>0.3</v>
      </c>
      <c r="K875" s="95"/>
      <c r="L875" s="95"/>
      <c r="M875" s="95"/>
      <c r="N875" s="95"/>
      <c r="O875" s="95"/>
      <c r="P875" s="95"/>
      <c r="Q875" s="86">
        <f>SUM(E875:P875)</f>
        <v>2.1</v>
      </c>
      <c r="R875" s="86">
        <v>2</v>
      </c>
      <c r="S875" s="112">
        <f t="shared" si="274"/>
        <v>105</v>
      </c>
      <c r="T875" s="116">
        <f t="shared" si="3"/>
        <v>-1.2999999999999998</v>
      </c>
      <c r="U875" s="118"/>
      <c r="V875" s="118"/>
      <c r="W875" s="21"/>
      <c r="X875" s="21">
        <v>3.3</v>
      </c>
      <c r="Y875">
        <v>3.3</v>
      </c>
      <c r="Z875" s="116">
        <f t="shared" si="4"/>
        <v>-1.2999999999999998</v>
      </c>
    </row>
    <row r="876" spans="1:26" ht="14.25">
      <c r="A876" s="57"/>
      <c r="B876" s="47"/>
      <c r="C876" s="72"/>
      <c r="D876" s="79" t="s">
        <v>76</v>
      </c>
      <c r="E876" s="87">
        <v>0.1</v>
      </c>
      <c r="F876" s="87">
        <v>0.1</v>
      </c>
      <c r="G876" s="87">
        <v>0.4</v>
      </c>
      <c r="H876" s="87">
        <v>0.7</v>
      </c>
      <c r="I876" s="87">
        <v>0.7</v>
      </c>
      <c r="J876" s="87">
        <v>0.3</v>
      </c>
      <c r="K876" s="96"/>
      <c r="L876" s="96"/>
      <c r="M876" s="96"/>
      <c r="N876" s="96"/>
      <c r="O876" s="96"/>
      <c r="P876" s="96"/>
      <c r="Q876" s="87">
        <f>SUM(E876:P876)</f>
        <v>2.2999999999999998</v>
      </c>
      <c r="R876" s="87">
        <v>2.2000000000000002</v>
      </c>
      <c r="S876" s="113">
        <f t="shared" si="274"/>
        <v>104.54545454545452</v>
      </c>
      <c r="T876" s="116">
        <f t="shared" si="3"/>
        <v>-2</v>
      </c>
      <c r="U876" s="119"/>
      <c r="V876" s="119"/>
      <c r="W876" s="21"/>
      <c r="X876" s="21">
        <v>4.2</v>
      </c>
      <c r="Y876">
        <v>4.2</v>
      </c>
      <c r="Z876" s="116">
        <f t="shared" si="4"/>
        <v>-2</v>
      </c>
    </row>
    <row r="877" spans="1:26" ht="13.5" customHeight="1">
      <c r="A877" s="57"/>
      <c r="B877" s="47"/>
      <c r="C877" s="70" t="s">
        <v>312</v>
      </c>
      <c r="D877" s="77" t="s">
        <v>39</v>
      </c>
      <c r="E877" s="85">
        <v>7.6</v>
      </c>
      <c r="F877" s="85">
        <v>9.5</v>
      </c>
      <c r="G877" s="85">
        <v>10.4</v>
      </c>
      <c r="H877" s="85">
        <v>16.2</v>
      </c>
      <c r="I877" s="85">
        <v>19.2</v>
      </c>
      <c r="J877" s="85">
        <v>16.100000000000001</v>
      </c>
      <c r="K877" s="94"/>
      <c r="L877" s="94"/>
      <c r="M877" s="94"/>
      <c r="N877" s="94"/>
      <c r="O877" s="94"/>
      <c r="P877" s="94"/>
      <c r="Q877" s="85">
        <f>SUM(E877:P877)</f>
        <v>79</v>
      </c>
      <c r="R877" s="85">
        <v>69.5</v>
      </c>
      <c r="S877" s="111">
        <f t="shared" si="274"/>
        <v>113.66906474820144</v>
      </c>
      <c r="T877" s="116">
        <f t="shared" si="3"/>
        <v>-95.1</v>
      </c>
      <c r="U877" s="117" t="s">
        <v>483</v>
      </c>
      <c r="V877" s="148">
        <v>1</v>
      </c>
      <c r="W877" s="21"/>
      <c r="X877" s="21">
        <v>164.6</v>
      </c>
      <c r="Y877">
        <v>164.6</v>
      </c>
      <c r="Z877" s="116">
        <f t="shared" si="4"/>
        <v>-95.1</v>
      </c>
    </row>
    <row r="878" spans="1:26">
      <c r="A878" s="57"/>
      <c r="B878" s="47"/>
      <c r="C878" s="71"/>
      <c r="D878" s="78" t="s">
        <v>72</v>
      </c>
      <c r="E878" s="86">
        <v>0.8</v>
      </c>
      <c r="F878" s="86">
        <v>2.9</v>
      </c>
      <c r="G878" s="86">
        <v>2.6</v>
      </c>
      <c r="H878" s="86">
        <v>4.9000000000000004</v>
      </c>
      <c r="I878" s="86">
        <v>5.8</v>
      </c>
      <c r="J878" s="86">
        <v>4</v>
      </c>
      <c r="K878" s="95"/>
      <c r="L878" s="95"/>
      <c r="M878" s="95"/>
      <c r="N878" s="95"/>
      <c r="O878" s="95"/>
      <c r="P878" s="95"/>
      <c r="Q878" s="86">
        <f>SUM(E878:P878)</f>
        <v>21</v>
      </c>
      <c r="R878" s="86">
        <v>18.5</v>
      </c>
      <c r="S878" s="112">
        <f t="shared" si="274"/>
        <v>113.51351351351352</v>
      </c>
      <c r="T878" s="116">
        <f t="shared" si="3"/>
        <v>-26.700000000000003</v>
      </c>
      <c r="U878" s="118"/>
      <c r="V878" s="118"/>
      <c r="W878" s="21"/>
      <c r="X878" s="21">
        <v>45.2</v>
      </c>
      <c r="Y878">
        <v>45.2</v>
      </c>
      <c r="Z878" s="116">
        <f t="shared" si="4"/>
        <v>-26.700000000000003</v>
      </c>
    </row>
    <row r="879" spans="1:26">
      <c r="A879" s="57"/>
      <c r="B879" s="47"/>
      <c r="C879" s="71"/>
      <c r="D879" s="78" t="s">
        <v>74</v>
      </c>
      <c r="E879" s="86">
        <f t="shared" ref="E879:Q879" si="281">+E877-E878</f>
        <v>6.8</v>
      </c>
      <c r="F879" s="86">
        <f t="shared" si="281"/>
        <v>6.6</v>
      </c>
      <c r="G879" s="86">
        <f t="shared" si="281"/>
        <v>7.8000000000000007</v>
      </c>
      <c r="H879" s="86">
        <f t="shared" si="281"/>
        <v>11.3</v>
      </c>
      <c r="I879" s="86">
        <f t="shared" si="281"/>
        <v>13.399999999999999</v>
      </c>
      <c r="J879" s="86">
        <f t="shared" si="281"/>
        <v>12.100000000000001</v>
      </c>
      <c r="K879" s="95">
        <f t="shared" si="281"/>
        <v>0</v>
      </c>
      <c r="L879" s="95">
        <f t="shared" si="281"/>
        <v>0</v>
      </c>
      <c r="M879" s="95">
        <f t="shared" si="281"/>
        <v>0</v>
      </c>
      <c r="N879" s="95">
        <f t="shared" si="281"/>
        <v>0</v>
      </c>
      <c r="O879" s="95">
        <f t="shared" si="281"/>
        <v>0</v>
      </c>
      <c r="P879" s="95">
        <f t="shared" si="281"/>
        <v>0</v>
      </c>
      <c r="Q879" s="86">
        <f t="shared" si="281"/>
        <v>58</v>
      </c>
      <c r="R879" s="86">
        <v>51</v>
      </c>
      <c r="S879" s="112">
        <f t="shared" si="274"/>
        <v>113.72549019607843</v>
      </c>
      <c r="T879" s="116">
        <f t="shared" si="3"/>
        <v>-68.400000000000006</v>
      </c>
      <c r="U879" s="118"/>
      <c r="V879" s="118"/>
      <c r="W879" s="21"/>
      <c r="X879" s="21">
        <v>119.4</v>
      </c>
      <c r="Y879">
        <v>119.4</v>
      </c>
      <c r="Z879" s="116">
        <f t="shared" si="4"/>
        <v>-68.399999999999991</v>
      </c>
    </row>
    <row r="880" spans="1:26">
      <c r="A880" s="57"/>
      <c r="B880" s="47"/>
      <c r="C880" s="71"/>
      <c r="D880" s="78" t="s">
        <v>75</v>
      </c>
      <c r="E880" s="86">
        <f t="shared" ref="E880:Q880" si="282">+E877-E881</f>
        <v>5.8</v>
      </c>
      <c r="F880" s="86">
        <f t="shared" si="282"/>
        <v>7.5</v>
      </c>
      <c r="G880" s="86">
        <f t="shared" si="282"/>
        <v>8.1999999999999993</v>
      </c>
      <c r="H880" s="86">
        <f t="shared" si="282"/>
        <v>13.1</v>
      </c>
      <c r="I880" s="86">
        <f t="shared" si="282"/>
        <v>16</v>
      </c>
      <c r="J880" s="86">
        <f t="shared" si="282"/>
        <v>13.100000000000001</v>
      </c>
      <c r="K880" s="95">
        <f t="shared" si="282"/>
        <v>0</v>
      </c>
      <c r="L880" s="95">
        <f t="shared" si="282"/>
        <v>0</v>
      </c>
      <c r="M880" s="95">
        <f t="shared" si="282"/>
        <v>0</v>
      </c>
      <c r="N880" s="95">
        <f t="shared" si="282"/>
        <v>0</v>
      </c>
      <c r="O880" s="95">
        <f t="shared" si="282"/>
        <v>0</v>
      </c>
      <c r="P880" s="95">
        <f t="shared" si="282"/>
        <v>0</v>
      </c>
      <c r="Q880" s="86">
        <f t="shared" si="282"/>
        <v>63.7</v>
      </c>
      <c r="R880" s="86">
        <v>56.100000000000009</v>
      </c>
      <c r="S880" s="112">
        <f t="shared" si="274"/>
        <v>113.54723707664883</v>
      </c>
      <c r="T880" s="116">
        <f t="shared" si="3"/>
        <v>-89.59999999999998</v>
      </c>
      <c r="U880" s="118"/>
      <c r="V880" s="118"/>
      <c r="W880" s="21"/>
      <c r="X880" s="21">
        <v>145.69999999999999</v>
      </c>
      <c r="Y880">
        <v>145.69999999999999</v>
      </c>
      <c r="Z880" s="116">
        <f t="shared" si="4"/>
        <v>-89.59999999999998</v>
      </c>
    </row>
    <row r="881" spans="1:26">
      <c r="A881" s="57"/>
      <c r="B881" s="47"/>
      <c r="C881" s="71"/>
      <c r="D881" s="78" t="s">
        <v>40</v>
      </c>
      <c r="E881" s="86">
        <v>1.8</v>
      </c>
      <c r="F881" s="86">
        <v>2</v>
      </c>
      <c r="G881" s="86">
        <v>2.2000000000000002</v>
      </c>
      <c r="H881" s="86">
        <v>3.1</v>
      </c>
      <c r="I881" s="86">
        <v>3.2</v>
      </c>
      <c r="J881" s="86">
        <v>3</v>
      </c>
      <c r="K881" s="95"/>
      <c r="L881" s="95"/>
      <c r="M881" s="95"/>
      <c r="N881" s="95"/>
      <c r="O881" s="95"/>
      <c r="P881" s="95"/>
      <c r="Q881" s="86">
        <f>SUM(E881:P881)</f>
        <v>15.3</v>
      </c>
      <c r="R881" s="86">
        <v>13.399999999999999</v>
      </c>
      <c r="S881" s="112">
        <f t="shared" si="274"/>
        <v>114.17910447761194</v>
      </c>
      <c r="T881" s="116">
        <f t="shared" si="3"/>
        <v>-5.5</v>
      </c>
      <c r="U881" s="118"/>
      <c r="V881" s="118"/>
      <c r="W881" s="21"/>
      <c r="X881" s="21">
        <v>18.899999999999999</v>
      </c>
      <c r="Y881">
        <v>18.899999999999999</v>
      </c>
      <c r="Z881" s="116">
        <f t="shared" si="4"/>
        <v>-5.5</v>
      </c>
    </row>
    <row r="882" spans="1:26" ht="14.25">
      <c r="A882" s="57"/>
      <c r="B882" s="47"/>
      <c r="C882" s="72"/>
      <c r="D882" s="79" t="s">
        <v>76</v>
      </c>
      <c r="E882" s="87">
        <v>2</v>
      </c>
      <c r="F882" s="87">
        <v>2.2000000000000002</v>
      </c>
      <c r="G882" s="87">
        <v>2.5</v>
      </c>
      <c r="H882" s="87">
        <v>3.4</v>
      </c>
      <c r="I882" s="87">
        <v>3.6</v>
      </c>
      <c r="J882" s="87">
        <v>3.3</v>
      </c>
      <c r="K882" s="96"/>
      <c r="L882" s="96"/>
      <c r="M882" s="96"/>
      <c r="N882" s="96"/>
      <c r="O882" s="96"/>
      <c r="P882" s="96"/>
      <c r="Q882" s="87">
        <f>SUM(E882:P882)</f>
        <v>17</v>
      </c>
      <c r="R882" s="87">
        <v>14.899999999999999</v>
      </c>
      <c r="S882" s="113">
        <f t="shared" si="274"/>
        <v>114.09395973154363</v>
      </c>
      <c r="T882" s="116">
        <f t="shared" si="3"/>
        <v>-6</v>
      </c>
      <c r="U882" s="119"/>
      <c r="V882" s="119"/>
      <c r="W882" s="21"/>
      <c r="X882" s="21">
        <v>20.9</v>
      </c>
      <c r="Y882">
        <v>20.9</v>
      </c>
      <c r="Z882" s="116">
        <f t="shared" si="4"/>
        <v>-6</v>
      </c>
    </row>
    <row r="883" spans="1:26" ht="13.5" customHeight="1">
      <c r="A883" s="57"/>
      <c r="B883" s="47"/>
      <c r="C883" s="70" t="s">
        <v>10</v>
      </c>
      <c r="D883" s="77" t="s">
        <v>39</v>
      </c>
      <c r="E883" s="85">
        <v>10.8</v>
      </c>
      <c r="F883" s="85">
        <v>8.6999999999999993</v>
      </c>
      <c r="G883" s="85">
        <v>7</v>
      </c>
      <c r="H883" s="85">
        <v>18</v>
      </c>
      <c r="I883" s="85">
        <v>19.100000000000001</v>
      </c>
      <c r="J883" s="85">
        <v>8.6999999999999993</v>
      </c>
      <c r="K883" s="94"/>
      <c r="L883" s="94"/>
      <c r="M883" s="94"/>
      <c r="N883" s="94"/>
      <c r="O883" s="94"/>
      <c r="P883" s="94"/>
      <c r="Q883" s="85">
        <f>SUM(E883:P883)</f>
        <v>72.3</v>
      </c>
      <c r="R883" s="85">
        <v>77.199999999999989</v>
      </c>
      <c r="S883" s="111">
        <f t="shared" si="274"/>
        <v>93.652849740932652</v>
      </c>
      <c r="T883" s="116">
        <f t="shared" si="3"/>
        <v>-134.10000000000002</v>
      </c>
      <c r="U883" s="117" t="s">
        <v>485</v>
      </c>
      <c r="V883" s="148">
        <v>1</v>
      </c>
      <c r="W883" s="21"/>
      <c r="X883" s="21">
        <v>211.3</v>
      </c>
      <c r="Y883">
        <v>211.3</v>
      </c>
      <c r="Z883" s="116">
        <f t="shared" si="4"/>
        <v>-134.10000000000002</v>
      </c>
    </row>
    <row r="884" spans="1:26">
      <c r="A884" s="57"/>
      <c r="B884" s="47"/>
      <c r="C884" s="71"/>
      <c r="D884" s="78" t="s">
        <v>72</v>
      </c>
      <c r="E884" s="86">
        <v>0.5</v>
      </c>
      <c r="F884" s="86">
        <v>0.9</v>
      </c>
      <c r="G884" s="86">
        <v>0.8</v>
      </c>
      <c r="H884" s="86">
        <v>1.9</v>
      </c>
      <c r="I884" s="86">
        <v>1.8</v>
      </c>
      <c r="J884" s="86">
        <v>0.7</v>
      </c>
      <c r="K884" s="95"/>
      <c r="L884" s="95"/>
      <c r="M884" s="95"/>
      <c r="N884" s="95"/>
      <c r="O884" s="95"/>
      <c r="P884" s="95"/>
      <c r="Q884" s="86">
        <f>SUM(E884:P884)</f>
        <v>6.6</v>
      </c>
      <c r="R884" s="86">
        <v>4.5</v>
      </c>
      <c r="S884" s="112">
        <f t="shared" si="274"/>
        <v>146.66666666666666</v>
      </c>
      <c r="T884" s="116">
        <f t="shared" si="3"/>
        <v>-9.6999999999999993</v>
      </c>
      <c r="U884" s="118"/>
      <c r="V884" s="118"/>
      <c r="W884" s="21"/>
      <c r="X884" s="21">
        <v>14.2</v>
      </c>
      <c r="Y884">
        <v>14.2</v>
      </c>
      <c r="Z884" s="116">
        <f t="shared" si="4"/>
        <v>-9.6999999999999993</v>
      </c>
    </row>
    <row r="885" spans="1:26">
      <c r="A885" s="57"/>
      <c r="B885" s="47"/>
      <c r="C885" s="71"/>
      <c r="D885" s="78" t="s">
        <v>74</v>
      </c>
      <c r="E885" s="86">
        <f t="shared" ref="E885:Q885" si="283">+E883-E884</f>
        <v>10.3</v>
      </c>
      <c r="F885" s="86">
        <f t="shared" si="283"/>
        <v>7.7999999999999989</v>
      </c>
      <c r="G885" s="86">
        <f t="shared" si="283"/>
        <v>6.2</v>
      </c>
      <c r="H885" s="86">
        <f t="shared" si="283"/>
        <v>16.100000000000001</v>
      </c>
      <c r="I885" s="86">
        <f t="shared" si="283"/>
        <v>17.3</v>
      </c>
      <c r="J885" s="86">
        <f t="shared" si="283"/>
        <v>7.9999999999999991</v>
      </c>
      <c r="K885" s="95">
        <f t="shared" si="283"/>
        <v>0</v>
      </c>
      <c r="L885" s="95">
        <f t="shared" si="283"/>
        <v>0</v>
      </c>
      <c r="M885" s="95">
        <f t="shared" si="283"/>
        <v>0</v>
      </c>
      <c r="N885" s="95">
        <f t="shared" si="283"/>
        <v>0</v>
      </c>
      <c r="O885" s="95">
        <f t="shared" si="283"/>
        <v>0</v>
      </c>
      <c r="P885" s="95">
        <f t="shared" si="283"/>
        <v>0</v>
      </c>
      <c r="Q885" s="86">
        <f t="shared" si="283"/>
        <v>65.7</v>
      </c>
      <c r="R885" s="86">
        <v>72.699999999999989</v>
      </c>
      <c r="S885" s="112">
        <f t="shared" si="274"/>
        <v>90.371389270976636</v>
      </c>
      <c r="T885" s="116">
        <f t="shared" si="3"/>
        <v>-124.40000000000003</v>
      </c>
      <c r="U885" s="118"/>
      <c r="V885" s="118"/>
      <c r="W885" s="21"/>
      <c r="X885" s="21">
        <v>197.10000000000002</v>
      </c>
      <c r="Y885">
        <v>197.10000000000002</v>
      </c>
      <c r="Z885" s="116">
        <f t="shared" si="4"/>
        <v>-124.40000000000003</v>
      </c>
    </row>
    <row r="886" spans="1:26">
      <c r="A886" s="57"/>
      <c r="B886" s="47"/>
      <c r="C886" s="71"/>
      <c r="D886" s="78" t="s">
        <v>75</v>
      </c>
      <c r="E886" s="86">
        <f t="shared" ref="E886:Q886" si="284">+E883-E887</f>
        <v>9.4</v>
      </c>
      <c r="F886" s="86">
        <f t="shared" si="284"/>
        <v>6.6999999999999993</v>
      </c>
      <c r="G886" s="86">
        <f t="shared" si="284"/>
        <v>4.7</v>
      </c>
      <c r="H886" s="86">
        <f t="shared" si="284"/>
        <v>13.9</v>
      </c>
      <c r="I886" s="86">
        <f t="shared" si="284"/>
        <v>15.100000000000001</v>
      </c>
      <c r="J886" s="86">
        <f t="shared" si="284"/>
        <v>5.9</v>
      </c>
      <c r="K886" s="95">
        <f t="shared" si="284"/>
        <v>0</v>
      </c>
      <c r="L886" s="95">
        <f t="shared" si="284"/>
        <v>0</v>
      </c>
      <c r="M886" s="95">
        <f t="shared" si="284"/>
        <v>0</v>
      </c>
      <c r="N886" s="95">
        <f t="shared" si="284"/>
        <v>0</v>
      </c>
      <c r="O886" s="95">
        <f t="shared" si="284"/>
        <v>0</v>
      </c>
      <c r="P886" s="95">
        <f t="shared" si="284"/>
        <v>0</v>
      </c>
      <c r="Q886" s="86">
        <f t="shared" si="284"/>
        <v>55.7</v>
      </c>
      <c r="R886" s="86">
        <v>62.3</v>
      </c>
      <c r="S886" s="112">
        <f t="shared" si="274"/>
        <v>89.406099518459087</v>
      </c>
      <c r="T886" s="116">
        <f t="shared" si="3"/>
        <v>-123.7</v>
      </c>
      <c r="U886" s="118"/>
      <c r="V886" s="118"/>
      <c r="W886" s="21"/>
      <c r="X886" s="21">
        <v>186</v>
      </c>
      <c r="Y886">
        <v>186</v>
      </c>
      <c r="Z886" s="116">
        <f t="shared" si="4"/>
        <v>-123.7</v>
      </c>
    </row>
    <row r="887" spans="1:26">
      <c r="A887" s="57"/>
      <c r="B887" s="47"/>
      <c r="C887" s="71"/>
      <c r="D887" s="78" t="s">
        <v>40</v>
      </c>
      <c r="E887" s="86">
        <v>1.4</v>
      </c>
      <c r="F887" s="86">
        <v>2</v>
      </c>
      <c r="G887" s="86">
        <v>2.2999999999999998</v>
      </c>
      <c r="H887" s="86">
        <v>4.0999999999999996</v>
      </c>
      <c r="I887" s="86">
        <v>4</v>
      </c>
      <c r="J887" s="86">
        <v>2.8</v>
      </c>
      <c r="K887" s="95"/>
      <c r="L887" s="95"/>
      <c r="M887" s="95"/>
      <c r="N887" s="95"/>
      <c r="O887" s="95"/>
      <c r="P887" s="95"/>
      <c r="Q887" s="86">
        <f>SUM(E887:P887)</f>
        <v>16.599999999999998</v>
      </c>
      <c r="R887" s="86">
        <v>14.9</v>
      </c>
      <c r="S887" s="112">
        <f t="shared" si="274"/>
        <v>111.40939597315433</v>
      </c>
      <c r="T887" s="116">
        <f t="shared" si="3"/>
        <v>-10.4</v>
      </c>
      <c r="U887" s="118"/>
      <c r="V887" s="118"/>
      <c r="W887" s="21"/>
      <c r="X887" s="21">
        <v>25.3</v>
      </c>
      <c r="Y887">
        <v>25.3</v>
      </c>
      <c r="Z887" s="116">
        <f t="shared" si="4"/>
        <v>-10.4</v>
      </c>
    </row>
    <row r="888" spans="1:26" ht="14.25">
      <c r="A888" s="57"/>
      <c r="B888" s="47"/>
      <c r="C888" s="72"/>
      <c r="D888" s="79" t="s">
        <v>76</v>
      </c>
      <c r="E888" s="87">
        <v>1.5</v>
      </c>
      <c r="F888" s="87">
        <v>2.2000000000000002</v>
      </c>
      <c r="G888" s="87">
        <v>2.5</v>
      </c>
      <c r="H888" s="87">
        <v>4.5</v>
      </c>
      <c r="I888" s="87">
        <v>4.4000000000000004</v>
      </c>
      <c r="J888" s="87">
        <v>3.1</v>
      </c>
      <c r="K888" s="96"/>
      <c r="L888" s="96"/>
      <c r="M888" s="96"/>
      <c r="N888" s="96"/>
      <c r="O888" s="96"/>
      <c r="P888" s="96"/>
      <c r="Q888" s="87">
        <f>SUM(E888:P888)</f>
        <v>18.2</v>
      </c>
      <c r="R888" s="87">
        <v>16.3</v>
      </c>
      <c r="S888" s="113">
        <f t="shared" si="274"/>
        <v>111.65644171779141</v>
      </c>
      <c r="T888" s="116">
        <f t="shared" si="3"/>
        <v>-11.599999999999998</v>
      </c>
      <c r="U888" s="119"/>
      <c r="V888" s="119"/>
      <c r="W888" s="21"/>
      <c r="X888" s="21">
        <v>27.9</v>
      </c>
      <c r="Y888">
        <v>27.9</v>
      </c>
      <c r="Z888" s="116">
        <f t="shared" si="4"/>
        <v>-11.599999999999998</v>
      </c>
    </row>
    <row r="889" spans="1:26" ht="13.5" customHeight="1">
      <c r="A889" s="57"/>
      <c r="B889" s="47"/>
      <c r="C889" s="70" t="s">
        <v>242</v>
      </c>
      <c r="D889" s="77" t="s">
        <v>39</v>
      </c>
      <c r="E889" s="85">
        <v>1.2</v>
      </c>
      <c r="F889" s="85">
        <v>1.4</v>
      </c>
      <c r="G889" s="85">
        <v>3.8</v>
      </c>
      <c r="H889" s="85">
        <v>9.3000000000000007</v>
      </c>
      <c r="I889" s="85">
        <v>7.2</v>
      </c>
      <c r="J889" s="85">
        <v>3.8</v>
      </c>
      <c r="K889" s="94"/>
      <c r="L889" s="94"/>
      <c r="M889" s="94"/>
      <c r="N889" s="94"/>
      <c r="O889" s="94"/>
      <c r="P889" s="94"/>
      <c r="Q889" s="85">
        <f>SUM(E889:P889)</f>
        <v>26.7</v>
      </c>
      <c r="R889" s="85">
        <v>23.2</v>
      </c>
      <c r="S889" s="111">
        <f t="shared" si="274"/>
        <v>115.08620689655173</v>
      </c>
      <c r="T889" s="116">
        <f t="shared" si="3"/>
        <v>-89.7</v>
      </c>
      <c r="U889" s="126" t="s">
        <v>356</v>
      </c>
      <c r="V889" s="148"/>
      <c r="W889" s="21"/>
      <c r="X889" s="21">
        <v>112.9</v>
      </c>
      <c r="Y889">
        <v>112.9</v>
      </c>
      <c r="Z889" s="116">
        <f t="shared" si="4"/>
        <v>-89.7</v>
      </c>
    </row>
    <row r="890" spans="1:26">
      <c r="A890" s="57"/>
      <c r="B890" s="47"/>
      <c r="C890" s="71"/>
      <c r="D890" s="78" t="s">
        <v>72</v>
      </c>
      <c r="E890" s="86">
        <v>0.5</v>
      </c>
      <c r="F890" s="86">
        <v>0.6</v>
      </c>
      <c r="G890" s="86">
        <v>3.2</v>
      </c>
      <c r="H890" s="86">
        <v>7.4</v>
      </c>
      <c r="I890" s="86">
        <v>5.8</v>
      </c>
      <c r="J890" s="86">
        <v>2.9</v>
      </c>
      <c r="K890" s="95"/>
      <c r="L890" s="95"/>
      <c r="M890" s="95"/>
      <c r="N890" s="95"/>
      <c r="O890" s="95"/>
      <c r="P890" s="95"/>
      <c r="Q890" s="86">
        <f>SUM(E890:P890)</f>
        <v>20.399999999999999</v>
      </c>
      <c r="R890" s="86">
        <v>17.7</v>
      </c>
      <c r="S890" s="112">
        <f t="shared" si="274"/>
        <v>115.2542372881356</v>
      </c>
      <c r="T890" s="116">
        <f t="shared" si="3"/>
        <v>-67.899999999999991</v>
      </c>
      <c r="U890" s="118"/>
      <c r="V890" s="118"/>
      <c r="W890" s="21"/>
      <c r="X890" s="21">
        <v>85.6</v>
      </c>
      <c r="Y890">
        <v>85.6</v>
      </c>
      <c r="Z890" s="116">
        <f t="shared" si="4"/>
        <v>-67.899999999999991</v>
      </c>
    </row>
    <row r="891" spans="1:26">
      <c r="A891" s="57"/>
      <c r="B891" s="47"/>
      <c r="C891" s="71"/>
      <c r="D891" s="78" t="s">
        <v>74</v>
      </c>
      <c r="E891" s="86">
        <f t="shared" ref="E891:Q891" si="285">+E889-E890</f>
        <v>0.7</v>
      </c>
      <c r="F891" s="86">
        <f t="shared" si="285"/>
        <v>0.79999999999999982</v>
      </c>
      <c r="G891" s="86">
        <f t="shared" si="285"/>
        <v>0.59999999999999964</v>
      </c>
      <c r="H891" s="86">
        <f t="shared" si="285"/>
        <v>1.9000000000000004</v>
      </c>
      <c r="I891" s="86">
        <f t="shared" si="285"/>
        <v>1.4000000000000004</v>
      </c>
      <c r="J891" s="86">
        <f t="shared" si="285"/>
        <v>0.8999999999999998</v>
      </c>
      <c r="K891" s="95">
        <f t="shared" si="285"/>
        <v>0</v>
      </c>
      <c r="L891" s="95">
        <f t="shared" si="285"/>
        <v>0</v>
      </c>
      <c r="M891" s="95">
        <f t="shared" si="285"/>
        <v>0</v>
      </c>
      <c r="N891" s="95">
        <f t="shared" si="285"/>
        <v>0</v>
      </c>
      <c r="O891" s="95">
        <f t="shared" si="285"/>
        <v>0</v>
      </c>
      <c r="P891" s="95">
        <f t="shared" si="285"/>
        <v>0</v>
      </c>
      <c r="Q891" s="86">
        <f t="shared" si="285"/>
        <v>6.3000000000000007</v>
      </c>
      <c r="R891" s="86">
        <v>5.5</v>
      </c>
      <c r="S891" s="112">
        <f t="shared" si="274"/>
        <v>114.54545454545455</v>
      </c>
      <c r="T891" s="116">
        <f t="shared" si="3"/>
        <v>-21.800000000000004</v>
      </c>
      <c r="U891" s="118"/>
      <c r="V891" s="118"/>
      <c r="W891" s="21"/>
      <c r="X891" s="21">
        <v>27.300000000000004</v>
      </c>
      <c r="Y891">
        <v>27.300000000000011</v>
      </c>
      <c r="Z891" s="116">
        <f t="shared" si="4"/>
        <v>-21.800000000000011</v>
      </c>
    </row>
    <row r="892" spans="1:26">
      <c r="A892" s="57"/>
      <c r="B892" s="47"/>
      <c r="C892" s="71"/>
      <c r="D892" s="78" t="s">
        <v>75</v>
      </c>
      <c r="E892" s="86">
        <f t="shared" ref="E892:Q892" si="286">+E889-E893</f>
        <v>0.79999999999999982</v>
      </c>
      <c r="F892" s="86">
        <f t="shared" si="286"/>
        <v>0.8999999999999998</v>
      </c>
      <c r="G892" s="86">
        <f t="shared" si="286"/>
        <v>1.5</v>
      </c>
      <c r="H892" s="86">
        <f t="shared" si="286"/>
        <v>3.3000000000000007</v>
      </c>
      <c r="I892" s="86">
        <f t="shared" si="286"/>
        <v>3</v>
      </c>
      <c r="J892" s="86">
        <f t="shared" si="286"/>
        <v>2.0999999999999996</v>
      </c>
      <c r="K892" s="95">
        <f t="shared" si="286"/>
        <v>0</v>
      </c>
      <c r="L892" s="95">
        <f t="shared" si="286"/>
        <v>0</v>
      </c>
      <c r="M892" s="95">
        <f t="shared" si="286"/>
        <v>0</v>
      </c>
      <c r="N892" s="95">
        <f t="shared" si="286"/>
        <v>0</v>
      </c>
      <c r="O892" s="95">
        <f t="shared" si="286"/>
        <v>0</v>
      </c>
      <c r="P892" s="95">
        <f t="shared" si="286"/>
        <v>0</v>
      </c>
      <c r="Q892" s="86">
        <f t="shared" si="286"/>
        <v>11.600000000000001</v>
      </c>
      <c r="R892" s="86">
        <v>10.100000000000001</v>
      </c>
      <c r="S892" s="112">
        <f t="shared" si="274"/>
        <v>114.85148514851484</v>
      </c>
      <c r="T892" s="116">
        <f t="shared" si="3"/>
        <v>-54.4</v>
      </c>
      <c r="U892" s="118"/>
      <c r="V892" s="118"/>
      <c r="W892" s="21"/>
      <c r="X892" s="21">
        <v>64.5</v>
      </c>
      <c r="Y892">
        <v>64.5</v>
      </c>
      <c r="Z892" s="116">
        <f t="shared" si="4"/>
        <v>-54.4</v>
      </c>
    </row>
    <row r="893" spans="1:26">
      <c r="A893" s="57"/>
      <c r="B893" s="63"/>
      <c r="C893" s="71"/>
      <c r="D893" s="78" t="s">
        <v>40</v>
      </c>
      <c r="E893" s="86">
        <v>0.4</v>
      </c>
      <c r="F893" s="86">
        <v>0.5</v>
      </c>
      <c r="G893" s="86">
        <v>2.2999999999999998</v>
      </c>
      <c r="H893" s="86">
        <v>6</v>
      </c>
      <c r="I893" s="86">
        <v>4.2</v>
      </c>
      <c r="J893" s="86">
        <v>1.7</v>
      </c>
      <c r="K893" s="95"/>
      <c r="L893" s="95"/>
      <c r="M893" s="95"/>
      <c r="N893" s="95"/>
      <c r="O893" s="95"/>
      <c r="P893" s="95"/>
      <c r="Q893" s="86">
        <f>SUM(E893:P893)</f>
        <v>15.099999999999998</v>
      </c>
      <c r="R893" s="86">
        <v>13.100000000000001</v>
      </c>
      <c r="S893" s="112">
        <f t="shared" si="274"/>
        <v>115.26717557251906</v>
      </c>
      <c r="T893" s="116">
        <f t="shared" si="3"/>
        <v>-35.300000000000004</v>
      </c>
      <c r="U893" s="118"/>
      <c r="V893" s="118"/>
      <c r="W893" s="21"/>
      <c r="X893" s="21">
        <v>48.400000000000006</v>
      </c>
      <c r="Y893">
        <v>48.400000000000006</v>
      </c>
      <c r="Z893" s="116">
        <f t="shared" si="4"/>
        <v>-35.300000000000004</v>
      </c>
    </row>
    <row r="894" spans="1:26" ht="14.25">
      <c r="A894" s="57"/>
      <c r="B894" s="63"/>
      <c r="C894" s="72"/>
      <c r="D894" s="79" t="s">
        <v>76</v>
      </c>
      <c r="E894" s="87">
        <v>0.7</v>
      </c>
      <c r="F894" s="87">
        <v>0.9</v>
      </c>
      <c r="G894" s="87">
        <v>3.5</v>
      </c>
      <c r="H894" s="87">
        <v>7.5</v>
      </c>
      <c r="I894" s="87">
        <v>5.4</v>
      </c>
      <c r="J894" s="87">
        <v>2.5</v>
      </c>
      <c r="K894" s="96"/>
      <c r="L894" s="96"/>
      <c r="M894" s="96"/>
      <c r="N894" s="96"/>
      <c r="O894" s="96"/>
      <c r="P894" s="96"/>
      <c r="Q894" s="87">
        <f>SUM(E894:P894)</f>
        <v>20.5</v>
      </c>
      <c r="R894" s="87">
        <v>19.2</v>
      </c>
      <c r="S894" s="113">
        <f t="shared" si="274"/>
        <v>106.77083333333334</v>
      </c>
      <c r="T894" s="116">
        <f t="shared" si="3"/>
        <v>-36.100000000000009</v>
      </c>
      <c r="U894" s="119"/>
      <c r="V894" s="119"/>
      <c r="W894" s="21"/>
      <c r="X894" s="21">
        <v>55.3</v>
      </c>
      <c r="Y894">
        <v>55.3</v>
      </c>
      <c r="Z894" s="116">
        <f t="shared" si="4"/>
        <v>-36.100000000000009</v>
      </c>
    </row>
    <row r="895" spans="1:26" ht="13.5" customHeight="1">
      <c r="A895" s="57"/>
      <c r="B895" s="63"/>
      <c r="C895" s="70" t="s">
        <v>57</v>
      </c>
      <c r="D895" s="77" t="s">
        <v>39</v>
      </c>
      <c r="E895" s="85">
        <v>1.6</v>
      </c>
      <c r="F895" s="85">
        <v>1.8</v>
      </c>
      <c r="G895" s="85">
        <v>4.5999999999999996</v>
      </c>
      <c r="H895" s="85">
        <v>12.3</v>
      </c>
      <c r="I895" s="85">
        <v>10.6</v>
      </c>
      <c r="J895" s="85">
        <v>5.9</v>
      </c>
      <c r="K895" s="94"/>
      <c r="L895" s="94"/>
      <c r="M895" s="94"/>
      <c r="N895" s="94"/>
      <c r="O895" s="94"/>
      <c r="P895" s="94"/>
      <c r="Q895" s="85">
        <f>SUM(E895:P895)</f>
        <v>36.799999999999997</v>
      </c>
      <c r="R895" s="85">
        <v>32.4</v>
      </c>
      <c r="S895" s="111">
        <f t="shared" si="274"/>
        <v>113.58024691358024</v>
      </c>
      <c r="T895" s="116">
        <f t="shared" si="3"/>
        <v>-98.4</v>
      </c>
      <c r="U895" s="144" t="s">
        <v>246</v>
      </c>
      <c r="V895" s="148">
        <v>1</v>
      </c>
      <c r="W895" s="21"/>
      <c r="X895" s="21">
        <v>130.80000000000001</v>
      </c>
      <c r="Y895">
        <v>130.80000000000001</v>
      </c>
      <c r="Z895" s="116">
        <f t="shared" si="4"/>
        <v>-98.4</v>
      </c>
    </row>
    <row r="896" spans="1:26">
      <c r="A896" s="57"/>
      <c r="B896" s="63"/>
      <c r="C896" s="71"/>
      <c r="D896" s="78" t="s">
        <v>72</v>
      </c>
      <c r="E896" s="86">
        <v>0.2</v>
      </c>
      <c r="F896" s="86">
        <v>0.1</v>
      </c>
      <c r="G896" s="86">
        <v>0.6</v>
      </c>
      <c r="H896" s="86">
        <v>1.3</v>
      </c>
      <c r="I896" s="86">
        <v>0.5</v>
      </c>
      <c r="J896" s="86">
        <v>0.2</v>
      </c>
      <c r="K896" s="95"/>
      <c r="L896" s="95"/>
      <c r="M896" s="95"/>
      <c r="N896" s="95"/>
      <c r="O896" s="95"/>
      <c r="P896" s="95"/>
      <c r="Q896" s="86">
        <f>SUM(E896:P896)</f>
        <v>2.9000000000000004</v>
      </c>
      <c r="R896" s="86">
        <v>3.4</v>
      </c>
      <c r="S896" s="112">
        <f t="shared" si="274"/>
        <v>85.294117647058826</v>
      </c>
      <c r="T896" s="116">
        <f t="shared" si="3"/>
        <v>-54.9</v>
      </c>
      <c r="U896" s="145"/>
      <c r="V896" s="118"/>
      <c r="W896" s="21"/>
      <c r="X896" s="21">
        <v>58.3</v>
      </c>
      <c r="Y896">
        <v>58.3</v>
      </c>
      <c r="Z896" s="116">
        <f t="shared" si="4"/>
        <v>-54.9</v>
      </c>
    </row>
    <row r="897" spans="1:26">
      <c r="A897" s="57"/>
      <c r="B897" s="63"/>
      <c r="C897" s="71"/>
      <c r="D897" s="78" t="s">
        <v>74</v>
      </c>
      <c r="E897" s="86">
        <f t="shared" ref="E897:Q897" si="287">+E895-E896</f>
        <v>1.4</v>
      </c>
      <c r="F897" s="86">
        <f t="shared" si="287"/>
        <v>1.7</v>
      </c>
      <c r="G897" s="86">
        <f t="shared" si="287"/>
        <v>3.9999999999999996</v>
      </c>
      <c r="H897" s="86">
        <f t="shared" si="287"/>
        <v>11</v>
      </c>
      <c r="I897" s="86">
        <f t="shared" si="287"/>
        <v>10.1</v>
      </c>
      <c r="J897" s="86">
        <f t="shared" si="287"/>
        <v>5.7</v>
      </c>
      <c r="K897" s="95">
        <f t="shared" si="287"/>
        <v>0</v>
      </c>
      <c r="L897" s="95">
        <f t="shared" si="287"/>
        <v>0</v>
      </c>
      <c r="M897" s="95">
        <f t="shared" si="287"/>
        <v>0</v>
      </c>
      <c r="N897" s="95">
        <f t="shared" si="287"/>
        <v>0</v>
      </c>
      <c r="O897" s="95">
        <f t="shared" si="287"/>
        <v>0</v>
      </c>
      <c r="P897" s="95">
        <f t="shared" si="287"/>
        <v>0</v>
      </c>
      <c r="Q897" s="86">
        <f t="shared" si="287"/>
        <v>33.9</v>
      </c>
      <c r="R897" s="86">
        <v>29</v>
      </c>
      <c r="S897" s="112">
        <f t="shared" si="274"/>
        <v>116.89655172413794</v>
      </c>
      <c r="T897" s="116">
        <f t="shared" si="3"/>
        <v>-43.5</v>
      </c>
      <c r="U897" s="145"/>
      <c r="V897" s="118"/>
      <c r="W897" s="21"/>
      <c r="X897" s="21">
        <v>72.5</v>
      </c>
      <c r="Y897">
        <v>72.500000000000014</v>
      </c>
      <c r="Z897" s="116">
        <f t="shared" si="4"/>
        <v>-43.500000000000014</v>
      </c>
    </row>
    <row r="898" spans="1:26">
      <c r="A898" s="57"/>
      <c r="B898" s="63"/>
      <c r="C898" s="71"/>
      <c r="D898" s="78" t="s">
        <v>75</v>
      </c>
      <c r="E898" s="86">
        <f t="shared" ref="E898:Q898" si="288">+E895-E899</f>
        <v>1.3</v>
      </c>
      <c r="F898" s="86">
        <f t="shared" si="288"/>
        <v>1.5</v>
      </c>
      <c r="G898" s="86">
        <f t="shared" si="288"/>
        <v>3.3999999999999995</v>
      </c>
      <c r="H898" s="86">
        <f t="shared" si="288"/>
        <v>9.1000000000000014</v>
      </c>
      <c r="I898" s="86">
        <f t="shared" si="288"/>
        <v>7.6</v>
      </c>
      <c r="J898" s="86">
        <f t="shared" si="288"/>
        <v>3.9000000000000004</v>
      </c>
      <c r="K898" s="95">
        <f t="shared" si="288"/>
        <v>0</v>
      </c>
      <c r="L898" s="95">
        <f t="shared" si="288"/>
        <v>0</v>
      </c>
      <c r="M898" s="95">
        <f t="shared" si="288"/>
        <v>0</v>
      </c>
      <c r="N898" s="95">
        <f t="shared" si="288"/>
        <v>0</v>
      </c>
      <c r="O898" s="95">
        <f t="shared" si="288"/>
        <v>0</v>
      </c>
      <c r="P898" s="95">
        <f t="shared" si="288"/>
        <v>0</v>
      </c>
      <c r="Q898" s="86">
        <f t="shared" si="288"/>
        <v>26.799999999999997</v>
      </c>
      <c r="R898" s="86">
        <v>27.200000000000003</v>
      </c>
      <c r="S898" s="112">
        <f t="shared" si="274"/>
        <v>98.52941176470587</v>
      </c>
      <c r="T898" s="116">
        <f t="shared" si="3"/>
        <v>-73.699999999999989</v>
      </c>
      <c r="U898" s="145"/>
      <c r="V898" s="118"/>
      <c r="W898" s="21"/>
      <c r="X898" s="21">
        <v>100.9</v>
      </c>
      <c r="Y898">
        <v>100.9</v>
      </c>
      <c r="Z898" s="116">
        <f t="shared" si="4"/>
        <v>-73.7</v>
      </c>
    </row>
    <row r="899" spans="1:26">
      <c r="A899" s="57"/>
      <c r="B899" s="63"/>
      <c r="C899" s="71"/>
      <c r="D899" s="78" t="s">
        <v>40</v>
      </c>
      <c r="E899" s="86">
        <v>0.3</v>
      </c>
      <c r="F899" s="86">
        <v>0.3</v>
      </c>
      <c r="G899" s="86">
        <v>1.2</v>
      </c>
      <c r="H899" s="86">
        <v>3.2</v>
      </c>
      <c r="I899" s="86">
        <v>3</v>
      </c>
      <c r="J899" s="86">
        <v>2</v>
      </c>
      <c r="K899" s="95"/>
      <c r="L899" s="95"/>
      <c r="M899" s="95"/>
      <c r="N899" s="95"/>
      <c r="O899" s="95"/>
      <c r="P899" s="95"/>
      <c r="Q899" s="86">
        <f>SUM(E899:P899)</f>
        <v>10</v>
      </c>
      <c r="R899" s="86">
        <v>5.2</v>
      </c>
      <c r="S899" s="112">
        <f t="shared" si="274"/>
        <v>192.30769230769229</v>
      </c>
      <c r="T899" s="116">
        <f t="shared" si="3"/>
        <v>-24.700000000000003</v>
      </c>
      <c r="U899" s="145"/>
      <c r="V899" s="118"/>
      <c r="W899" s="21"/>
      <c r="X899" s="21">
        <v>29.9</v>
      </c>
      <c r="Y899">
        <v>29.9</v>
      </c>
      <c r="Z899" s="116">
        <f t="shared" si="4"/>
        <v>-24.700000000000003</v>
      </c>
    </row>
    <row r="900" spans="1:26" ht="14.25">
      <c r="A900" s="57"/>
      <c r="B900" s="63"/>
      <c r="C900" s="72"/>
      <c r="D900" s="79" t="s">
        <v>76</v>
      </c>
      <c r="E900" s="87">
        <v>0.5</v>
      </c>
      <c r="F900" s="87">
        <v>0.5</v>
      </c>
      <c r="G900" s="87">
        <v>1.8</v>
      </c>
      <c r="H900" s="87">
        <v>4.3</v>
      </c>
      <c r="I900" s="87">
        <v>3.9</v>
      </c>
      <c r="J900" s="87">
        <v>2.7</v>
      </c>
      <c r="K900" s="96"/>
      <c r="L900" s="96"/>
      <c r="M900" s="96"/>
      <c r="N900" s="96"/>
      <c r="O900" s="96"/>
      <c r="P900" s="96"/>
      <c r="Q900" s="87">
        <f>SUM(E900:P900)</f>
        <v>13.7</v>
      </c>
      <c r="R900" s="87">
        <v>7.2</v>
      </c>
      <c r="S900" s="113">
        <f t="shared" si="274"/>
        <v>190.27777777777777</v>
      </c>
      <c r="T900" s="116">
        <f t="shared" si="3"/>
        <v>-25.3</v>
      </c>
      <c r="U900" s="146"/>
      <c r="V900" s="119"/>
      <c r="W900" s="21"/>
      <c r="X900" s="21">
        <v>32.5</v>
      </c>
      <c r="Y900">
        <v>32.5</v>
      </c>
      <c r="Z900" s="116">
        <f t="shared" si="4"/>
        <v>-25.3</v>
      </c>
    </row>
    <row r="901" spans="1:26" ht="13.5" customHeight="1">
      <c r="A901" s="57"/>
      <c r="B901" s="63"/>
      <c r="C901" s="70" t="s">
        <v>245</v>
      </c>
      <c r="D901" s="77" t="s">
        <v>39</v>
      </c>
      <c r="E901" s="85">
        <v>1.6</v>
      </c>
      <c r="F901" s="85">
        <v>1.8</v>
      </c>
      <c r="G901" s="85">
        <v>4.5999999999999996</v>
      </c>
      <c r="H901" s="85">
        <v>12.3</v>
      </c>
      <c r="I901" s="85">
        <v>10.6</v>
      </c>
      <c r="J901" s="85">
        <v>5.9</v>
      </c>
      <c r="K901" s="94"/>
      <c r="L901" s="94"/>
      <c r="M901" s="94"/>
      <c r="N901" s="94"/>
      <c r="O901" s="94"/>
      <c r="P901" s="94"/>
      <c r="Q901" s="85">
        <f>SUM(E901:P901)</f>
        <v>36.799999999999997</v>
      </c>
      <c r="R901" s="85">
        <v>32.4</v>
      </c>
      <c r="S901" s="111">
        <f t="shared" si="274"/>
        <v>113.58024691358024</v>
      </c>
      <c r="T901" s="116">
        <f t="shared" si="3"/>
        <v>-98.4</v>
      </c>
      <c r="U901" s="144" t="s">
        <v>244</v>
      </c>
      <c r="V901" s="148">
        <v>1</v>
      </c>
      <c r="W901" s="21"/>
      <c r="X901" s="21">
        <v>130.80000000000001</v>
      </c>
      <c r="Y901">
        <v>130.80000000000001</v>
      </c>
      <c r="Z901" s="116">
        <f t="shared" si="4"/>
        <v>-98.4</v>
      </c>
    </row>
    <row r="902" spans="1:26">
      <c r="A902" s="57"/>
      <c r="B902" s="63"/>
      <c r="C902" s="71"/>
      <c r="D902" s="78" t="s">
        <v>72</v>
      </c>
      <c r="E902" s="86">
        <v>0.2</v>
      </c>
      <c r="F902" s="86">
        <v>0.1</v>
      </c>
      <c r="G902" s="86">
        <v>0.6</v>
      </c>
      <c r="H902" s="86">
        <v>1.3</v>
      </c>
      <c r="I902" s="86">
        <v>0.5</v>
      </c>
      <c r="J902" s="86">
        <v>0.2</v>
      </c>
      <c r="K902" s="95"/>
      <c r="L902" s="95"/>
      <c r="M902" s="95"/>
      <c r="N902" s="95"/>
      <c r="O902" s="95"/>
      <c r="P902" s="95"/>
      <c r="Q902" s="86">
        <f>SUM(E902:P902)</f>
        <v>2.9000000000000004</v>
      </c>
      <c r="R902" s="86">
        <v>3.4</v>
      </c>
      <c r="S902" s="112">
        <f t="shared" si="274"/>
        <v>85.294117647058826</v>
      </c>
      <c r="T902" s="116">
        <f t="shared" si="3"/>
        <v>-54.9</v>
      </c>
      <c r="U902" s="145"/>
      <c r="V902" s="118"/>
      <c r="W902" s="21"/>
      <c r="X902" s="21">
        <v>58.3</v>
      </c>
      <c r="Y902">
        <v>58.3</v>
      </c>
      <c r="Z902" s="116">
        <f t="shared" si="4"/>
        <v>-54.9</v>
      </c>
    </row>
    <row r="903" spans="1:26">
      <c r="A903" s="57"/>
      <c r="B903" s="63"/>
      <c r="C903" s="71"/>
      <c r="D903" s="78" t="s">
        <v>74</v>
      </c>
      <c r="E903" s="86">
        <f t="shared" ref="E903:Q903" si="289">+E901-E902</f>
        <v>1.4</v>
      </c>
      <c r="F903" s="86">
        <f t="shared" si="289"/>
        <v>1.7</v>
      </c>
      <c r="G903" s="86">
        <f t="shared" si="289"/>
        <v>3.9999999999999996</v>
      </c>
      <c r="H903" s="86">
        <f t="shared" si="289"/>
        <v>11</v>
      </c>
      <c r="I903" s="86">
        <f t="shared" si="289"/>
        <v>10.1</v>
      </c>
      <c r="J903" s="86">
        <f t="shared" si="289"/>
        <v>5.7</v>
      </c>
      <c r="K903" s="95">
        <f t="shared" si="289"/>
        <v>0</v>
      </c>
      <c r="L903" s="95">
        <f t="shared" si="289"/>
        <v>0</v>
      </c>
      <c r="M903" s="95">
        <f t="shared" si="289"/>
        <v>0</v>
      </c>
      <c r="N903" s="95">
        <f t="shared" si="289"/>
        <v>0</v>
      </c>
      <c r="O903" s="95">
        <f t="shared" si="289"/>
        <v>0</v>
      </c>
      <c r="P903" s="95">
        <f t="shared" si="289"/>
        <v>0</v>
      </c>
      <c r="Q903" s="86">
        <f t="shared" si="289"/>
        <v>33.9</v>
      </c>
      <c r="R903" s="86">
        <v>29</v>
      </c>
      <c r="S903" s="112">
        <f t="shared" si="274"/>
        <v>116.89655172413794</v>
      </c>
      <c r="T903" s="116">
        <f t="shared" si="3"/>
        <v>-43.5</v>
      </c>
      <c r="U903" s="145"/>
      <c r="V903" s="118"/>
      <c r="W903" s="21"/>
      <c r="X903" s="21">
        <v>72.5</v>
      </c>
      <c r="Y903">
        <v>72.500000000000014</v>
      </c>
      <c r="Z903" s="116">
        <f t="shared" si="4"/>
        <v>-43.500000000000014</v>
      </c>
    </row>
    <row r="904" spans="1:26">
      <c r="A904" s="57"/>
      <c r="B904" s="47"/>
      <c r="C904" s="71"/>
      <c r="D904" s="78" t="s">
        <v>75</v>
      </c>
      <c r="E904" s="86">
        <f t="shared" ref="E904:Q904" si="290">+E901-E905</f>
        <v>1.1000000000000001</v>
      </c>
      <c r="F904" s="86">
        <f t="shared" si="290"/>
        <v>1.1000000000000001</v>
      </c>
      <c r="G904" s="86">
        <f t="shared" si="290"/>
        <v>2.1999999999999997</v>
      </c>
      <c r="H904" s="86">
        <f t="shared" si="290"/>
        <v>6.0000000000000009</v>
      </c>
      <c r="I904" s="86">
        <f t="shared" si="290"/>
        <v>5.5</v>
      </c>
      <c r="J904" s="86">
        <f t="shared" si="290"/>
        <v>3.6000000000000005</v>
      </c>
      <c r="K904" s="95">
        <f t="shared" si="290"/>
        <v>0</v>
      </c>
      <c r="L904" s="95">
        <f t="shared" si="290"/>
        <v>0</v>
      </c>
      <c r="M904" s="95">
        <f t="shared" si="290"/>
        <v>0</v>
      </c>
      <c r="N904" s="95">
        <f t="shared" si="290"/>
        <v>0</v>
      </c>
      <c r="O904" s="95">
        <f t="shared" si="290"/>
        <v>0</v>
      </c>
      <c r="P904" s="95">
        <f t="shared" si="290"/>
        <v>0</v>
      </c>
      <c r="Q904" s="86">
        <f t="shared" si="290"/>
        <v>19.5</v>
      </c>
      <c r="R904" s="86">
        <v>16.299999999999997</v>
      </c>
      <c r="S904" s="112">
        <f t="shared" si="274"/>
        <v>119.63190184049081</v>
      </c>
      <c r="T904" s="116">
        <f t="shared" si="3"/>
        <v>-52.600000000000009</v>
      </c>
      <c r="U904" s="145"/>
      <c r="V904" s="118"/>
      <c r="W904" s="21"/>
      <c r="X904" s="21">
        <v>68.900000000000006</v>
      </c>
      <c r="Y904">
        <v>68.900000000000006</v>
      </c>
      <c r="Z904" s="116">
        <f t="shared" si="4"/>
        <v>-52.600000000000009</v>
      </c>
    </row>
    <row r="905" spans="1:26">
      <c r="A905" s="57"/>
      <c r="B905" s="47"/>
      <c r="C905" s="71"/>
      <c r="D905" s="78" t="s">
        <v>40</v>
      </c>
      <c r="E905" s="86">
        <v>0.5</v>
      </c>
      <c r="F905" s="86">
        <v>0.7</v>
      </c>
      <c r="G905" s="86">
        <v>2.4</v>
      </c>
      <c r="H905" s="86">
        <v>6.3</v>
      </c>
      <c r="I905" s="86">
        <v>5.0999999999999996</v>
      </c>
      <c r="J905" s="86">
        <v>2.2999999999999998</v>
      </c>
      <c r="K905" s="95"/>
      <c r="L905" s="95"/>
      <c r="M905" s="95"/>
      <c r="N905" s="95"/>
      <c r="O905" s="95"/>
      <c r="P905" s="95"/>
      <c r="Q905" s="86">
        <f>SUM(E905:P905)</f>
        <v>17.299999999999997</v>
      </c>
      <c r="R905" s="86">
        <v>16.100000000000001</v>
      </c>
      <c r="S905" s="112">
        <f t="shared" si="274"/>
        <v>107.45341614906829</v>
      </c>
      <c r="T905" s="116">
        <f t="shared" si="3"/>
        <v>-45.8</v>
      </c>
      <c r="U905" s="145"/>
      <c r="V905" s="118"/>
      <c r="W905" s="21"/>
      <c r="X905" s="21">
        <v>61.9</v>
      </c>
      <c r="Y905">
        <v>61.9</v>
      </c>
      <c r="Z905" s="116">
        <f t="shared" si="4"/>
        <v>-45.8</v>
      </c>
    </row>
    <row r="906" spans="1:26" ht="14.25">
      <c r="A906" s="59"/>
      <c r="B906" s="64"/>
      <c r="C906" s="72"/>
      <c r="D906" s="79" t="s">
        <v>76</v>
      </c>
      <c r="E906" s="87">
        <v>0.6</v>
      </c>
      <c r="F906" s="87">
        <v>1.2</v>
      </c>
      <c r="G906" s="87">
        <v>3.4</v>
      </c>
      <c r="H906" s="87">
        <v>8.6</v>
      </c>
      <c r="I906" s="87">
        <v>6.8</v>
      </c>
      <c r="J906" s="87">
        <v>3.3</v>
      </c>
      <c r="K906" s="96"/>
      <c r="L906" s="96"/>
      <c r="M906" s="96"/>
      <c r="N906" s="96"/>
      <c r="O906" s="96"/>
      <c r="P906" s="96"/>
      <c r="Q906" s="87">
        <f>SUM(E906:P906)</f>
        <v>23.9</v>
      </c>
      <c r="R906" s="87">
        <v>23.6</v>
      </c>
      <c r="S906" s="113">
        <f t="shared" si="274"/>
        <v>101.27118644067797</v>
      </c>
      <c r="T906" s="116">
        <f t="shared" si="3"/>
        <v>-49.4</v>
      </c>
      <c r="U906" s="146"/>
      <c r="V906" s="119"/>
      <c r="W906" s="21"/>
      <c r="X906" s="21">
        <v>73</v>
      </c>
      <c r="Y906">
        <v>73</v>
      </c>
      <c r="Z906" s="116">
        <f t="shared" si="4"/>
        <v>-49.4</v>
      </c>
    </row>
    <row r="907" spans="1:26">
      <c r="A907" s="54" t="s">
        <v>18</v>
      </c>
      <c r="B907" s="60"/>
      <c r="C907" s="67"/>
      <c r="D907" s="77" t="s">
        <v>39</v>
      </c>
      <c r="E907" s="82">
        <f t="shared" ref="E907:Q912" si="291">+E916</f>
        <v>281.40000000000003</v>
      </c>
      <c r="F907" s="82">
        <f t="shared" si="291"/>
        <v>453</v>
      </c>
      <c r="G907" s="82">
        <f t="shared" si="291"/>
        <v>378.4</v>
      </c>
      <c r="H907" s="82">
        <f t="shared" si="291"/>
        <v>838.60000000000014</v>
      </c>
      <c r="I907" s="82">
        <f t="shared" si="291"/>
        <v>1062.3999999999999</v>
      </c>
      <c r="J907" s="82">
        <f t="shared" si="291"/>
        <v>596.4</v>
      </c>
      <c r="K907" s="91">
        <f t="shared" si="291"/>
        <v>0</v>
      </c>
      <c r="L907" s="91">
        <f t="shared" si="291"/>
        <v>0</v>
      </c>
      <c r="M907" s="91">
        <f t="shared" si="291"/>
        <v>0</v>
      </c>
      <c r="N907" s="91">
        <f t="shared" si="291"/>
        <v>0</v>
      </c>
      <c r="O907" s="91">
        <f t="shared" si="291"/>
        <v>0</v>
      </c>
      <c r="P907" s="91">
        <f t="shared" si="291"/>
        <v>0</v>
      </c>
      <c r="Q907" s="82">
        <f t="shared" si="291"/>
        <v>3610.2</v>
      </c>
      <c r="R907" s="82">
        <v>3441.3</v>
      </c>
      <c r="S907" s="111">
        <f t="shared" si="274"/>
        <v>104.90802894255079</v>
      </c>
      <c r="T907" s="116">
        <f t="shared" si="3"/>
        <v>-2458.2999999999993</v>
      </c>
      <c r="W907" s="21"/>
      <c r="X907" s="21">
        <v>5899.6</v>
      </c>
      <c r="Y907">
        <v>5835.6</v>
      </c>
      <c r="Z907" s="116">
        <f t="shared" si="4"/>
        <v>-2394.2999999999993</v>
      </c>
    </row>
    <row r="908" spans="1:26">
      <c r="A908" s="55"/>
      <c r="B908" s="61"/>
      <c r="C908" s="68"/>
      <c r="D908" s="78" t="s">
        <v>72</v>
      </c>
      <c r="E908" s="83">
        <f t="shared" si="291"/>
        <v>82.699999999999989</v>
      </c>
      <c r="F908" s="83">
        <f t="shared" si="291"/>
        <v>132.721</v>
      </c>
      <c r="G908" s="83">
        <f t="shared" si="291"/>
        <v>123.18599999999998</v>
      </c>
      <c r="H908" s="83">
        <f t="shared" si="291"/>
        <v>293</v>
      </c>
      <c r="I908" s="83">
        <f t="shared" si="291"/>
        <v>401.59999999999991</v>
      </c>
      <c r="J908" s="83">
        <f t="shared" si="291"/>
        <v>220.00000000000006</v>
      </c>
      <c r="K908" s="92">
        <f t="shared" si="291"/>
        <v>0</v>
      </c>
      <c r="L908" s="92">
        <f t="shared" si="291"/>
        <v>0</v>
      </c>
      <c r="M908" s="92">
        <f t="shared" si="291"/>
        <v>0</v>
      </c>
      <c r="N908" s="92">
        <f t="shared" si="291"/>
        <v>0</v>
      </c>
      <c r="O908" s="92">
        <f t="shared" si="291"/>
        <v>0</v>
      </c>
      <c r="P908" s="92">
        <f t="shared" si="291"/>
        <v>0</v>
      </c>
      <c r="Q908" s="83">
        <f t="shared" si="291"/>
        <v>1253.2069999999999</v>
      </c>
      <c r="R908" s="83">
        <v>1081.9000000000001</v>
      </c>
      <c r="S908" s="112">
        <f t="shared" si="274"/>
        <v>115.83390331823642</v>
      </c>
      <c r="T908" s="116">
        <f t="shared" si="3"/>
        <v>-1519.7999999999993</v>
      </c>
      <c r="W908" s="21"/>
      <c r="X908" s="21">
        <v>2601.6999999999994</v>
      </c>
      <c r="Y908">
        <v>2541.7999999999997</v>
      </c>
      <c r="Z908" s="116">
        <f t="shared" si="4"/>
        <v>-1459.8999999999996</v>
      </c>
    </row>
    <row r="909" spans="1:26">
      <c r="A909" s="55"/>
      <c r="B909" s="61"/>
      <c r="C909" s="68"/>
      <c r="D909" s="78" t="s">
        <v>74</v>
      </c>
      <c r="E909" s="83">
        <f t="shared" si="291"/>
        <v>198.7</v>
      </c>
      <c r="F909" s="83">
        <f t="shared" si="291"/>
        <v>320.279</v>
      </c>
      <c r="G909" s="83">
        <f t="shared" si="291"/>
        <v>255.21400000000003</v>
      </c>
      <c r="H909" s="83">
        <f t="shared" si="291"/>
        <v>545.6</v>
      </c>
      <c r="I909" s="83">
        <f t="shared" si="291"/>
        <v>660.8000000000003</v>
      </c>
      <c r="J909" s="83">
        <f t="shared" si="291"/>
        <v>376.4</v>
      </c>
      <c r="K909" s="92">
        <f t="shared" si="291"/>
        <v>0</v>
      </c>
      <c r="L909" s="92">
        <f t="shared" si="291"/>
        <v>0</v>
      </c>
      <c r="M909" s="92">
        <f t="shared" si="291"/>
        <v>0</v>
      </c>
      <c r="N909" s="92">
        <f t="shared" si="291"/>
        <v>0</v>
      </c>
      <c r="O909" s="92">
        <f t="shared" si="291"/>
        <v>0</v>
      </c>
      <c r="P909" s="92">
        <f t="shared" si="291"/>
        <v>0</v>
      </c>
      <c r="Q909" s="83">
        <f t="shared" si="291"/>
        <v>2356.9930000000004</v>
      </c>
      <c r="R909" s="83">
        <v>2359.3999999999996</v>
      </c>
      <c r="S909" s="112">
        <f t="shared" si="274"/>
        <v>99.897982537933402</v>
      </c>
      <c r="T909" s="116">
        <f t="shared" si="3"/>
        <v>-938.50000000000091</v>
      </c>
      <c r="W909" s="21"/>
      <c r="X909" s="21">
        <v>3297.9000000000005</v>
      </c>
      <c r="Y909">
        <v>3293.8</v>
      </c>
      <c r="Z909" s="116">
        <f t="shared" si="4"/>
        <v>-934.40000000000055</v>
      </c>
    </row>
    <row r="910" spans="1:26">
      <c r="A910" s="55"/>
      <c r="B910" s="61"/>
      <c r="C910" s="68"/>
      <c r="D910" s="78" t="s">
        <v>75</v>
      </c>
      <c r="E910" s="83">
        <f t="shared" si="291"/>
        <v>228.30000000000007</v>
      </c>
      <c r="F910" s="83">
        <f t="shared" si="291"/>
        <v>387.90000000000009</v>
      </c>
      <c r="G910" s="83">
        <f t="shared" si="291"/>
        <v>319.70000000000005</v>
      </c>
      <c r="H910" s="83">
        <f t="shared" si="291"/>
        <v>706.59999999999991</v>
      </c>
      <c r="I910" s="83">
        <f t="shared" si="291"/>
        <v>907.30000000000018</v>
      </c>
      <c r="J910" s="83">
        <f t="shared" si="291"/>
        <v>466.4</v>
      </c>
      <c r="K910" s="92">
        <f t="shared" si="291"/>
        <v>0</v>
      </c>
      <c r="L910" s="92">
        <f t="shared" si="291"/>
        <v>0</v>
      </c>
      <c r="M910" s="92">
        <f t="shared" si="291"/>
        <v>0</v>
      </c>
      <c r="N910" s="92">
        <f t="shared" si="291"/>
        <v>0</v>
      </c>
      <c r="O910" s="92">
        <f t="shared" si="291"/>
        <v>0</v>
      </c>
      <c r="P910" s="92">
        <f t="shared" si="291"/>
        <v>0</v>
      </c>
      <c r="Q910" s="83">
        <f t="shared" si="291"/>
        <v>3016.2000000000007</v>
      </c>
      <c r="R910" s="83">
        <v>2944</v>
      </c>
      <c r="S910" s="112">
        <f t="shared" si="274"/>
        <v>102.45244565217394</v>
      </c>
      <c r="T910" s="116">
        <f t="shared" si="3"/>
        <v>-1949.5</v>
      </c>
      <c r="W910" s="21"/>
      <c r="X910" s="21">
        <v>4893.5</v>
      </c>
      <c r="Y910">
        <v>4829.8000000000011</v>
      </c>
      <c r="Z910" s="116">
        <f t="shared" si="4"/>
        <v>-1885.8000000000011</v>
      </c>
    </row>
    <row r="911" spans="1:26">
      <c r="A911" s="55"/>
      <c r="B911" s="61"/>
      <c r="C911" s="68"/>
      <c r="D911" s="78" t="s">
        <v>40</v>
      </c>
      <c r="E911" s="83">
        <f t="shared" si="291"/>
        <v>53.100000000000009</v>
      </c>
      <c r="F911" s="83">
        <f t="shared" si="291"/>
        <v>65.100000000000009</v>
      </c>
      <c r="G911" s="83">
        <f t="shared" si="291"/>
        <v>58.7</v>
      </c>
      <c r="H911" s="83">
        <f t="shared" si="291"/>
        <v>132</v>
      </c>
      <c r="I911" s="83">
        <f t="shared" si="291"/>
        <v>155.1</v>
      </c>
      <c r="J911" s="83">
        <f t="shared" si="291"/>
        <v>130</v>
      </c>
      <c r="K911" s="92">
        <f t="shared" si="291"/>
        <v>0</v>
      </c>
      <c r="L911" s="92">
        <f t="shared" si="291"/>
        <v>0</v>
      </c>
      <c r="M911" s="92">
        <f t="shared" si="291"/>
        <v>0</v>
      </c>
      <c r="N911" s="92">
        <f t="shared" si="291"/>
        <v>0</v>
      </c>
      <c r="O911" s="92">
        <f t="shared" si="291"/>
        <v>0</v>
      </c>
      <c r="P911" s="92">
        <f t="shared" si="291"/>
        <v>0</v>
      </c>
      <c r="Q911" s="83">
        <f t="shared" si="291"/>
        <v>594</v>
      </c>
      <c r="R911" s="83">
        <v>497.30000000000007</v>
      </c>
      <c r="S911" s="112">
        <f t="shared" si="274"/>
        <v>119.44500301628793</v>
      </c>
      <c r="T911" s="116">
        <f t="shared" si="3"/>
        <v>-508.79999999999995</v>
      </c>
      <c r="W911" s="21"/>
      <c r="X911" s="21">
        <v>1006.1</v>
      </c>
      <c r="Y911">
        <v>1005.8</v>
      </c>
      <c r="Z911" s="116">
        <f t="shared" si="4"/>
        <v>-508.5</v>
      </c>
    </row>
    <row r="912" spans="1:26" ht="14.25">
      <c r="A912" s="56"/>
      <c r="B912" s="62"/>
      <c r="C912" s="69"/>
      <c r="D912" s="79" t="s">
        <v>76</v>
      </c>
      <c r="E912" s="84">
        <f t="shared" si="291"/>
        <v>65.500000000000014</v>
      </c>
      <c r="F912" s="84">
        <f t="shared" si="291"/>
        <v>80.999999999999986</v>
      </c>
      <c r="G912" s="84">
        <f t="shared" si="291"/>
        <v>76.600000000000009</v>
      </c>
      <c r="H912" s="84">
        <f t="shared" si="291"/>
        <v>157.5</v>
      </c>
      <c r="I912" s="84">
        <f t="shared" si="291"/>
        <v>180.1</v>
      </c>
      <c r="J912" s="84">
        <f t="shared" si="291"/>
        <v>122.4</v>
      </c>
      <c r="K912" s="93">
        <f t="shared" si="291"/>
        <v>0</v>
      </c>
      <c r="L912" s="93">
        <f t="shared" si="291"/>
        <v>0</v>
      </c>
      <c r="M912" s="93">
        <f t="shared" si="291"/>
        <v>0</v>
      </c>
      <c r="N912" s="93">
        <f t="shared" si="291"/>
        <v>0</v>
      </c>
      <c r="O912" s="93">
        <f t="shared" si="291"/>
        <v>0</v>
      </c>
      <c r="P912" s="93">
        <f t="shared" si="291"/>
        <v>0</v>
      </c>
      <c r="Q912" s="84">
        <f t="shared" si="291"/>
        <v>683.09999999999991</v>
      </c>
      <c r="R912" s="84">
        <v>561.70000000000005</v>
      </c>
      <c r="S912" s="113">
        <f t="shared" si="274"/>
        <v>121.61296065515397</v>
      </c>
      <c r="T912" s="116">
        <f t="shared" si="3"/>
        <v>-550.5</v>
      </c>
      <c r="W912" s="21"/>
      <c r="X912" s="21">
        <v>1112.2</v>
      </c>
      <c r="Y912">
        <v>1111.9000000000001</v>
      </c>
      <c r="Z912" s="116">
        <f t="shared" si="4"/>
        <v>-550.20000000000005</v>
      </c>
    </row>
    <row r="913" spans="1:26" ht="18.75" customHeight="1">
      <c r="A913" s="52" t="str">
        <f>A1</f>
        <v>１　令和３年度（２０２１年度）上期　市町村別・月別観光入込客数</v>
      </c>
      <c r="K913" s="98"/>
      <c r="L913" s="98"/>
      <c r="M913" s="98"/>
      <c r="N913" s="98"/>
      <c r="O913" s="98"/>
      <c r="P913" s="98"/>
      <c r="Q913" s="102"/>
      <c r="T913" s="116">
        <f t="shared" si="3"/>
        <v>0</v>
      </c>
      <c r="W913" s="21"/>
      <c r="X913" s="21"/>
      <c r="Z913" s="116">
        <f t="shared" si="4"/>
        <v>0</v>
      </c>
    </row>
    <row r="914" spans="1:26" ht="13.5" customHeight="1">
      <c r="K914" s="98"/>
      <c r="L914" s="98"/>
      <c r="M914" s="98"/>
      <c r="N914" s="98"/>
      <c r="O914" s="98"/>
      <c r="P914" s="98"/>
      <c r="Q914" s="102"/>
      <c r="S914" s="109" t="s">
        <v>333</v>
      </c>
      <c r="T914" s="116">
        <f t="shared" si="3"/>
        <v>0</v>
      </c>
      <c r="W914" s="21"/>
      <c r="X914" s="21"/>
      <c r="Z914" s="116">
        <f t="shared" si="4"/>
        <v>0</v>
      </c>
    </row>
    <row r="915" spans="1:26" ht="13.5" customHeight="1">
      <c r="A915" s="53" t="s">
        <v>50</v>
      </c>
      <c r="B915" s="53" t="s">
        <v>359</v>
      </c>
      <c r="C915" s="53" t="s">
        <v>60</v>
      </c>
      <c r="D915" s="76" t="s">
        <v>24</v>
      </c>
      <c r="E915" s="81" t="s">
        <v>14</v>
      </c>
      <c r="F915" s="81" t="s">
        <v>61</v>
      </c>
      <c r="G915" s="81" t="s">
        <v>55</v>
      </c>
      <c r="H915" s="81" t="s">
        <v>63</v>
      </c>
      <c r="I915" s="81" t="s">
        <v>65</v>
      </c>
      <c r="J915" s="81" t="s">
        <v>26</v>
      </c>
      <c r="K915" s="97" t="s">
        <v>9</v>
      </c>
      <c r="L915" s="97" t="s">
        <v>67</v>
      </c>
      <c r="M915" s="97" t="s">
        <v>68</v>
      </c>
      <c r="N915" s="97" t="s">
        <v>20</v>
      </c>
      <c r="O915" s="97" t="s">
        <v>31</v>
      </c>
      <c r="P915" s="97" t="s">
        <v>29</v>
      </c>
      <c r="Q915" s="103" t="s">
        <v>360</v>
      </c>
      <c r="R915" s="99" t="s">
        <v>94</v>
      </c>
      <c r="S915" s="110" t="s">
        <v>69</v>
      </c>
      <c r="T915" s="116" t="e">
        <f t="shared" si="3"/>
        <v>#VALUE!</v>
      </c>
      <c r="W915" s="21"/>
      <c r="X915" s="21" t="s">
        <v>407</v>
      </c>
      <c r="Y915" t="s">
        <v>360</v>
      </c>
      <c r="Z915" s="116" t="e">
        <f t="shared" si="4"/>
        <v>#VALUE!</v>
      </c>
    </row>
    <row r="916" spans="1:26" ht="13.5" customHeight="1">
      <c r="A916" s="58"/>
      <c r="B916" s="65" t="s">
        <v>354</v>
      </c>
      <c r="C916" s="73"/>
      <c r="D916" s="77" t="s">
        <v>39</v>
      </c>
      <c r="E916" s="85">
        <f t="shared" ref="E916:Q921" si="292">+E922+E928+E934+E940+E946+E952+E958+E964+E973+E979+E985+E991+E997+E1003+E1009+E1015+E1021+E1030</f>
        <v>281.40000000000003</v>
      </c>
      <c r="F916" s="85">
        <f t="shared" si="292"/>
        <v>453</v>
      </c>
      <c r="G916" s="85">
        <f t="shared" si="292"/>
        <v>378.4</v>
      </c>
      <c r="H916" s="85">
        <f t="shared" si="292"/>
        <v>838.60000000000014</v>
      </c>
      <c r="I916" s="85">
        <f t="shared" si="292"/>
        <v>1062.3999999999999</v>
      </c>
      <c r="J916" s="85">
        <f t="shared" si="292"/>
        <v>596.4</v>
      </c>
      <c r="K916" s="94">
        <f t="shared" si="292"/>
        <v>0</v>
      </c>
      <c r="L916" s="94">
        <f t="shared" si="292"/>
        <v>0</v>
      </c>
      <c r="M916" s="94">
        <f t="shared" si="292"/>
        <v>0</v>
      </c>
      <c r="N916" s="94">
        <f t="shared" si="292"/>
        <v>0</v>
      </c>
      <c r="O916" s="94">
        <f t="shared" si="292"/>
        <v>0</v>
      </c>
      <c r="P916" s="94">
        <f t="shared" si="292"/>
        <v>0</v>
      </c>
      <c r="Q916" s="85">
        <f t="shared" si="292"/>
        <v>3610.2</v>
      </c>
      <c r="R916" s="85">
        <v>3441.3</v>
      </c>
      <c r="S916" s="111">
        <f t="shared" ref="S916:S969" si="293">IF(Q916=0,"－",Q916/R916*100)</f>
        <v>104.90802894255079</v>
      </c>
      <c r="T916" s="116">
        <f t="shared" si="3"/>
        <v>-2458.2999999999993</v>
      </c>
      <c r="W916" s="21"/>
      <c r="X916" s="21">
        <v>5899.6</v>
      </c>
      <c r="Y916">
        <v>5835.6</v>
      </c>
      <c r="Z916" s="116">
        <f t="shared" si="4"/>
        <v>-2394.2999999999993</v>
      </c>
    </row>
    <row r="917" spans="1:26">
      <c r="A917" s="57"/>
      <c r="B917" s="66"/>
      <c r="C917" s="74"/>
      <c r="D917" s="78" t="s">
        <v>72</v>
      </c>
      <c r="E917" s="86">
        <f t="shared" si="292"/>
        <v>82.699999999999989</v>
      </c>
      <c r="F917" s="86">
        <f t="shared" si="292"/>
        <v>132.721</v>
      </c>
      <c r="G917" s="86">
        <f t="shared" si="292"/>
        <v>123.18599999999998</v>
      </c>
      <c r="H917" s="86">
        <f t="shared" si="292"/>
        <v>293</v>
      </c>
      <c r="I917" s="86">
        <f t="shared" si="292"/>
        <v>401.59999999999991</v>
      </c>
      <c r="J917" s="86">
        <f t="shared" si="292"/>
        <v>220.00000000000006</v>
      </c>
      <c r="K917" s="95">
        <f t="shared" si="292"/>
        <v>0</v>
      </c>
      <c r="L917" s="95">
        <f t="shared" si="292"/>
        <v>0</v>
      </c>
      <c r="M917" s="95">
        <f t="shared" si="292"/>
        <v>0</v>
      </c>
      <c r="N917" s="95">
        <f t="shared" si="292"/>
        <v>0</v>
      </c>
      <c r="O917" s="95">
        <f t="shared" si="292"/>
        <v>0</v>
      </c>
      <c r="P917" s="95">
        <f t="shared" si="292"/>
        <v>0</v>
      </c>
      <c r="Q917" s="86">
        <f t="shared" si="292"/>
        <v>1253.2069999999999</v>
      </c>
      <c r="R917" s="86">
        <v>1081.9000000000001</v>
      </c>
      <c r="S917" s="112">
        <f t="shared" si="293"/>
        <v>115.83390331823642</v>
      </c>
      <c r="T917" s="116">
        <f t="shared" si="3"/>
        <v>-1519.7999999999993</v>
      </c>
      <c r="W917" s="21"/>
      <c r="X917" s="21">
        <v>2601.6999999999994</v>
      </c>
      <c r="Y917">
        <v>2541.7999999999997</v>
      </c>
      <c r="Z917" s="116">
        <f t="shared" si="4"/>
        <v>-1459.8999999999996</v>
      </c>
    </row>
    <row r="918" spans="1:26">
      <c r="A918" s="57" t="s">
        <v>393</v>
      </c>
      <c r="B918" s="66"/>
      <c r="C918" s="74"/>
      <c r="D918" s="78" t="s">
        <v>74</v>
      </c>
      <c r="E918" s="86">
        <f t="shared" si="292"/>
        <v>198.7</v>
      </c>
      <c r="F918" s="86">
        <f t="shared" si="292"/>
        <v>320.279</v>
      </c>
      <c r="G918" s="86">
        <f t="shared" si="292"/>
        <v>255.21400000000003</v>
      </c>
      <c r="H918" s="86">
        <f t="shared" si="292"/>
        <v>545.6</v>
      </c>
      <c r="I918" s="86">
        <f t="shared" si="292"/>
        <v>660.8000000000003</v>
      </c>
      <c r="J918" s="86">
        <f t="shared" si="292"/>
        <v>376.4</v>
      </c>
      <c r="K918" s="95">
        <f t="shared" si="292"/>
        <v>0</v>
      </c>
      <c r="L918" s="95">
        <f t="shared" si="292"/>
        <v>0</v>
      </c>
      <c r="M918" s="95">
        <f t="shared" si="292"/>
        <v>0</v>
      </c>
      <c r="N918" s="95">
        <f t="shared" si="292"/>
        <v>0</v>
      </c>
      <c r="O918" s="95">
        <f t="shared" si="292"/>
        <v>0</v>
      </c>
      <c r="P918" s="95">
        <f t="shared" si="292"/>
        <v>0</v>
      </c>
      <c r="Q918" s="86">
        <f t="shared" si="292"/>
        <v>2356.9930000000004</v>
      </c>
      <c r="R918" s="86">
        <v>2359.3999999999996</v>
      </c>
      <c r="S918" s="112">
        <f t="shared" si="293"/>
        <v>99.897982537933402</v>
      </c>
      <c r="T918" s="116">
        <f t="shared" si="3"/>
        <v>-938.50000000000091</v>
      </c>
      <c r="W918" s="21"/>
      <c r="X918" s="21">
        <v>3297.9000000000005</v>
      </c>
      <c r="Y918">
        <v>3293.8</v>
      </c>
      <c r="Z918" s="116">
        <f t="shared" si="4"/>
        <v>-934.40000000000055</v>
      </c>
    </row>
    <row r="919" spans="1:26">
      <c r="A919" s="57"/>
      <c r="B919" s="66"/>
      <c r="C919" s="74"/>
      <c r="D919" s="78" t="s">
        <v>75</v>
      </c>
      <c r="E919" s="86">
        <f t="shared" si="292"/>
        <v>228.30000000000007</v>
      </c>
      <c r="F919" s="86">
        <f t="shared" si="292"/>
        <v>387.90000000000009</v>
      </c>
      <c r="G919" s="86">
        <f t="shared" si="292"/>
        <v>319.70000000000005</v>
      </c>
      <c r="H919" s="86">
        <f t="shared" si="292"/>
        <v>706.59999999999991</v>
      </c>
      <c r="I919" s="86">
        <f t="shared" si="292"/>
        <v>907.30000000000018</v>
      </c>
      <c r="J919" s="86">
        <f t="shared" si="292"/>
        <v>466.4</v>
      </c>
      <c r="K919" s="95">
        <f t="shared" si="292"/>
        <v>0</v>
      </c>
      <c r="L919" s="95">
        <f t="shared" si="292"/>
        <v>0</v>
      </c>
      <c r="M919" s="95">
        <f t="shared" si="292"/>
        <v>0</v>
      </c>
      <c r="N919" s="95">
        <f t="shared" si="292"/>
        <v>0</v>
      </c>
      <c r="O919" s="95">
        <f t="shared" si="292"/>
        <v>0</v>
      </c>
      <c r="P919" s="95">
        <f t="shared" si="292"/>
        <v>0</v>
      </c>
      <c r="Q919" s="86">
        <f t="shared" si="292"/>
        <v>3016.2000000000007</v>
      </c>
      <c r="R919" s="86">
        <v>2944</v>
      </c>
      <c r="S919" s="112">
        <f t="shared" si="293"/>
        <v>102.45244565217394</v>
      </c>
      <c r="T919" s="116">
        <f t="shared" si="3"/>
        <v>-1949.5</v>
      </c>
      <c r="W919" s="21"/>
      <c r="X919" s="21">
        <v>4893.5</v>
      </c>
      <c r="Y919">
        <v>4829.8000000000011</v>
      </c>
      <c r="Z919" s="116">
        <f t="shared" si="4"/>
        <v>-1885.8000000000011</v>
      </c>
    </row>
    <row r="920" spans="1:26">
      <c r="A920" s="57"/>
      <c r="B920" s="66"/>
      <c r="C920" s="74"/>
      <c r="D920" s="78" t="s">
        <v>40</v>
      </c>
      <c r="E920" s="86">
        <f t="shared" si="292"/>
        <v>53.100000000000009</v>
      </c>
      <c r="F920" s="86">
        <f t="shared" si="292"/>
        <v>65.100000000000009</v>
      </c>
      <c r="G920" s="86">
        <f t="shared" si="292"/>
        <v>58.7</v>
      </c>
      <c r="H920" s="86">
        <f t="shared" si="292"/>
        <v>132</v>
      </c>
      <c r="I920" s="86">
        <f t="shared" si="292"/>
        <v>155.1</v>
      </c>
      <c r="J920" s="86">
        <f t="shared" si="292"/>
        <v>130</v>
      </c>
      <c r="K920" s="95">
        <f t="shared" si="292"/>
        <v>0</v>
      </c>
      <c r="L920" s="95">
        <f t="shared" si="292"/>
        <v>0</v>
      </c>
      <c r="M920" s="95">
        <f t="shared" si="292"/>
        <v>0</v>
      </c>
      <c r="N920" s="95">
        <f t="shared" si="292"/>
        <v>0</v>
      </c>
      <c r="O920" s="95">
        <f t="shared" si="292"/>
        <v>0</v>
      </c>
      <c r="P920" s="95">
        <f t="shared" si="292"/>
        <v>0</v>
      </c>
      <c r="Q920" s="86">
        <f t="shared" si="292"/>
        <v>594</v>
      </c>
      <c r="R920" s="86">
        <v>497.30000000000007</v>
      </c>
      <c r="S920" s="112">
        <f t="shared" si="293"/>
        <v>119.44500301628793</v>
      </c>
      <c r="T920" s="116">
        <f t="shared" si="3"/>
        <v>-508.79999999999995</v>
      </c>
      <c r="W920" s="21"/>
      <c r="X920" s="21">
        <v>1006.1</v>
      </c>
      <c r="Y920">
        <v>1005.8</v>
      </c>
      <c r="Z920" s="116">
        <f t="shared" si="4"/>
        <v>-508.5</v>
      </c>
    </row>
    <row r="921" spans="1:26" ht="14.25">
      <c r="A921" s="57"/>
      <c r="B921" s="66"/>
      <c r="C921" s="75"/>
      <c r="D921" s="79" t="s">
        <v>76</v>
      </c>
      <c r="E921" s="87">
        <f t="shared" si="292"/>
        <v>65.500000000000014</v>
      </c>
      <c r="F921" s="87">
        <f t="shared" si="292"/>
        <v>80.999999999999986</v>
      </c>
      <c r="G921" s="87">
        <f t="shared" si="292"/>
        <v>76.600000000000009</v>
      </c>
      <c r="H921" s="87">
        <f t="shared" si="292"/>
        <v>157.5</v>
      </c>
      <c r="I921" s="87">
        <f t="shared" si="292"/>
        <v>180.1</v>
      </c>
      <c r="J921" s="87">
        <f t="shared" si="292"/>
        <v>122.4</v>
      </c>
      <c r="K921" s="96">
        <f t="shared" si="292"/>
        <v>0</v>
      </c>
      <c r="L921" s="96">
        <f t="shared" si="292"/>
        <v>0</v>
      </c>
      <c r="M921" s="96">
        <f t="shared" si="292"/>
        <v>0</v>
      </c>
      <c r="N921" s="96">
        <f t="shared" si="292"/>
        <v>0</v>
      </c>
      <c r="O921" s="96">
        <f t="shared" si="292"/>
        <v>0</v>
      </c>
      <c r="P921" s="96">
        <f t="shared" si="292"/>
        <v>0</v>
      </c>
      <c r="Q921" s="87">
        <f t="shared" si="292"/>
        <v>683.09999999999991</v>
      </c>
      <c r="R921" s="87">
        <v>561.70000000000005</v>
      </c>
      <c r="S921" s="113">
        <f t="shared" si="293"/>
        <v>121.61296065515397</v>
      </c>
      <c r="T921" s="116">
        <f t="shared" si="3"/>
        <v>-550.5</v>
      </c>
      <c r="W921" s="21"/>
      <c r="X921" s="21">
        <v>1112.2</v>
      </c>
      <c r="Y921">
        <v>1111.9000000000001</v>
      </c>
      <c r="Z921" s="116">
        <f t="shared" si="4"/>
        <v>-550.20000000000005</v>
      </c>
    </row>
    <row r="922" spans="1:26" ht="14.25" customHeight="1">
      <c r="A922" s="57"/>
      <c r="B922" s="57"/>
      <c r="C922" s="70" t="s">
        <v>101</v>
      </c>
      <c r="D922" s="77" t="s">
        <v>39</v>
      </c>
      <c r="E922" s="85">
        <v>49.2</v>
      </c>
      <c r="F922" s="85">
        <v>73.900000000000006</v>
      </c>
      <c r="G922" s="85">
        <v>51.2</v>
      </c>
      <c r="H922" s="85">
        <v>113.8</v>
      </c>
      <c r="I922" s="85">
        <v>119.6</v>
      </c>
      <c r="J922" s="85">
        <v>55.3</v>
      </c>
      <c r="K922" s="94"/>
      <c r="L922" s="94"/>
      <c r="M922" s="94"/>
      <c r="N922" s="94"/>
      <c r="O922" s="94"/>
      <c r="P922" s="94"/>
      <c r="Q922" s="85">
        <f>SUM(E922:P922)</f>
        <v>463.00000000000006</v>
      </c>
      <c r="R922" s="85">
        <v>476.9</v>
      </c>
      <c r="S922" s="111">
        <f t="shared" si="293"/>
        <v>97.085342839169655</v>
      </c>
      <c r="T922" s="116">
        <f t="shared" si="3"/>
        <v>-434.40000000000009</v>
      </c>
      <c r="U922" s="117" t="s">
        <v>378</v>
      </c>
      <c r="V922" s="148">
        <v>1</v>
      </c>
      <c r="W922" s="21"/>
      <c r="X922" s="21">
        <v>911.3</v>
      </c>
      <c r="Y922">
        <v>911.3</v>
      </c>
      <c r="Z922" s="116">
        <f t="shared" si="4"/>
        <v>-434.40000000000009</v>
      </c>
    </row>
    <row r="923" spans="1:26">
      <c r="A923" s="57"/>
      <c r="B923" s="47"/>
      <c r="C923" s="71"/>
      <c r="D923" s="78" t="s">
        <v>72</v>
      </c>
      <c r="E923" s="86">
        <v>13.1</v>
      </c>
      <c r="F923" s="86">
        <v>19.899999999999999</v>
      </c>
      <c r="G923" s="86">
        <v>12.1</v>
      </c>
      <c r="H923" s="86">
        <v>29.8</v>
      </c>
      <c r="I923" s="86">
        <v>30.6</v>
      </c>
      <c r="J923" s="86">
        <v>17.100000000000001</v>
      </c>
      <c r="K923" s="95"/>
      <c r="L923" s="95"/>
      <c r="M923" s="95"/>
      <c r="N923" s="95"/>
      <c r="O923" s="95"/>
      <c r="P923" s="95"/>
      <c r="Q923" s="86">
        <f>SUM(E923:P923)</f>
        <v>122.6</v>
      </c>
      <c r="R923" s="86">
        <v>138.80000000000001</v>
      </c>
      <c r="S923" s="112">
        <f t="shared" si="293"/>
        <v>88.328530259365976</v>
      </c>
      <c r="T923" s="116">
        <f t="shared" si="3"/>
        <v>-85.199999999999989</v>
      </c>
      <c r="U923" s="118"/>
      <c r="V923" s="118"/>
      <c r="W923" s="21"/>
      <c r="X923" s="21">
        <v>224</v>
      </c>
      <c r="Y923">
        <v>224</v>
      </c>
      <c r="Z923" s="116">
        <f t="shared" si="4"/>
        <v>-85.199999999999989</v>
      </c>
    </row>
    <row r="924" spans="1:26">
      <c r="A924" s="57"/>
      <c r="B924" s="47"/>
      <c r="C924" s="71"/>
      <c r="D924" s="78" t="s">
        <v>74</v>
      </c>
      <c r="E924" s="86">
        <f t="shared" ref="E924:Q924" si="294">+E922-E923</f>
        <v>36.1</v>
      </c>
      <c r="F924" s="86">
        <f t="shared" si="294"/>
        <v>54.000000000000007</v>
      </c>
      <c r="G924" s="86">
        <f t="shared" si="294"/>
        <v>39.1</v>
      </c>
      <c r="H924" s="86">
        <f t="shared" si="294"/>
        <v>84</v>
      </c>
      <c r="I924" s="86">
        <f t="shared" si="294"/>
        <v>89</v>
      </c>
      <c r="J924" s="86">
        <f t="shared" si="294"/>
        <v>38.199999999999996</v>
      </c>
      <c r="K924" s="95">
        <f t="shared" si="294"/>
        <v>0</v>
      </c>
      <c r="L924" s="95">
        <f t="shared" si="294"/>
        <v>0</v>
      </c>
      <c r="M924" s="95">
        <f t="shared" si="294"/>
        <v>0</v>
      </c>
      <c r="N924" s="95">
        <f t="shared" si="294"/>
        <v>0</v>
      </c>
      <c r="O924" s="95">
        <f t="shared" si="294"/>
        <v>0</v>
      </c>
      <c r="P924" s="95">
        <f t="shared" si="294"/>
        <v>0</v>
      </c>
      <c r="Q924" s="86">
        <f t="shared" si="294"/>
        <v>340.40000000000009</v>
      </c>
      <c r="R924" s="86">
        <v>338.1</v>
      </c>
      <c r="S924" s="112">
        <f t="shared" si="293"/>
        <v>100.68027210884355</v>
      </c>
      <c r="T924" s="116">
        <f t="shared" si="3"/>
        <v>-349.20000000000005</v>
      </c>
      <c r="U924" s="118"/>
      <c r="V924" s="118"/>
      <c r="W924" s="21"/>
      <c r="X924" s="21">
        <v>687.3</v>
      </c>
      <c r="Y924">
        <v>687.3</v>
      </c>
      <c r="Z924" s="116">
        <f t="shared" si="4"/>
        <v>-349.20000000000005</v>
      </c>
    </row>
    <row r="925" spans="1:26">
      <c r="A925" s="57"/>
      <c r="B925" s="47"/>
      <c r="C925" s="71"/>
      <c r="D925" s="78" t="s">
        <v>75</v>
      </c>
      <c r="E925" s="86">
        <f t="shared" ref="E925:Q925" si="295">+E922-E926</f>
        <v>22.700000000000003</v>
      </c>
      <c r="F925" s="86">
        <f t="shared" si="295"/>
        <v>48.600000000000009</v>
      </c>
      <c r="G925" s="86">
        <f t="shared" si="295"/>
        <v>28.1</v>
      </c>
      <c r="H925" s="86">
        <f t="shared" si="295"/>
        <v>72.199999999999989</v>
      </c>
      <c r="I925" s="86">
        <f t="shared" si="295"/>
        <v>79.399999999999991</v>
      </c>
      <c r="J925" s="86">
        <f t="shared" si="295"/>
        <v>23.299999999999997</v>
      </c>
      <c r="K925" s="95">
        <f t="shared" si="295"/>
        <v>0</v>
      </c>
      <c r="L925" s="95">
        <f t="shared" si="295"/>
        <v>0</v>
      </c>
      <c r="M925" s="95">
        <f t="shared" si="295"/>
        <v>0</v>
      </c>
      <c r="N925" s="95">
        <f t="shared" si="295"/>
        <v>0</v>
      </c>
      <c r="O925" s="95">
        <f t="shared" si="295"/>
        <v>0</v>
      </c>
      <c r="P925" s="95">
        <f t="shared" si="295"/>
        <v>0</v>
      </c>
      <c r="Q925" s="86">
        <f t="shared" si="295"/>
        <v>274.30000000000007</v>
      </c>
      <c r="R925" s="86">
        <v>304.7</v>
      </c>
      <c r="S925" s="112">
        <f t="shared" si="293"/>
        <v>90.022973416475253</v>
      </c>
      <c r="T925" s="116">
        <f t="shared" si="3"/>
        <v>-252.3</v>
      </c>
      <c r="U925" s="118"/>
      <c r="V925" s="118"/>
      <c r="W925" s="21"/>
      <c r="X925" s="21">
        <v>557</v>
      </c>
      <c r="Y925">
        <v>557</v>
      </c>
      <c r="Z925" s="116">
        <f t="shared" si="4"/>
        <v>-252.3</v>
      </c>
    </row>
    <row r="926" spans="1:26">
      <c r="A926" s="57"/>
      <c r="B926" s="47"/>
      <c r="C926" s="71"/>
      <c r="D926" s="78" t="s">
        <v>40</v>
      </c>
      <c r="E926" s="86">
        <v>26.5</v>
      </c>
      <c r="F926" s="86">
        <v>25.3</v>
      </c>
      <c r="G926" s="86">
        <v>23.1</v>
      </c>
      <c r="H926" s="86">
        <v>41.6</v>
      </c>
      <c r="I926" s="86">
        <v>40.200000000000003</v>
      </c>
      <c r="J926" s="86">
        <v>32</v>
      </c>
      <c r="K926" s="95"/>
      <c r="L926" s="95"/>
      <c r="M926" s="95"/>
      <c r="N926" s="95"/>
      <c r="O926" s="95"/>
      <c r="P926" s="95"/>
      <c r="Q926" s="86">
        <f>SUM(E926:P926)</f>
        <v>188.7</v>
      </c>
      <c r="R926" s="86">
        <v>172.2</v>
      </c>
      <c r="S926" s="112">
        <f t="shared" si="293"/>
        <v>109.58188153310104</v>
      </c>
      <c r="T926" s="116">
        <f t="shared" si="3"/>
        <v>-182.10000000000002</v>
      </c>
      <c r="U926" s="118"/>
      <c r="V926" s="118"/>
      <c r="W926" s="21"/>
      <c r="X926" s="21">
        <v>354.3</v>
      </c>
      <c r="Y926">
        <v>354.3</v>
      </c>
      <c r="Z926" s="116">
        <f t="shared" si="4"/>
        <v>-182.10000000000002</v>
      </c>
    </row>
    <row r="927" spans="1:26" ht="14.25">
      <c r="A927" s="57"/>
      <c r="B927" s="47"/>
      <c r="C927" s="72"/>
      <c r="D927" s="79" t="s">
        <v>76</v>
      </c>
      <c r="E927" s="87">
        <v>29.8</v>
      </c>
      <c r="F927" s="87">
        <v>29.1</v>
      </c>
      <c r="G927" s="87">
        <v>26.5</v>
      </c>
      <c r="H927" s="87">
        <v>46.9</v>
      </c>
      <c r="I927" s="87">
        <v>46.6</v>
      </c>
      <c r="J927" s="87">
        <v>36.700000000000003</v>
      </c>
      <c r="K927" s="96"/>
      <c r="L927" s="96"/>
      <c r="M927" s="96"/>
      <c r="N927" s="96"/>
      <c r="O927" s="96"/>
      <c r="P927" s="96"/>
      <c r="Q927" s="87">
        <f>SUM(E927:P927)</f>
        <v>215.60000000000002</v>
      </c>
      <c r="R927" s="87">
        <v>192.5</v>
      </c>
      <c r="S927" s="113">
        <f t="shared" si="293"/>
        <v>112.00000000000001</v>
      </c>
      <c r="T927" s="116">
        <f t="shared" si="3"/>
        <v>-201.20000000000005</v>
      </c>
      <c r="U927" s="119"/>
      <c r="V927" s="119"/>
      <c r="W927" s="21"/>
      <c r="X927" s="21">
        <v>393.70000000000005</v>
      </c>
      <c r="Y927">
        <v>393.70000000000005</v>
      </c>
      <c r="Z927" s="116">
        <f t="shared" si="4"/>
        <v>-201.20000000000005</v>
      </c>
    </row>
    <row r="928" spans="1:26" ht="14.25" customHeight="1">
      <c r="A928" s="57"/>
      <c r="B928" s="47"/>
      <c r="C928" s="70" t="s">
        <v>45</v>
      </c>
      <c r="D928" s="77" t="s">
        <v>39</v>
      </c>
      <c r="E928" s="85">
        <v>28.5</v>
      </c>
      <c r="F928" s="85">
        <v>40.700000000000003</v>
      </c>
      <c r="G928" s="85">
        <v>27.2</v>
      </c>
      <c r="H928" s="85">
        <v>81.8</v>
      </c>
      <c r="I928" s="85">
        <v>143.9</v>
      </c>
      <c r="J928" s="85">
        <v>44.6</v>
      </c>
      <c r="K928" s="94"/>
      <c r="L928" s="94"/>
      <c r="M928" s="94"/>
      <c r="N928" s="94"/>
      <c r="O928" s="94"/>
      <c r="P928" s="94"/>
      <c r="Q928" s="85">
        <f>SUM(E928:P928)</f>
        <v>366.70000000000005</v>
      </c>
      <c r="R928" s="85">
        <v>345.6</v>
      </c>
      <c r="S928" s="111">
        <f t="shared" si="293"/>
        <v>106.10532407407408</v>
      </c>
      <c r="T928" s="116">
        <f t="shared" si="3"/>
        <v>-449.59999999999991</v>
      </c>
      <c r="U928" s="117" t="s">
        <v>486</v>
      </c>
      <c r="V928" s="148">
        <v>1</v>
      </c>
      <c r="W928" s="21"/>
      <c r="X928" s="21">
        <v>795.2</v>
      </c>
      <c r="Y928">
        <v>795.2</v>
      </c>
      <c r="Z928" s="116">
        <f t="shared" si="4"/>
        <v>-449.59999999999991</v>
      </c>
    </row>
    <row r="929" spans="1:26">
      <c r="A929" s="57"/>
      <c r="B929" s="47"/>
      <c r="C929" s="71"/>
      <c r="D929" s="78" t="s">
        <v>72</v>
      </c>
      <c r="E929" s="86">
        <v>22</v>
      </c>
      <c r="F929" s="86">
        <v>31.4</v>
      </c>
      <c r="G929" s="86">
        <v>19.399999999999999</v>
      </c>
      <c r="H929" s="86">
        <v>51</v>
      </c>
      <c r="I929" s="86">
        <v>87.4</v>
      </c>
      <c r="J929" s="86">
        <v>26.9</v>
      </c>
      <c r="K929" s="95"/>
      <c r="L929" s="95"/>
      <c r="M929" s="95"/>
      <c r="N929" s="95"/>
      <c r="O929" s="95"/>
      <c r="P929" s="95"/>
      <c r="Q929" s="86">
        <f>SUM(E929:P929)</f>
        <v>238.1</v>
      </c>
      <c r="R929" s="86">
        <v>103.9</v>
      </c>
      <c r="S929" s="112">
        <f t="shared" si="293"/>
        <v>229.16265640038498</v>
      </c>
      <c r="T929" s="116">
        <f t="shared" si="3"/>
        <v>-319.69999999999993</v>
      </c>
      <c r="U929" s="118"/>
      <c r="V929" s="118"/>
      <c r="W929" s="21"/>
      <c r="X929" s="21">
        <v>423.6</v>
      </c>
      <c r="Y929">
        <v>423.6</v>
      </c>
      <c r="Z929" s="116">
        <f t="shared" si="4"/>
        <v>-319.69999999999993</v>
      </c>
    </row>
    <row r="930" spans="1:26">
      <c r="A930" s="57"/>
      <c r="B930" s="47"/>
      <c r="C930" s="71"/>
      <c r="D930" s="78" t="s">
        <v>74</v>
      </c>
      <c r="E930" s="86">
        <f t="shared" ref="E930:Q930" si="296">+E928-E929</f>
        <v>6.5</v>
      </c>
      <c r="F930" s="86">
        <f t="shared" si="296"/>
        <v>9.3000000000000043</v>
      </c>
      <c r="G930" s="86">
        <f t="shared" si="296"/>
        <v>7.8000000000000007</v>
      </c>
      <c r="H930" s="86">
        <f t="shared" si="296"/>
        <v>30.799999999999997</v>
      </c>
      <c r="I930" s="86">
        <f t="shared" si="296"/>
        <v>56.5</v>
      </c>
      <c r="J930" s="86">
        <f t="shared" si="296"/>
        <v>17.700000000000003</v>
      </c>
      <c r="K930" s="95">
        <f t="shared" si="296"/>
        <v>0</v>
      </c>
      <c r="L930" s="95">
        <f t="shared" si="296"/>
        <v>0</v>
      </c>
      <c r="M930" s="95">
        <f t="shared" si="296"/>
        <v>0</v>
      </c>
      <c r="N930" s="95">
        <f t="shared" si="296"/>
        <v>0</v>
      </c>
      <c r="O930" s="95">
        <f t="shared" si="296"/>
        <v>0</v>
      </c>
      <c r="P930" s="95">
        <f t="shared" si="296"/>
        <v>0</v>
      </c>
      <c r="Q930" s="86">
        <f t="shared" si="296"/>
        <v>128.60000000000005</v>
      </c>
      <c r="R930" s="86">
        <v>241.7</v>
      </c>
      <c r="S930" s="112">
        <f t="shared" si="293"/>
        <v>53.206454282168004</v>
      </c>
      <c r="T930" s="116">
        <f t="shared" si="3"/>
        <v>-129.90000000000003</v>
      </c>
      <c r="U930" s="118"/>
      <c r="V930" s="118"/>
      <c r="W930" s="21"/>
      <c r="X930" s="21">
        <v>371.6</v>
      </c>
      <c r="Y930">
        <v>371.6</v>
      </c>
      <c r="Z930" s="116">
        <f t="shared" si="4"/>
        <v>-129.89999999999998</v>
      </c>
    </row>
    <row r="931" spans="1:26">
      <c r="A931" s="57"/>
      <c r="B931" s="47"/>
      <c r="C931" s="71"/>
      <c r="D931" s="78" t="s">
        <v>75</v>
      </c>
      <c r="E931" s="86">
        <f t="shared" ref="E931:Q931" si="297">+E928-E932</f>
        <v>17.899999999999999</v>
      </c>
      <c r="F931" s="86">
        <f t="shared" si="297"/>
        <v>28.000000000000004</v>
      </c>
      <c r="G931" s="86">
        <f t="shared" si="297"/>
        <v>15.399999999999999</v>
      </c>
      <c r="H931" s="86">
        <f t="shared" si="297"/>
        <v>55.2</v>
      </c>
      <c r="I931" s="86">
        <f t="shared" si="297"/>
        <v>111.30000000000001</v>
      </c>
      <c r="J931" s="86">
        <f t="shared" si="297"/>
        <v>24.4</v>
      </c>
      <c r="K931" s="95">
        <f t="shared" si="297"/>
        <v>0</v>
      </c>
      <c r="L931" s="95">
        <f t="shared" si="297"/>
        <v>0</v>
      </c>
      <c r="M931" s="95">
        <f t="shared" si="297"/>
        <v>0</v>
      </c>
      <c r="N931" s="95">
        <f t="shared" si="297"/>
        <v>0</v>
      </c>
      <c r="O931" s="95">
        <f t="shared" si="297"/>
        <v>0</v>
      </c>
      <c r="P931" s="95">
        <f t="shared" si="297"/>
        <v>0</v>
      </c>
      <c r="Q931" s="86">
        <f t="shared" si="297"/>
        <v>252.20000000000005</v>
      </c>
      <c r="R931" s="86">
        <v>236.8</v>
      </c>
      <c r="S931" s="112">
        <f t="shared" si="293"/>
        <v>106.5033783783784</v>
      </c>
      <c r="T931" s="116">
        <f t="shared" si="3"/>
        <v>-331.30000000000007</v>
      </c>
      <c r="U931" s="118"/>
      <c r="V931" s="118"/>
      <c r="W931" s="21"/>
      <c r="X931" s="21">
        <v>568.1</v>
      </c>
      <c r="Y931">
        <v>568.09999999999991</v>
      </c>
      <c r="Z931" s="116">
        <f t="shared" si="4"/>
        <v>-331.29999999999995</v>
      </c>
    </row>
    <row r="932" spans="1:26">
      <c r="A932" s="57"/>
      <c r="B932" s="47"/>
      <c r="C932" s="71"/>
      <c r="D932" s="78" t="s">
        <v>40</v>
      </c>
      <c r="E932" s="86">
        <v>10.6</v>
      </c>
      <c r="F932" s="86">
        <v>12.7</v>
      </c>
      <c r="G932" s="86">
        <v>11.8</v>
      </c>
      <c r="H932" s="86">
        <v>26.6</v>
      </c>
      <c r="I932" s="86">
        <v>32.6</v>
      </c>
      <c r="J932" s="86">
        <v>20.2</v>
      </c>
      <c r="K932" s="95"/>
      <c r="L932" s="95"/>
      <c r="M932" s="95"/>
      <c r="N932" s="95"/>
      <c r="O932" s="95"/>
      <c r="P932" s="95"/>
      <c r="Q932" s="86">
        <f>SUM(E932:P932)</f>
        <v>114.5</v>
      </c>
      <c r="R932" s="86">
        <v>108.80000000000001</v>
      </c>
      <c r="S932" s="112">
        <f t="shared" si="293"/>
        <v>105.23897058823528</v>
      </c>
      <c r="T932" s="116">
        <f t="shared" si="3"/>
        <v>-118.29999999999995</v>
      </c>
      <c r="U932" s="118"/>
      <c r="V932" s="118"/>
      <c r="W932" s="21"/>
      <c r="X932" s="21">
        <v>227.09999999999997</v>
      </c>
      <c r="Y932">
        <v>227.09999999999997</v>
      </c>
      <c r="Z932" s="116">
        <f t="shared" si="4"/>
        <v>-118.29999999999995</v>
      </c>
    </row>
    <row r="933" spans="1:26" ht="14.25">
      <c r="A933" s="57"/>
      <c r="B933" s="47"/>
      <c r="C933" s="72"/>
      <c r="D933" s="79" t="s">
        <v>76</v>
      </c>
      <c r="E933" s="87">
        <v>13.7</v>
      </c>
      <c r="F933" s="87">
        <v>15.8</v>
      </c>
      <c r="G933" s="87">
        <v>16.600000000000001</v>
      </c>
      <c r="H933" s="87">
        <v>34.5</v>
      </c>
      <c r="I933" s="87">
        <v>39.9</v>
      </c>
      <c r="J933" s="87">
        <v>26.3</v>
      </c>
      <c r="K933" s="96"/>
      <c r="L933" s="96"/>
      <c r="M933" s="96"/>
      <c r="N933" s="96"/>
      <c r="O933" s="96"/>
      <c r="P933" s="96"/>
      <c r="Q933" s="87">
        <f>SUM(E933:P933)</f>
        <v>146.80000000000001</v>
      </c>
      <c r="R933" s="87">
        <v>133.69999999999999</v>
      </c>
      <c r="S933" s="113">
        <f t="shared" si="293"/>
        <v>109.79805534779359</v>
      </c>
      <c r="T933" s="116">
        <f t="shared" si="3"/>
        <v>-150.30000000000001</v>
      </c>
      <c r="U933" s="119"/>
      <c r="V933" s="119"/>
      <c r="W933" s="21"/>
      <c r="X933" s="21">
        <v>284</v>
      </c>
      <c r="Y933">
        <v>284</v>
      </c>
      <c r="Z933" s="116">
        <f t="shared" si="4"/>
        <v>-150.30000000000001</v>
      </c>
    </row>
    <row r="934" spans="1:26" ht="14.25" customHeight="1">
      <c r="A934" s="57"/>
      <c r="B934" s="47"/>
      <c r="C934" s="70" t="s">
        <v>247</v>
      </c>
      <c r="D934" s="77" t="s">
        <v>39</v>
      </c>
      <c r="E934" s="85">
        <v>8.9</v>
      </c>
      <c r="F934" s="85">
        <v>12.3</v>
      </c>
      <c r="G934" s="85">
        <v>8.6</v>
      </c>
      <c r="H934" s="85">
        <v>33.9</v>
      </c>
      <c r="I934" s="85">
        <v>36.299999999999997</v>
      </c>
      <c r="J934" s="85">
        <v>6.5</v>
      </c>
      <c r="K934" s="94"/>
      <c r="L934" s="94"/>
      <c r="M934" s="94"/>
      <c r="N934" s="94"/>
      <c r="O934" s="94"/>
      <c r="P934" s="94"/>
      <c r="Q934" s="85">
        <f>SUM(E934:P934)</f>
        <v>106.5</v>
      </c>
      <c r="R934" s="85">
        <v>119.1</v>
      </c>
      <c r="S934" s="111">
        <f t="shared" si="293"/>
        <v>89.420654911838781</v>
      </c>
      <c r="T934" s="116">
        <f t="shared" si="3"/>
        <v>-160.69999999999993</v>
      </c>
      <c r="U934" s="117" t="s">
        <v>487</v>
      </c>
      <c r="V934" s="148">
        <v>1</v>
      </c>
      <c r="W934" s="21"/>
      <c r="X934" s="21">
        <v>279.79999999999995</v>
      </c>
      <c r="Y934">
        <v>280</v>
      </c>
      <c r="Z934" s="116">
        <f t="shared" si="4"/>
        <v>-160.89999999999998</v>
      </c>
    </row>
    <row r="935" spans="1:26">
      <c r="A935" s="57"/>
      <c r="B935" s="47"/>
      <c r="C935" s="71"/>
      <c r="D935" s="78" t="s">
        <v>72</v>
      </c>
      <c r="E935" s="86">
        <v>3.3</v>
      </c>
      <c r="F935" s="86">
        <v>4.5999999999999996</v>
      </c>
      <c r="G935" s="86">
        <v>3.2</v>
      </c>
      <c r="H935" s="86">
        <v>12.6</v>
      </c>
      <c r="I935" s="86">
        <v>13.5</v>
      </c>
      <c r="J935" s="86">
        <v>2.4</v>
      </c>
      <c r="K935" s="95"/>
      <c r="L935" s="95"/>
      <c r="M935" s="95"/>
      <c r="N935" s="95"/>
      <c r="O935" s="95"/>
      <c r="P935" s="95"/>
      <c r="Q935" s="86">
        <f>SUM(E935:P935)</f>
        <v>39.6</v>
      </c>
      <c r="R935" s="86">
        <v>44.400000000000006</v>
      </c>
      <c r="S935" s="112">
        <f t="shared" si="293"/>
        <v>89.189189189189179</v>
      </c>
      <c r="T935" s="116">
        <f t="shared" si="3"/>
        <v>-59.7</v>
      </c>
      <c r="U935" s="118"/>
      <c r="V935" s="118"/>
      <c r="W935" s="21"/>
      <c r="X935" s="21">
        <v>104.1</v>
      </c>
      <c r="Y935">
        <v>104.9</v>
      </c>
      <c r="Z935" s="116">
        <f t="shared" si="4"/>
        <v>-60.5</v>
      </c>
    </row>
    <row r="936" spans="1:26">
      <c r="A936" s="57"/>
      <c r="B936" s="47"/>
      <c r="C936" s="71"/>
      <c r="D936" s="78" t="s">
        <v>74</v>
      </c>
      <c r="E936" s="86">
        <f t="shared" ref="E936:Q936" si="298">+E934-E935</f>
        <v>5.6</v>
      </c>
      <c r="F936" s="86">
        <f t="shared" si="298"/>
        <v>7.7000000000000011</v>
      </c>
      <c r="G936" s="86">
        <f t="shared" si="298"/>
        <v>5.4</v>
      </c>
      <c r="H936" s="86">
        <f t="shared" si="298"/>
        <v>21.299999999999997</v>
      </c>
      <c r="I936" s="86">
        <f t="shared" si="298"/>
        <v>22.799999999999997</v>
      </c>
      <c r="J936" s="86">
        <f t="shared" si="298"/>
        <v>4.0999999999999996</v>
      </c>
      <c r="K936" s="95">
        <f t="shared" si="298"/>
        <v>0</v>
      </c>
      <c r="L936" s="95">
        <f t="shared" si="298"/>
        <v>0</v>
      </c>
      <c r="M936" s="95">
        <f t="shared" si="298"/>
        <v>0</v>
      </c>
      <c r="N936" s="95">
        <f t="shared" si="298"/>
        <v>0</v>
      </c>
      <c r="O936" s="95">
        <f t="shared" si="298"/>
        <v>0</v>
      </c>
      <c r="P936" s="95">
        <f t="shared" si="298"/>
        <v>0</v>
      </c>
      <c r="Q936" s="86">
        <f t="shared" si="298"/>
        <v>66.900000000000006</v>
      </c>
      <c r="R936" s="86">
        <v>74.699999999999989</v>
      </c>
      <c r="S936" s="112">
        <f t="shared" si="293"/>
        <v>89.558232931726934</v>
      </c>
      <c r="T936" s="116">
        <f t="shared" si="3"/>
        <v>-101</v>
      </c>
      <c r="U936" s="118"/>
      <c r="V936" s="118"/>
      <c r="W936" s="21"/>
      <c r="X936" s="21">
        <v>175.7</v>
      </c>
      <c r="Y936">
        <v>175.1</v>
      </c>
      <c r="Z936" s="116">
        <f t="shared" si="4"/>
        <v>-100.4</v>
      </c>
    </row>
    <row r="937" spans="1:26">
      <c r="A937" s="57"/>
      <c r="B937" s="47"/>
      <c r="C937" s="71"/>
      <c r="D937" s="78" t="s">
        <v>75</v>
      </c>
      <c r="E937" s="86">
        <f t="shared" ref="E937:Q937" si="299">+E934-E938</f>
        <v>7.4</v>
      </c>
      <c r="F937" s="86">
        <f t="shared" si="299"/>
        <v>10.100000000000001</v>
      </c>
      <c r="G937" s="86">
        <f t="shared" si="299"/>
        <v>7.5</v>
      </c>
      <c r="H937" s="86">
        <f t="shared" si="299"/>
        <v>30.9</v>
      </c>
      <c r="I937" s="86">
        <f t="shared" si="299"/>
        <v>31.6</v>
      </c>
      <c r="J937" s="86">
        <f t="shared" si="299"/>
        <v>4.3</v>
      </c>
      <c r="K937" s="95">
        <f t="shared" si="299"/>
        <v>0</v>
      </c>
      <c r="L937" s="95">
        <f t="shared" si="299"/>
        <v>0</v>
      </c>
      <c r="M937" s="95">
        <f t="shared" si="299"/>
        <v>0</v>
      </c>
      <c r="N937" s="95">
        <f t="shared" si="299"/>
        <v>0</v>
      </c>
      <c r="O937" s="95">
        <f t="shared" si="299"/>
        <v>0</v>
      </c>
      <c r="P937" s="95">
        <f t="shared" si="299"/>
        <v>0</v>
      </c>
      <c r="Q937" s="86">
        <f t="shared" si="299"/>
        <v>91.8</v>
      </c>
      <c r="R937" s="86">
        <v>92.5</v>
      </c>
      <c r="S937" s="112">
        <f t="shared" si="293"/>
        <v>99.243243243243242</v>
      </c>
      <c r="T937" s="116">
        <f t="shared" si="3"/>
        <v>-156.49999999999997</v>
      </c>
      <c r="U937" s="118"/>
      <c r="V937" s="118"/>
      <c r="W937" s="21"/>
      <c r="X937" s="21">
        <v>248.99999999999997</v>
      </c>
      <c r="Y937">
        <v>249.2</v>
      </c>
      <c r="Z937" s="116">
        <f t="shared" si="4"/>
        <v>-156.69999999999999</v>
      </c>
    </row>
    <row r="938" spans="1:26">
      <c r="A938" s="57"/>
      <c r="B938" s="47"/>
      <c r="C938" s="71"/>
      <c r="D938" s="78" t="s">
        <v>40</v>
      </c>
      <c r="E938" s="86">
        <v>1.5</v>
      </c>
      <c r="F938" s="86">
        <v>2.2000000000000002</v>
      </c>
      <c r="G938" s="86">
        <v>1.1000000000000001</v>
      </c>
      <c r="H938" s="86">
        <v>3</v>
      </c>
      <c r="I938" s="86">
        <v>4.7</v>
      </c>
      <c r="J938" s="86">
        <v>2.2000000000000002</v>
      </c>
      <c r="K938" s="95"/>
      <c r="L938" s="95"/>
      <c r="M938" s="95"/>
      <c r="N938" s="95"/>
      <c r="O938" s="95"/>
      <c r="P938" s="95"/>
      <c r="Q938" s="86">
        <f>SUM(E938:P938)</f>
        <v>14.7</v>
      </c>
      <c r="R938" s="86">
        <v>26.6</v>
      </c>
      <c r="S938" s="112">
        <f t="shared" si="293"/>
        <v>55.263157894736835</v>
      </c>
      <c r="T938" s="116">
        <f t="shared" si="3"/>
        <v>-4.1999999999999993</v>
      </c>
      <c r="U938" s="118"/>
      <c r="V938" s="118"/>
      <c r="W938" s="21"/>
      <c r="X938" s="21">
        <v>30.8</v>
      </c>
      <c r="Y938">
        <v>30.8</v>
      </c>
      <c r="Z938" s="116">
        <f t="shared" si="4"/>
        <v>-4.1999999999999993</v>
      </c>
    </row>
    <row r="939" spans="1:26" ht="14.25">
      <c r="A939" s="57"/>
      <c r="B939" s="47"/>
      <c r="C939" s="72"/>
      <c r="D939" s="79" t="s">
        <v>76</v>
      </c>
      <c r="E939" s="87">
        <v>7</v>
      </c>
      <c r="F939" s="87">
        <v>10.3</v>
      </c>
      <c r="G939" s="87">
        <v>10.1</v>
      </c>
      <c r="H939" s="87">
        <v>12.7</v>
      </c>
      <c r="I939" s="87">
        <v>14</v>
      </c>
      <c r="J939" s="87">
        <v>11.7</v>
      </c>
      <c r="K939" s="96"/>
      <c r="L939" s="96"/>
      <c r="M939" s="96"/>
      <c r="N939" s="96"/>
      <c r="O939" s="96"/>
      <c r="P939" s="96"/>
      <c r="Q939" s="87">
        <f>SUM(E939:P939)</f>
        <v>65.8</v>
      </c>
      <c r="R939" s="87">
        <v>26.6</v>
      </c>
      <c r="S939" s="113">
        <f t="shared" si="293"/>
        <v>247.36842105263156</v>
      </c>
      <c r="T939" s="116">
        <f t="shared" si="3"/>
        <v>-4.1999999999999993</v>
      </c>
      <c r="U939" s="119"/>
      <c r="V939" s="119"/>
      <c r="W939" s="21"/>
      <c r="X939" s="21">
        <v>30.8</v>
      </c>
      <c r="Y939">
        <v>30.8</v>
      </c>
      <c r="Z939" s="116">
        <f t="shared" si="4"/>
        <v>-4.1999999999999993</v>
      </c>
    </row>
    <row r="940" spans="1:26" ht="14.25" customHeight="1">
      <c r="A940" s="57"/>
      <c r="B940" s="47"/>
      <c r="C940" s="70" t="s">
        <v>21</v>
      </c>
      <c r="D940" s="77" t="s">
        <v>39</v>
      </c>
      <c r="E940" s="85">
        <v>19.5</v>
      </c>
      <c r="F940" s="85">
        <v>18.7</v>
      </c>
      <c r="G940" s="85">
        <v>41</v>
      </c>
      <c r="H940" s="85">
        <v>113.1</v>
      </c>
      <c r="I940" s="85">
        <v>130.4</v>
      </c>
      <c r="J940" s="85">
        <v>49.6</v>
      </c>
      <c r="K940" s="94"/>
      <c r="L940" s="94"/>
      <c r="M940" s="94"/>
      <c r="N940" s="94"/>
      <c r="O940" s="94"/>
      <c r="P940" s="94"/>
      <c r="Q940" s="85">
        <f>SUM(E940:P940)</f>
        <v>372.30000000000007</v>
      </c>
      <c r="R940" s="85">
        <v>296.60000000000002</v>
      </c>
      <c r="S940" s="111">
        <f t="shared" si="293"/>
        <v>125.52258934592044</v>
      </c>
      <c r="T940" s="116">
        <f t="shared" si="3"/>
        <v>-280.59999999999991</v>
      </c>
      <c r="U940" s="117" t="s">
        <v>488</v>
      </c>
      <c r="V940" s="148">
        <v>1</v>
      </c>
      <c r="W940" s="21"/>
      <c r="X940" s="21">
        <v>577.19999999999993</v>
      </c>
      <c r="Y940">
        <v>577</v>
      </c>
      <c r="Z940" s="116">
        <f t="shared" si="4"/>
        <v>-280.39999999999998</v>
      </c>
    </row>
    <row r="941" spans="1:26">
      <c r="A941" s="57"/>
      <c r="B941" s="47"/>
      <c r="C941" s="71"/>
      <c r="D941" s="78" t="s">
        <v>72</v>
      </c>
      <c r="E941" s="86">
        <v>2</v>
      </c>
      <c r="F941" s="86">
        <v>1.9</v>
      </c>
      <c r="G941" s="86">
        <v>4.0999999999999996</v>
      </c>
      <c r="H941" s="86">
        <v>11.3</v>
      </c>
      <c r="I941" s="86">
        <v>13</v>
      </c>
      <c r="J941" s="86">
        <v>5</v>
      </c>
      <c r="K941" s="95"/>
      <c r="L941" s="95"/>
      <c r="M941" s="95"/>
      <c r="N941" s="95"/>
      <c r="O941" s="95"/>
      <c r="P941" s="95"/>
      <c r="Q941" s="86">
        <f>SUM(E941:P941)</f>
        <v>37.299999999999997</v>
      </c>
      <c r="R941" s="86">
        <v>59.2</v>
      </c>
      <c r="S941" s="112">
        <f t="shared" si="293"/>
        <v>63.006756756756758</v>
      </c>
      <c r="T941" s="116">
        <f t="shared" si="3"/>
        <v>-171.5</v>
      </c>
      <c r="U941" s="118"/>
      <c r="V941" s="118"/>
      <c r="W941" s="21"/>
      <c r="X941" s="21">
        <v>230.7</v>
      </c>
      <c r="Y941">
        <v>230.7</v>
      </c>
      <c r="Z941" s="116">
        <f t="shared" si="4"/>
        <v>-171.5</v>
      </c>
    </row>
    <row r="942" spans="1:26">
      <c r="A942" s="57"/>
      <c r="B942" s="47"/>
      <c r="C942" s="71"/>
      <c r="D942" s="78" t="s">
        <v>74</v>
      </c>
      <c r="E942" s="86">
        <f t="shared" ref="E942:Q942" si="300">+E940-E941</f>
        <v>17.5</v>
      </c>
      <c r="F942" s="86">
        <f t="shared" si="300"/>
        <v>16.8</v>
      </c>
      <c r="G942" s="86">
        <f t="shared" si="300"/>
        <v>36.9</v>
      </c>
      <c r="H942" s="86">
        <f t="shared" si="300"/>
        <v>101.8</v>
      </c>
      <c r="I942" s="86">
        <f t="shared" si="300"/>
        <v>117.4</v>
      </c>
      <c r="J942" s="86">
        <f t="shared" si="300"/>
        <v>44.6</v>
      </c>
      <c r="K942" s="95">
        <f t="shared" si="300"/>
        <v>0</v>
      </c>
      <c r="L942" s="95">
        <f t="shared" si="300"/>
        <v>0</v>
      </c>
      <c r="M942" s="95">
        <f t="shared" si="300"/>
        <v>0</v>
      </c>
      <c r="N942" s="95">
        <f t="shared" si="300"/>
        <v>0</v>
      </c>
      <c r="O942" s="95">
        <f t="shared" si="300"/>
        <v>0</v>
      </c>
      <c r="P942" s="95">
        <f t="shared" si="300"/>
        <v>0</v>
      </c>
      <c r="Q942" s="86">
        <f t="shared" si="300"/>
        <v>335.00000000000006</v>
      </c>
      <c r="R942" s="86">
        <v>237.4</v>
      </c>
      <c r="S942" s="112">
        <f t="shared" si="293"/>
        <v>141.11204717775908</v>
      </c>
      <c r="T942" s="116">
        <f t="shared" si="3"/>
        <v>-109.09999999999994</v>
      </c>
      <c r="U942" s="118"/>
      <c r="V942" s="118"/>
      <c r="W942" s="21"/>
      <c r="X942" s="21">
        <v>346.49999999999994</v>
      </c>
      <c r="Y942">
        <v>346.3</v>
      </c>
      <c r="Z942" s="116">
        <f t="shared" si="4"/>
        <v>-108.9</v>
      </c>
    </row>
    <row r="943" spans="1:26">
      <c r="A943" s="57"/>
      <c r="B943" s="63"/>
      <c r="C943" s="71"/>
      <c r="D943" s="78" t="s">
        <v>75</v>
      </c>
      <c r="E943" s="86">
        <f t="shared" ref="E943:Q943" si="301">+E940-E944</f>
        <v>18.899999999999999</v>
      </c>
      <c r="F943" s="86">
        <f t="shared" si="301"/>
        <v>18.099999999999998</v>
      </c>
      <c r="G943" s="86">
        <f t="shared" si="301"/>
        <v>40.200000000000003</v>
      </c>
      <c r="H943" s="86">
        <f t="shared" si="301"/>
        <v>112</v>
      </c>
      <c r="I943" s="86">
        <f t="shared" si="301"/>
        <v>129.4</v>
      </c>
      <c r="J943" s="86">
        <f t="shared" si="301"/>
        <v>48.7</v>
      </c>
      <c r="K943" s="95">
        <f t="shared" si="301"/>
        <v>0</v>
      </c>
      <c r="L943" s="95">
        <f t="shared" si="301"/>
        <v>0</v>
      </c>
      <c r="M943" s="95">
        <f t="shared" si="301"/>
        <v>0</v>
      </c>
      <c r="N943" s="95">
        <f t="shared" si="301"/>
        <v>0</v>
      </c>
      <c r="O943" s="95">
        <f t="shared" si="301"/>
        <v>0</v>
      </c>
      <c r="P943" s="95">
        <f t="shared" si="301"/>
        <v>0</v>
      </c>
      <c r="Q943" s="86">
        <f t="shared" si="301"/>
        <v>367.30000000000007</v>
      </c>
      <c r="R943" s="86">
        <v>291.8</v>
      </c>
      <c r="S943" s="112">
        <f t="shared" si="293"/>
        <v>125.87388622344073</v>
      </c>
      <c r="T943" s="116">
        <f t="shared" si="3"/>
        <v>-275.49999999999994</v>
      </c>
      <c r="U943" s="118"/>
      <c r="V943" s="118"/>
      <c r="W943" s="21"/>
      <c r="X943" s="21">
        <v>567.29999999999995</v>
      </c>
      <c r="Y943">
        <v>567.1</v>
      </c>
      <c r="Z943" s="116">
        <f t="shared" si="4"/>
        <v>-275.3</v>
      </c>
    </row>
    <row r="944" spans="1:26">
      <c r="A944" s="57"/>
      <c r="B944" s="63"/>
      <c r="C944" s="71"/>
      <c r="D944" s="78" t="s">
        <v>40</v>
      </c>
      <c r="E944" s="86">
        <v>0.6</v>
      </c>
      <c r="F944" s="86">
        <v>0.6</v>
      </c>
      <c r="G944" s="86">
        <v>0.8</v>
      </c>
      <c r="H944" s="86">
        <v>1.1000000000000001</v>
      </c>
      <c r="I944" s="86">
        <v>1</v>
      </c>
      <c r="J944" s="86">
        <v>0.9</v>
      </c>
      <c r="K944" s="95"/>
      <c r="L944" s="95"/>
      <c r="M944" s="95"/>
      <c r="N944" s="95"/>
      <c r="O944" s="95"/>
      <c r="P944" s="95"/>
      <c r="Q944" s="86">
        <f t="shared" ref="Q944:Q953" si="302">SUM(E944:P944)</f>
        <v>5</v>
      </c>
      <c r="R944" s="86">
        <v>4.8000000000000007</v>
      </c>
      <c r="S944" s="112">
        <f t="shared" si="293"/>
        <v>104.16666666666666</v>
      </c>
      <c r="T944" s="116">
        <f t="shared" si="3"/>
        <v>-5.0999999999999996</v>
      </c>
      <c r="U944" s="118"/>
      <c r="V944" s="118"/>
      <c r="W944" s="21"/>
      <c r="X944" s="21">
        <v>9.9</v>
      </c>
      <c r="Y944">
        <v>9.9</v>
      </c>
      <c r="Z944" s="116">
        <f t="shared" si="4"/>
        <v>-5.0999999999999996</v>
      </c>
    </row>
    <row r="945" spans="1:26" ht="14.25">
      <c r="A945" s="57"/>
      <c r="B945" s="63"/>
      <c r="C945" s="72"/>
      <c r="D945" s="79" t="s">
        <v>76</v>
      </c>
      <c r="E945" s="87">
        <v>0.6</v>
      </c>
      <c r="F945" s="87">
        <v>0.6</v>
      </c>
      <c r="G945" s="87">
        <v>0.8</v>
      </c>
      <c r="H945" s="87">
        <v>1.1000000000000001</v>
      </c>
      <c r="I945" s="87">
        <v>1.1000000000000001</v>
      </c>
      <c r="J945" s="87">
        <v>1</v>
      </c>
      <c r="K945" s="96"/>
      <c r="L945" s="96"/>
      <c r="M945" s="96"/>
      <c r="N945" s="96"/>
      <c r="O945" s="96"/>
      <c r="P945" s="96"/>
      <c r="Q945" s="87">
        <f t="shared" si="302"/>
        <v>5.2</v>
      </c>
      <c r="R945" s="87">
        <v>5</v>
      </c>
      <c r="S945" s="113">
        <f t="shared" si="293"/>
        <v>104</v>
      </c>
      <c r="T945" s="116">
        <f t="shared" si="3"/>
        <v>-6.6000000000000014</v>
      </c>
      <c r="U945" s="119"/>
      <c r="V945" s="119"/>
      <c r="W945" s="21"/>
      <c r="X945" s="21">
        <v>11.600000000000001</v>
      </c>
      <c r="Y945">
        <v>11.600000000000001</v>
      </c>
      <c r="Z945" s="116">
        <f t="shared" si="4"/>
        <v>-6.6000000000000014</v>
      </c>
    </row>
    <row r="946" spans="1:26" ht="14.25" customHeight="1">
      <c r="A946" s="57"/>
      <c r="B946" s="63"/>
      <c r="C946" s="70" t="s">
        <v>248</v>
      </c>
      <c r="D946" s="77" t="s">
        <v>39</v>
      </c>
      <c r="E946" s="85">
        <v>12.8</v>
      </c>
      <c r="F946" s="85">
        <v>17.3</v>
      </c>
      <c r="G946" s="85">
        <v>22.3</v>
      </c>
      <c r="H946" s="85">
        <v>37.6</v>
      </c>
      <c r="I946" s="85">
        <v>42.5</v>
      </c>
      <c r="J946" s="85">
        <v>31.3</v>
      </c>
      <c r="K946" s="94"/>
      <c r="L946" s="94"/>
      <c r="M946" s="94"/>
      <c r="N946" s="94"/>
      <c r="O946" s="94"/>
      <c r="P946" s="94"/>
      <c r="Q946" s="85">
        <f t="shared" si="302"/>
        <v>163.80000000000001</v>
      </c>
      <c r="R946" s="85">
        <v>120.3</v>
      </c>
      <c r="S946" s="111">
        <f t="shared" si="293"/>
        <v>136.15960099750623</v>
      </c>
      <c r="T946" s="116">
        <f t="shared" si="3"/>
        <v>-52.600000000000009</v>
      </c>
      <c r="U946" s="117" t="s">
        <v>489</v>
      </c>
      <c r="V946" s="148">
        <v>1</v>
      </c>
      <c r="W946" s="21"/>
      <c r="X946" s="21">
        <v>172.9</v>
      </c>
      <c r="Y946">
        <v>172.9</v>
      </c>
      <c r="Z946" s="116">
        <f t="shared" si="4"/>
        <v>-52.600000000000009</v>
      </c>
    </row>
    <row r="947" spans="1:26">
      <c r="A947" s="57"/>
      <c r="B947" s="63"/>
      <c r="C947" s="71"/>
      <c r="D947" s="78" t="s">
        <v>72</v>
      </c>
      <c r="E947" s="86">
        <v>3.4</v>
      </c>
      <c r="F947" s="86">
        <v>4.8</v>
      </c>
      <c r="G947" s="86">
        <v>6.2</v>
      </c>
      <c r="H947" s="86">
        <v>10.3</v>
      </c>
      <c r="I947" s="86">
        <v>12.4</v>
      </c>
      <c r="J947" s="86">
        <v>8.9</v>
      </c>
      <c r="K947" s="95"/>
      <c r="L947" s="95"/>
      <c r="M947" s="95"/>
      <c r="N947" s="95"/>
      <c r="O947" s="95"/>
      <c r="P947" s="95"/>
      <c r="Q947" s="86">
        <f t="shared" si="302"/>
        <v>46</v>
      </c>
      <c r="R947" s="86">
        <v>28</v>
      </c>
      <c r="S947" s="112">
        <f t="shared" si="293"/>
        <v>164.28571428571428</v>
      </c>
      <c r="T947" s="116">
        <f t="shared" si="3"/>
        <v>-22.299999999999997</v>
      </c>
      <c r="U947" s="118"/>
      <c r="V947" s="118"/>
      <c r="W947" s="21"/>
      <c r="X947" s="21">
        <v>50.3</v>
      </c>
      <c r="Y947">
        <v>50.3</v>
      </c>
      <c r="Z947" s="116">
        <f t="shared" si="4"/>
        <v>-22.299999999999997</v>
      </c>
    </row>
    <row r="948" spans="1:26">
      <c r="A948" s="57"/>
      <c r="B948" s="63"/>
      <c r="C948" s="71"/>
      <c r="D948" s="78" t="s">
        <v>74</v>
      </c>
      <c r="E948" s="86">
        <f t="shared" ref="E948:P948" si="303">+E946-E947</f>
        <v>9.4</v>
      </c>
      <c r="F948" s="86">
        <f t="shared" si="303"/>
        <v>12.5</v>
      </c>
      <c r="G948" s="86">
        <f t="shared" si="303"/>
        <v>16.100000000000001</v>
      </c>
      <c r="H948" s="86">
        <f t="shared" si="303"/>
        <v>27.3</v>
      </c>
      <c r="I948" s="86">
        <f t="shared" si="303"/>
        <v>30.1</v>
      </c>
      <c r="J948" s="86">
        <f t="shared" si="303"/>
        <v>22.4</v>
      </c>
      <c r="K948" s="95">
        <f t="shared" si="303"/>
        <v>0</v>
      </c>
      <c r="L948" s="95">
        <f t="shared" si="303"/>
        <v>0</v>
      </c>
      <c r="M948" s="95">
        <f t="shared" si="303"/>
        <v>0</v>
      </c>
      <c r="N948" s="95">
        <f t="shared" si="303"/>
        <v>0</v>
      </c>
      <c r="O948" s="95">
        <f t="shared" si="303"/>
        <v>0</v>
      </c>
      <c r="P948" s="95">
        <f t="shared" si="303"/>
        <v>0</v>
      </c>
      <c r="Q948" s="86">
        <f t="shared" si="302"/>
        <v>117.80000000000001</v>
      </c>
      <c r="R948" s="86">
        <v>92.3</v>
      </c>
      <c r="S948" s="112">
        <f t="shared" si="293"/>
        <v>127.62730227518961</v>
      </c>
      <c r="T948" s="116">
        <f t="shared" si="3"/>
        <v>-30.299999999999983</v>
      </c>
      <c r="U948" s="118"/>
      <c r="V948" s="118"/>
      <c r="W948" s="21"/>
      <c r="X948" s="21">
        <v>122.59999999999998</v>
      </c>
      <c r="Y948">
        <v>122.59999999999998</v>
      </c>
      <c r="Z948" s="116">
        <f t="shared" si="4"/>
        <v>-30.299999999999983</v>
      </c>
    </row>
    <row r="949" spans="1:26">
      <c r="A949" s="57"/>
      <c r="B949" s="63"/>
      <c r="C949" s="71"/>
      <c r="D949" s="78" t="s">
        <v>75</v>
      </c>
      <c r="E949" s="86">
        <f t="shared" ref="E949:P949" si="304">+E946-E950</f>
        <v>12.600000000000001</v>
      </c>
      <c r="F949" s="86">
        <f t="shared" si="304"/>
        <v>16.900000000000002</v>
      </c>
      <c r="G949" s="86">
        <f t="shared" si="304"/>
        <v>20.6</v>
      </c>
      <c r="H949" s="86">
        <f t="shared" si="304"/>
        <v>35.9</v>
      </c>
      <c r="I949" s="86">
        <f t="shared" si="304"/>
        <v>40.6</v>
      </c>
      <c r="J949" s="86">
        <f t="shared" si="304"/>
        <v>1.1000000000000014</v>
      </c>
      <c r="K949" s="95">
        <f t="shared" si="304"/>
        <v>0</v>
      </c>
      <c r="L949" s="95">
        <f t="shared" si="304"/>
        <v>0</v>
      </c>
      <c r="M949" s="95">
        <f t="shared" si="304"/>
        <v>0</v>
      </c>
      <c r="N949" s="95">
        <f t="shared" si="304"/>
        <v>0</v>
      </c>
      <c r="O949" s="95">
        <f t="shared" si="304"/>
        <v>0</v>
      </c>
      <c r="P949" s="95">
        <f t="shared" si="304"/>
        <v>0</v>
      </c>
      <c r="Q949" s="86">
        <f t="shared" si="302"/>
        <v>127.69999999999999</v>
      </c>
      <c r="R949" s="86">
        <v>116.00000000000001</v>
      </c>
      <c r="S949" s="112">
        <f t="shared" si="293"/>
        <v>110.08620689655172</v>
      </c>
      <c r="T949" s="116">
        <f t="shared" si="3"/>
        <v>-48.499999999999986</v>
      </c>
      <c r="U949" s="118"/>
      <c r="V949" s="118"/>
      <c r="W949" s="21"/>
      <c r="X949" s="21">
        <v>164.5</v>
      </c>
      <c r="Y949">
        <v>164.5</v>
      </c>
      <c r="Z949" s="116">
        <f t="shared" si="4"/>
        <v>-48.499999999999986</v>
      </c>
    </row>
    <row r="950" spans="1:26">
      <c r="A950" s="57"/>
      <c r="B950" s="63"/>
      <c r="C950" s="71"/>
      <c r="D950" s="78" t="s">
        <v>40</v>
      </c>
      <c r="E950" s="86">
        <v>0.2</v>
      </c>
      <c r="F950" s="86">
        <v>0.4</v>
      </c>
      <c r="G950" s="86">
        <v>1.7</v>
      </c>
      <c r="H950" s="86">
        <v>1.7</v>
      </c>
      <c r="I950" s="86">
        <v>1.9</v>
      </c>
      <c r="J950" s="86">
        <v>30.2</v>
      </c>
      <c r="K950" s="95"/>
      <c r="L950" s="95"/>
      <c r="M950" s="95"/>
      <c r="N950" s="95"/>
      <c r="O950" s="95"/>
      <c r="P950" s="95"/>
      <c r="Q950" s="86">
        <f t="shared" si="302"/>
        <v>36.1</v>
      </c>
      <c r="R950" s="86">
        <v>4.3</v>
      </c>
      <c r="S950" s="112">
        <f t="shared" si="293"/>
        <v>839.53488372093034</v>
      </c>
      <c r="T950" s="116">
        <f t="shared" si="3"/>
        <v>-4.1000000000000005</v>
      </c>
      <c r="U950" s="118"/>
      <c r="V950" s="118"/>
      <c r="W950" s="21"/>
      <c r="X950" s="21">
        <v>8.4</v>
      </c>
      <c r="Y950">
        <v>8.4</v>
      </c>
      <c r="Z950" s="116">
        <f t="shared" si="4"/>
        <v>-4.1000000000000005</v>
      </c>
    </row>
    <row r="951" spans="1:26" ht="14.25">
      <c r="A951" s="57"/>
      <c r="B951" s="63"/>
      <c r="C951" s="72"/>
      <c r="D951" s="79" t="s">
        <v>76</v>
      </c>
      <c r="E951" s="87">
        <v>0.2</v>
      </c>
      <c r="F951" s="87">
        <v>0.5</v>
      </c>
      <c r="G951" s="87">
        <v>1.9</v>
      </c>
      <c r="H951" s="87">
        <v>1.9</v>
      </c>
      <c r="I951" s="87">
        <v>2.2000000000000002</v>
      </c>
      <c r="J951" s="87">
        <v>1.2</v>
      </c>
      <c r="K951" s="96"/>
      <c r="L951" s="96"/>
      <c r="M951" s="96"/>
      <c r="N951" s="96"/>
      <c r="O951" s="96"/>
      <c r="P951" s="96"/>
      <c r="Q951" s="87">
        <f t="shared" si="302"/>
        <v>7.9</v>
      </c>
      <c r="R951" s="87">
        <v>4.9000000000000004</v>
      </c>
      <c r="S951" s="113">
        <f t="shared" si="293"/>
        <v>161.22448979591837</v>
      </c>
      <c r="T951" s="116">
        <f t="shared" si="3"/>
        <v>-4</v>
      </c>
      <c r="U951" s="119"/>
      <c r="V951" s="119"/>
      <c r="W951" s="21"/>
      <c r="X951" s="21">
        <v>8.9</v>
      </c>
      <c r="Y951">
        <v>8.9</v>
      </c>
      <c r="Z951" s="116">
        <f t="shared" si="4"/>
        <v>-4</v>
      </c>
    </row>
    <row r="952" spans="1:26" ht="14.25" customHeight="1">
      <c r="A952" s="57"/>
      <c r="B952" s="63"/>
      <c r="C952" s="70" t="s">
        <v>251</v>
      </c>
      <c r="D952" s="77" t="s">
        <v>39</v>
      </c>
      <c r="E952" s="85">
        <v>8.8000000000000007</v>
      </c>
      <c r="F952" s="85">
        <v>18.5</v>
      </c>
      <c r="G952" s="85">
        <v>20.3</v>
      </c>
      <c r="H952" s="85">
        <v>75.400000000000006</v>
      </c>
      <c r="I952" s="85">
        <v>146.30000000000001</v>
      </c>
      <c r="J952" s="85">
        <v>89.6</v>
      </c>
      <c r="K952" s="94"/>
      <c r="L952" s="94"/>
      <c r="M952" s="94"/>
      <c r="N952" s="94"/>
      <c r="O952" s="94"/>
      <c r="P952" s="94"/>
      <c r="Q952" s="85">
        <f t="shared" si="302"/>
        <v>358.9</v>
      </c>
      <c r="R952" s="85">
        <v>403.4</v>
      </c>
      <c r="S952" s="111">
        <f t="shared" si="293"/>
        <v>88.96876549330689</v>
      </c>
      <c r="T952" s="116">
        <f t="shared" si="3"/>
        <v>-411.6</v>
      </c>
      <c r="U952" s="117" t="s">
        <v>490</v>
      </c>
      <c r="V952" s="148">
        <v>1</v>
      </c>
      <c r="W952" s="21"/>
      <c r="X952" s="21">
        <v>815</v>
      </c>
      <c r="Y952">
        <v>815</v>
      </c>
      <c r="Z952" s="116">
        <f t="shared" si="4"/>
        <v>-411.6</v>
      </c>
    </row>
    <row r="953" spans="1:26">
      <c r="A953" s="57"/>
      <c r="B953" s="63"/>
      <c r="C953" s="71"/>
      <c r="D953" s="78" t="s">
        <v>72</v>
      </c>
      <c r="E953" s="86">
        <v>1.7</v>
      </c>
      <c r="F953" s="86">
        <v>6.7</v>
      </c>
      <c r="G953" s="86">
        <v>11.4</v>
      </c>
      <c r="H953" s="86">
        <v>46.5</v>
      </c>
      <c r="I953" s="86">
        <v>93.1</v>
      </c>
      <c r="J953" s="86">
        <v>54.9</v>
      </c>
      <c r="K953" s="95"/>
      <c r="L953" s="95"/>
      <c r="M953" s="95"/>
      <c r="N953" s="95"/>
      <c r="O953" s="95"/>
      <c r="P953" s="95"/>
      <c r="Q953" s="86">
        <f t="shared" si="302"/>
        <v>214.3</v>
      </c>
      <c r="R953" s="86">
        <v>188.89999999999998</v>
      </c>
      <c r="S953" s="112">
        <f t="shared" si="293"/>
        <v>113.44626786659609</v>
      </c>
      <c r="T953" s="116">
        <f t="shared" si="3"/>
        <v>-453.4</v>
      </c>
      <c r="U953" s="118"/>
      <c r="V953" s="118"/>
      <c r="W953" s="21"/>
      <c r="X953" s="21">
        <v>642.29999999999995</v>
      </c>
      <c r="Y953">
        <v>642.29999999999995</v>
      </c>
      <c r="Z953" s="116">
        <f t="shared" si="4"/>
        <v>-453.4</v>
      </c>
    </row>
    <row r="954" spans="1:26">
      <c r="A954" s="57"/>
      <c r="B954" s="63"/>
      <c r="C954" s="71"/>
      <c r="D954" s="78" t="s">
        <v>74</v>
      </c>
      <c r="E954" s="86">
        <f t="shared" ref="E954:Q954" si="305">+E952-E953</f>
        <v>7.1</v>
      </c>
      <c r="F954" s="86">
        <f t="shared" si="305"/>
        <v>11.8</v>
      </c>
      <c r="G954" s="86">
        <f t="shared" si="305"/>
        <v>8.9</v>
      </c>
      <c r="H954" s="86">
        <f t="shared" si="305"/>
        <v>28.900000000000006</v>
      </c>
      <c r="I954" s="86">
        <f t="shared" si="305"/>
        <v>53.200000000000017</v>
      </c>
      <c r="J954" s="86">
        <f t="shared" si="305"/>
        <v>34.699999999999996</v>
      </c>
      <c r="K954" s="95">
        <f t="shared" si="305"/>
        <v>0</v>
      </c>
      <c r="L954" s="95">
        <f t="shared" si="305"/>
        <v>0</v>
      </c>
      <c r="M954" s="95">
        <f t="shared" si="305"/>
        <v>0</v>
      </c>
      <c r="N954" s="95">
        <f t="shared" si="305"/>
        <v>0</v>
      </c>
      <c r="O954" s="95">
        <f t="shared" si="305"/>
        <v>0</v>
      </c>
      <c r="P954" s="95">
        <f t="shared" si="305"/>
        <v>0</v>
      </c>
      <c r="Q954" s="86">
        <f t="shared" si="305"/>
        <v>144.6</v>
      </c>
      <c r="R954" s="86">
        <v>214.5</v>
      </c>
      <c r="S954" s="112">
        <f t="shared" si="293"/>
        <v>67.412587412587413</v>
      </c>
      <c r="T954" s="116">
        <f t="shared" si="3"/>
        <v>41.800000000000011</v>
      </c>
      <c r="U954" s="118"/>
      <c r="V954" s="118"/>
      <c r="W954" s="21"/>
      <c r="X954" s="21">
        <v>172.7</v>
      </c>
      <c r="Y954">
        <v>172.70000000000005</v>
      </c>
      <c r="Z954" s="116">
        <f t="shared" si="4"/>
        <v>41.799999999999955</v>
      </c>
    </row>
    <row r="955" spans="1:26">
      <c r="A955" s="57"/>
      <c r="B955" s="63"/>
      <c r="C955" s="71"/>
      <c r="D955" s="78" t="s">
        <v>75</v>
      </c>
      <c r="E955" s="86">
        <f t="shared" ref="E955:Q955" si="306">+E952-E956</f>
        <v>3.4000000000000004</v>
      </c>
      <c r="F955" s="86">
        <f t="shared" si="306"/>
        <v>7.5</v>
      </c>
      <c r="G955" s="86">
        <f t="shared" si="306"/>
        <v>10.3</v>
      </c>
      <c r="H955" s="86">
        <f t="shared" si="306"/>
        <v>47.8</v>
      </c>
      <c r="I955" s="86">
        <f t="shared" si="306"/>
        <v>105.30000000000001</v>
      </c>
      <c r="J955" s="86">
        <f t="shared" si="306"/>
        <v>64.5</v>
      </c>
      <c r="K955" s="95">
        <f t="shared" si="306"/>
        <v>0</v>
      </c>
      <c r="L955" s="95">
        <f t="shared" si="306"/>
        <v>0</v>
      </c>
      <c r="M955" s="95">
        <f t="shared" si="306"/>
        <v>0</v>
      </c>
      <c r="N955" s="95">
        <f t="shared" si="306"/>
        <v>0</v>
      </c>
      <c r="O955" s="95">
        <f t="shared" si="306"/>
        <v>0</v>
      </c>
      <c r="P955" s="95">
        <f t="shared" si="306"/>
        <v>0</v>
      </c>
      <c r="Q955" s="86">
        <f t="shared" si="306"/>
        <v>238.8</v>
      </c>
      <c r="R955" s="86">
        <v>279.3</v>
      </c>
      <c r="S955" s="112">
        <f t="shared" si="293"/>
        <v>85.499462943071961</v>
      </c>
      <c r="T955" s="116">
        <f t="shared" si="3"/>
        <v>-246.7</v>
      </c>
      <c r="U955" s="118"/>
      <c r="V955" s="118"/>
      <c r="W955" s="21"/>
      <c r="X955" s="21">
        <v>526</v>
      </c>
      <c r="Y955">
        <v>526</v>
      </c>
      <c r="Z955" s="116">
        <f t="shared" si="4"/>
        <v>-246.7</v>
      </c>
    </row>
    <row r="956" spans="1:26">
      <c r="A956" s="57"/>
      <c r="B956" s="63"/>
      <c r="C956" s="71"/>
      <c r="D956" s="78" t="s">
        <v>40</v>
      </c>
      <c r="E956" s="86">
        <v>5.4</v>
      </c>
      <c r="F956" s="86">
        <v>11</v>
      </c>
      <c r="G956" s="86">
        <v>10</v>
      </c>
      <c r="H956" s="86">
        <v>27.6</v>
      </c>
      <c r="I956" s="86">
        <v>41</v>
      </c>
      <c r="J956" s="86">
        <v>25.1</v>
      </c>
      <c r="K956" s="95"/>
      <c r="L956" s="95"/>
      <c r="M956" s="95"/>
      <c r="N956" s="95"/>
      <c r="O956" s="95"/>
      <c r="P956" s="95"/>
      <c r="Q956" s="86">
        <f>SUM(E956:P956)</f>
        <v>120.1</v>
      </c>
      <c r="R956" s="86">
        <v>124.1</v>
      </c>
      <c r="S956" s="112">
        <f t="shared" si="293"/>
        <v>96.776792908944387</v>
      </c>
      <c r="T956" s="116">
        <f t="shared" si="3"/>
        <v>-164.89999999999998</v>
      </c>
      <c r="U956" s="118"/>
      <c r="V956" s="118"/>
      <c r="W956" s="21"/>
      <c r="X956" s="21">
        <v>289</v>
      </c>
      <c r="Y956">
        <v>289</v>
      </c>
      <c r="Z956" s="116">
        <f t="shared" si="4"/>
        <v>-164.89999999999998</v>
      </c>
    </row>
    <row r="957" spans="1:26" ht="14.25">
      <c r="A957" s="57"/>
      <c r="B957" s="63"/>
      <c r="C957" s="72"/>
      <c r="D957" s="79" t="s">
        <v>76</v>
      </c>
      <c r="E957" s="87">
        <v>5.5</v>
      </c>
      <c r="F957" s="87">
        <v>11.2</v>
      </c>
      <c r="G957" s="87">
        <v>10.199999999999999</v>
      </c>
      <c r="H957" s="87">
        <v>28.2</v>
      </c>
      <c r="I957" s="87">
        <v>41.8</v>
      </c>
      <c r="J957" s="87">
        <v>25.6</v>
      </c>
      <c r="K957" s="96"/>
      <c r="L957" s="96"/>
      <c r="M957" s="96"/>
      <c r="N957" s="96"/>
      <c r="O957" s="96"/>
      <c r="P957" s="96"/>
      <c r="Q957" s="87">
        <f>SUM(E957:P957)</f>
        <v>122.5</v>
      </c>
      <c r="R957" s="87">
        <v>126.6</v>
      </c>
      <c r="S957" s="113">
        <f t="shared" si="293"/>
        <v>96.761453396524487</v>
      </c>
      <c r="T957" s="116">
        <f t="shared" si="3"/>
        <v>-167.4</v>
      </c>
      <c r="U957" s="119"/>
      <c r="V957" s="119"/>
      <c r="W957" s="21"/>
      <c r="X957" s="21">
        <v>294</v>
      </c>
      <c r="Y957">
        <v>294</v>
      </c>
      <c r="Z957" s="116">
        <f t="shared" si="4"/>
        <v>-167.4</v>
      </c>
    </row>
    <row r="958" spans="1:26" ht="14.25" customHeight="1">
      <c r="A958" s="57"/>
      <c r="B958" s="47"/>
      <c r="C958" s="70" t="s">
        <v>222</v>
      </c>
      <c r="D958" s="77" t="s">
        <v>39</v>
      </c>
      <c r="E958" s="85">
        <v>5.6</v>
      </c>
      <c r="F958" s="85">
        <v>5.2</v>
      </c>
      <c r="G958" s="85">
        <v>4.4000000000000004</v>
      </c>
      <c r="H958" s="85">
        <v>17</v>
      </c>
      <c r="I958" s="85">
        <v>24.6</v>
      </c>
      <c r="J958" s="85">
        <v>13</v>
      </c>
      <c r="K958" s="94"/>
      <c r="L958" s="94"/>
      <c r="M958" s="94"/>
      <c r="N958" s="94"/>
      <c r="O958" s="94"/>
      <c r="P958" s="94"/>
      <c r="Q958" s="85">
        <f>SUM(E958:P958)</f>
        <v>69.800000000000011</v>
      </c>
      <c r="R958" s="85">
        <v>83.2</v>
      </c>
      <c r="S958" s="111">
        <f t="shared" si="293"/>
        <v>83.894230769230788</v>
      </c>
      <c r="T958" s="116">
        <f t="shared" si="3"/>
        <v>-43.7</v>
      </c>
      <c r="U958" s="117" t="s">
        <v>23</v>
      </c>
      <c r="V958" s="148">
        <v>1</v>
      </c>
      <c r="W958" s="21"/>
      <c r="X958" s="21">
        <v>126.9</v>
      </c>
      <c r="Y958">
        <v>126.9</v>
      </c>
      <c r="Z958" s="116">
        <f t="shared" si="4"/>
        <v>-43.7</v>
      </c>
    </row>
    <row r="959" spans="1:26">
      <c r="A959" s="57"/>
      <c r="B959" s="47"/>
      <c r="C959" s="71"/>
      <c r="D959" s="78" t="s">
        <v>72</v>
      </c>
      <c r="E959" s="86">
        <v>1.4</v>
      </c>
      <c r="F959" s="86">
        <v>1.9</v>
      </c>
      <c r="G959" s="86">
        <v>1.9</v>
      </c>
      <c r="H959" s="86">
        <v>10.3</v>
      </c>
      <c r="I959" s="86">
        <v>15.4</v>
      </c>
      <c r="J959" s="86">
        <v>5.9</v>
      </c>
      <c r="K959" s="95"/>
      <c r="L959" s="95"/>
      <c r="M959" s="95"/>
      <c r="N959" s="95"/>
      <c r="O959" s="95"/>
      <c r="P959" s="95"/>
      <c r="Q959" s="86">
        <f>SUM(E959:P959)</f>
        <v>36.799999999999997</v>
      </c>
      <c r="R959" s="86">
        <v>43.4</v>
      </c>
      <c r="S959" s="112">
        <f t="shared" si="293"/>
        <v>84.792626728110605</v>
      </c>
      <c r="T959" s="116">
        <f t="shared" si="3"/>
        <v>-21.4</v>
      </c>
      <c r="U959" s="118"/>
      <c r="V959" s="118"/>
      <c r="W959" s="21"/>
      <c r="X959" s="21">
        <v>64.8</v>
      </c>
      <c r="Y959">
        <v>64.8</v>
      </c>
      <c r="Z959" s="116">
        <f t="shared" si="4"/>
        <v>-21.4</v>
      </c>
    </row>
    <row r="960" spans="1:26">
      <c r="A960" s="57"/>
      <c r="B960" s="47"/>
      <c r="C960" s="71"/>
      <c r="D960" s="78" t="s">
        <v>74</v>
      </c>
      <c r="E960" s="86">
        <f t="shared" ref="E960:Q960" si="307">+E958-E959</f>
        <v>4.1999999999999993</v>
      </c>
      <c r="F960" s="86">
        <f t="shared" si="307"/>
        <v>3.3</v>
      </c>
      <c r="G960" s="86">
        <f t="shared" si="307"/>
        <v>2.5000000000000004</v>
      </c>
      <c r="H960" s="86">
        <f t="shared" si="307"/>
        <v>6.6999999999999993</v>
      </c>
      <c r="I960" s="86">
        <f t="shared" si="307"/>
        <v>9.2000000000000011</v>
      </c>
      <c r="J960" s="86">
        <f t="shared" si="307"/>
        <v>7.1</v>
      </c>
      <c r="K960" s="95">
        <f t="shared" si="307"/>
        <v>0</v>
      </c>
      <c r="L960" s="95">
        <f t="shared" si="307"/>
        <v>0</v>
      </c>
      <c r="M960" s="95">
        <f t="shared" si="307"/>
        <v>0</v>
      </c>
      <c r="N960" s="95">
        <f t="shared" si="307"/>
        <v>0</v>
      </c>
      <c r="O960" s="95">
        <f t="shared" si="307"/>
        <v>0</v>
      </c>
      <c r="P960" s="95">
        <f t="shared" si="307"/>
        <v>0</v>
      </c>
      <c r="Q960" s="86">
        <f t="shared" si="307"/>
        <v>33.000000000000014</v>
      </c>
      <c r="R960" s="86">
        <v>39.799999999999997</v>
      </c>
      <c r="S960" s="112">
        <f t="shared" si="293"/>
        <v>82.914572864321642</v>
      </c>
      <c r="T960" s="116">
        <f t="shared" si="3"/>
        <v>-22.299999999999997</v>
      </c>
      <c r="U960" s="118"/>
      <c r="V960" s="118"/>
      <c r="W960" s="21"/>
      <c r="X960" s="21">
        <v>62.099999999999994</v>
      </c>
      <c r="Y960">
        <v>62.100000000000009</v>
      </c>
      <c r="Z960" s="116">
        <f t="shared" si="4"/>
        <v>-22.300000000000011</v>
      </c>
    </row>
    <row r="961" spans="1:26">
      <c r="A961" s="57"/>
      <c r="B961" s="47"/>
      <c r="C961" s="71"/>
      <c r="D961" s="78" t="s">
        <v>75</v>
      </c>
      <c r="E961" s="86">
        <f t="shared" ref="E961:Q961" si="308">+E958-E962</f>
        <v>5</v>
      </c>
      <c r="F961" s="86">
        <f t="shared" si="308"/>
        <v>4.4000000000000004</v>
      </c>
      <c r="G961" s="86">
        <f t="shared" si="308"/>
        <v>3.4000000000000004</v>
      </c>
      <c r="H961" s="86">
        <f t="shared" si="308"/>
        <v>14.2</v>
      </c>
      <c r="I961" s="86">
        <f t="shared" si="308"/>
        <v>21.1</v>
      </c>
      <c r="J961" s="86">
        <f t="shared" si="308"/>
        <v>11.3</v>
      </c>
      <c r="K961" s="95">
        <f t="shared" si="308"/>
        <v>0</v>
      </c>
      <c r="L961" s="95">
        <f t="shared" si="308"/>
        <v>0</v>
      </c>
      <c r="M961" s="95">
        <f t="shared" si="308"/>
        <v>0</v>
      </c>
      <c r="N961" s="95">
        <f t="shared" si="308"/>
        <v>0</v>
      </c>
      <c r="O961" s="95">
        <f t="shared" si="308"/>
        <v>0</v>
      </c>
      <c r="P961" s="95">
        <f t="shared" si="308"/>
        <v>0</v>
      </c>
      <c r="Q961" s="86">
        <f t="shared" si="308"/>
        <v>59.400000000000013</v>
      </c>
      <c r="R961" s="86">
        <v>74</v>
      </c>
      <c r="S961" s="112">
        <f t="shared" si="293"/>
        <v>80.270270270270288</v>
      </c>
      <c r="T961" s="116">
        <f t="shared" si="3"/>
        <v>-39.300000000000011</v>
      </c>
      <c r="U961" s="118"/>
      <c r="V961" s="118"/>
      <c r="W961" s="21"/>
      <c r="X961" s="21">
        <v>113.30000000000001</v>
      </c>
      <c r="Y961">
        <v>113.30000000000001</v>
      </c>
      <c r="Z961" s="116">
        <f t="shared" si="4"/>
        <v>-39.300000000000011</v>
      </c>
    </row>
    <row r="962" spans="1:26">
      <c r="A962" s="57"/>
      <c r="B962" s="47"/>
      <c r="C962" s="71"/>
      <c r="D962" s="78" t="s">
        <v>40</v>
      </c>
      <c r="E962" s="86">
        <v>0.6</v>
      </c>
      <c r="F962" s="86">
        <v>0.8</v>
      </c>
      <c r="G962" s="86">
        <v>1</v>
      </c>
      <c r="H962" s="86">
        <v>2.8</v>
      </c>
      <c r="I962" s="86">
        <v>3.5</v>
      </c>
      <c r="J962" s="86">
        <v>1.7</v>
      </c>
      <c r="K962" s="95"/>
      <c r="L962" s="95"/>
      <c r="M962" s="95"/>
      <c r="N962" s="95"/>
      <c r="O962" s="95"/>
      <c r="P962" s="95"/>
      <c r="Q962" s="86">
        <f>SUM(E962:P962)</f>
        <v>10.399999999999999</v>
      </c>
      <c r="R962" s="86">
        <v>9.1999999999999993</v>
      </c>
      <c r="S962" s="112">
        <f t="shared" si="293"/>
        <v>113.04347826086956</v>
      </c>
      <c r="T962" s="116">
        <f t="shared" si="3"/>
        <v>-4.4000000000000021</v>
      </c>
      <c r="U962" s="118"/>
      <c r="V962" s="118"/>
      <c r="W962" s="21"/>
      <c r="X962" s="21">
        <v>13.600000000000001</v>
      </c>
      <c r="Y962">
        <v>13.600000000000001</v>
      </c>
      <c r="Z962" s="116">
        <f t="shared" si="4"/>
        <v>-4.4000000000000021</v>
      </c>
    </row>
    <row r="963" spans="1:26" ht="14.25">
      <c r="A963" s="57"/>
      <c r="B963" s="47"/>
      <c r="C963" s="72"/>
      <c r="D963" s="79" t="s">
        <v>76</v>
      </c>
      <c r="E963" s="87">
        <v>0.6</v>
      </c>
      <c r="F963" s="87">
        <v>0.9</v>
      </c>
      <c r="G963" s="87">
        <v>1</v>
      </c>
      <c r="H963" s="87">
        <v>2.9</v>
      </c>
      <c r="I963" s="87">
        <v>3.5</v>
      </c>
      <c r="J963" s="87">
        <v>1.8</v>
      </c>
      <c r="K963" s="96"/>
      <c r="L963" s="96"/>
      <c r="M963" s="96"/>
      <c r="N963" s="96"/>
      <c r="O963" s="96"/>
      <c r="P963" s="96"/>
      <c r="Q963" s="87">
        <f>SUM(E963:P963)</f>
        <v>10.7</v>
      </c>
      <c r="R963" s="87">
        <v>9.4</v>
      </c>
      <c r="S963" s="113">
        <f t="shared" si="293"/>
        <v>113.82978723404256</v>
      </c>
      <c r="T963" s="116">
        <f t="shared" si="3"/>
        <v>-4.2000000000000011</v>
      </c>
      <c r="U963" s="119"/>
      <c r="V963" s="119"/>
      <c r="W963" s="21"/>
      <c r="X963" s="21">
        <v>13.600000000000001</v>
      </c>
      <c r="Y963">
        <v>13.600000000000001</v>
      </c>
      <c r="Z963" s="116">
        <f t="shared" si="4"/>
        <v>-4.2000000000000011</v>
      </c>
    </row>
    <row r="964" spans="1:26" ht="14.25" customHeight="1">
      <c r="A964" s="57"/>
      <c r="B964" s="47"/>
      <c r="C964" s="70" t="s">
        <v>254</v>
      </c>
      <c r="D964" s="77" t="s">
        <v>39</v>
      </c>
      <c r="E964" s="85">
        <v>16.8</v>
      </c>
      <c r="F964" s="85">
        <v>29.9</v>
      </c>
      <c r="G964" s="85">
        <v>38.799999999999997</v>
      </c>
      <c r="H964" s="85">
        <v>66.400000000000006</v>
      </c>
      <c r="I964" s="85">
        <v>63.8</v>
      </c>
      <c r="J964" s="85">
        <v>49</v>
      </c>
      <c r="K964" s="94"/>
      <c r="L964" s="94"/>
      <c r="M964" s="94"/>
      <c r="N964" s="94"/>
      <c r="O964" s="94"/>
      <c r="P964" s="94"/>
      <c r="Q964" s="85">
        <f>SUM(E964:P964)</f>
        <v>264.7</v>
      </c>
      <c r="R964" s="85">
        <v>267.3</v>
      </c>
      <c r="S964" s="111">
        <f t="shared" si="293"/>
        <v>99.027310138421242</v>
      </c>
      <c r="T964" s="116">
        <f t="shared" si="3"/>
        <v>-133.90000000000003</v>
      </c>
      <c r="U964" s="117" t="s">
        <v>491</v>
      </c>
      <c r="V964" s="148">
        <v>1</v>
      </c>
      <c r="W964" s="21"/>
      <c r="X964" s="21">
        <v>401.20000000000005</v>
      </c>
      <c r="Y964">
        <v>312.00000000000006</v>
      </c>
      <c r="Z964" s="116">
        <f t="shared" si="4"/>
        <v>-44.700000000000045</v>
      </c>
    </row>
    <row r="965" spans="1:26">
      <c r="A965" s="57"/>
      <c r="B965" s="47"/>
      <c r="C965" s="71"/>
      <c r="D965" s="78" t="s">
        <v>72</v>
      </c>
      <c r="E965" s="86">
        <v>11.9</v>
      </c>
      <c r="F965" s="86">
        <v>20.3</v>
      </c>
      <c r="G965" s="86">
        <v>28.7</v>
      </c>
      <c r="H965" s="86">
        <v>47.1</v>
      </c>
      <c r="I965" s="86">
        <v>45.3</v>
      </c>
      <c r="J965" s="86">
        <v>34.700000000000003</v>
      </c>
      <c r="K965" s="95"/>
      <c r="L965" s="95"/>
      <c r="M965" s="95"/>
      <c r="N965" s="95"/>
      <c r="O965" s="95"/>
      <c r="P965" s="95"/>
      <c r="Q965" s="86">
        <f>SUM(E965:P965)</f>
        <v>188</v>
      </c>
      <c r="R965" s="86">
        <v>189.5</v>
      </c>
      <c r="S965" s="112">
        <f t="shared" si="293"/>
        <v>99.208443271767806</v>
      </c>
      <c r="T965" s="116">
        <f t="shared" si="3"/>
        <v>-95.800000000000011</v>
      </c>
      <c r="U965" s="118"/>
      <c r="V965" s="118"/>
      <c r="W965" s="21"/>
      <c r="X965" s="21">
        <v>285.3</v>
      </c>
      <c r="Y965">
        <v>222</v>
      </c>
      <c r="Z965" s="116">
        <f t="shared" si="4"/>
        <v>-32.5</v>
      </c>
    </row>
    <row r="966" spans="1:26">
      <c r="A966" s="57"/>
      <c r="B966" s="47"/>
      <c r="C966" s="71"/>
      <c r="D966" s="78" t="s">
        <v>74</v>
      </c>
      <c r="E966" s="86">
        <f t="shared" ref="E966:Q966" si="309">+E964-E965</f>
        <v>4.9000000000000004</v>
      </c>
      <c r="F966" s="86">
        <f t="shared" si="309"/>
        <v>9.5999999999999979</v>
      </c>
      <c r="G966" s="86">
        <f t="shared" si="309"/>
        <v>10.099999999999998</v>
      </c>
      <c r="H966" s="86">
        <f t="shared" si="309"/>
        <v>19.300000000000004</v>
      </c>
      <c r="I966" s="86">
        <f t="shared" si="309"/>
        <v>18.5</v>
      </c>
      <c r="J966" s="86">
        <f t="shared" si="309"/>
        <v>14.299999999999997</v>
      </c>
      <c r="K966" s="95">
        <f t="shared" si="309"/>
        <v>0</v>
      </c>
      <c r="L966" s="95">
        <f t="shared" si="309"/>
        <v>0</v>
      </c>
      <c r="M966" s="95">
        <f t="shared" si="309"/>
        <v>0</v>
      </c>
      <c r="N966" s="95">
        <f t="shared" si="309"/>
        <v>0</v>
      </c>
      <c r="O966" s="95">
        <f t="shared" si="309"/>
        <v>0</v>
      </c>
      <c r="P966" s="95">
        <f t="shared" si="309"/>
        <v>0</v>
      </c>
      <c r="Q966" s="86">
        <f t="shared" si="309"/>
        <v>76.699999999999989</v>
      </c>
      <c r="R966" s="86">
        <v>77.800000000000011</v>
      </c>
      <c r="S966" s="112">
        <f t="shared" si="293"/>
        <v>98.586118251927985</v>
      </c>
      <c r="T966" s="116">
        <f t="shared" si="3"/>
        <v>-38.099999999999994</v>
      </c>
      <c r="U966" s="118"/>
      <c r="V966" s="118"/>
      <c r="W966" s="21"/>
      <c r="X966" s="21">
        <v>115.9</v>
      </c>
      <c r="Y966">
        <v>90.000000000000057</v>
      </c>
      <c r="Z966" s="116">
        <f t="shared" si="4"/>
        <v>-12.200000000000045</v>
      </c>
    </row>
    <row r="967" spans="1:26">
      <c r="A967" s="57"/>
      <c r="B967" s="47"/>
      <c r="C967" s="71"/>
      <c r="D967" s="78" t="s">
        <v>75</v>
      </c>
      <c r="E967" s="86">
        <f t="shared" ref="E967:Q967" si="310">+E964-E968</f>
        <v>16.7</v>
      </c>
      <c r="F967" s="86">
        <f t="shared" si="310"/>
        <v>29.799999999999997</v>
      </c>
      <c r="G967" s="86">
        <f t="shared" si="310"/>
        <v>38.699999999999996</v>
      </c>
      <c r="H967" s="86">
        <f t="shared" si="310"/>
        <v>66</v>
      </c>
      <c r="I967" s="86">
        <f t="shared" si="310"/>
        <v>63.3</v>
      </c>
      <c r="J967" s="86">
        <f t="shared" si="310"/>
        <v>48.7</v>
      </c>
      <c r="K967" s="95">
        <f t="shared" si="310"/>
        <v>0</v>
      </c>
      <c r="L967" s="95">
        <f t="shared" si="310"/>
        <v>0</v>
      </c>
      <c r="M967" s="95">
        <f t="shared" si="310"/>
        <v>0</v>
      </c>
      <c r="N967" s="95">
        <f t="shared" si="310"/>
        <v>0</v>
      </c>
      <c r="O967" s="95">
        <f t="shared" si="310"/>
        <v>0</v>
      </c>
      <c r="P967" s="95">
        <f t="shared" si="310"/>
        <v>0</v>
      </c>
      <c r="Q967" s="86">
        <f t="shared" si="310"/>
        <v>263.2</v>
      </c>
      <c r="R967" s="86">
        <v>266.2</v>
      </c>
      <c r="S967" s="112">
        <f t="shared" si="293"/>
        <v>98.873027798647627</v>
      </c>
      <c r="T967" s="116">
        <f t="shared" si="3"/>
        <v>-131.40000000000003</v>
      </c>
      <c r="U967" s="118"/>
      <c r="V967" s="118"/>
      <c r="W967" s="21"/>
      <c r="X967" s="21">
        <v>397.6</v>
      </c>
      <c r="Y967">
        <v>308.40000000000003</v>
      </c>
      <c r="Z967" s="116">
        <f t="shared" si="4"/>
        <v>-42.200000000000045</v>
      </c>
    </row>
    <row r="968" spans="1:26">
      <c r="A968" s="57"/>
      <c r="B968" s="47"/>
      <c r="C968" s="71"/>
      <c r="D968" s="78" t="s">
        <v>40</v>
      </c>
      <c r="E968" s="86">
        <v>0.1</v>
      </c>
      <c r="F968" s="86">
        <v>0.1</v>
      </c>
      <c r="G968" s="86">
        <v>0.1</v>
      </c>
      <c r="H968" s="86">
        <v>0.4</v>
      </c>
      <c r="I968" s="86">
        <v>0.5</v>
      </c>
      <c r="J968" s="86">
        <v>0.3</v>
      </c>
      <c r="K968" s="95"/>
      <c r="L968" s="95"/>
      <c r="M968" s="95"/>
      <c r="N968" s="95"/>
      <c r="O968" s="95"/>
      <c r="P968" s="95"/>
      <c r="Q968" s="86">
        <f>SUM(E968:P968)</f>
        <v>1.5000000000000002</v>
      </c>
      <c r="R968" s="86">
        <v>1.1000000000000001</v>
      </c>
      <c r="S968" s="112">
        <f t="shared" si="293"/>
        <v>136.36363636363637</v>
      </c>
      <c r="T968" s="116">
        <f t="shared" si="3"/>
        <v>-2.5</v>
      </c>
      <c r="U968" s="118"/>
      <c r="V968" s="118"/>
      <c r="W968" s="21"/>
      <c r="X968" s="21">
        <v>3.6</v>
      </c>
      <c r="Y968">
        <v>3.6</v>
      </c>
      <c r="Z968" s="116">
        <f t="shared" si="4"/>
        <v>-2.5</v>
      </c>
    </row>
    <row r="969" spans="1:26" ht="14.25">
      <c r="A969" s="57"/>
      <c r="B969" s="47"/>
      <c r="C969" s="72"/>
      <c r="D969" s="79" t="s">
        <v>76</v>
      </c>
      <c r="E969" s="87">
        <v>0.2</v>
      </c>
      <c r="F969" s="87">
        <v>0.1</v>
      </c>
      <c r="G969" s="87">
        <v>0.2</v>
      </c>
      <c r="H969" s="87">
        <v>0.7</v>
      </c>
      <c r="I969" s="87">
        <v>0.8</v>
      </c>
      <c r="J969" s="87">
        <v>0.4</v>
      </c>
      <c r="K969" s="96"/>
      <c r="L969" s="96"/>
      <c r="M969" s="96"/>
      <c r="N969" s="96"/>
      <c r="O969" s="96"/>
      <c r="P969" s="96"/>
      <c r="Q969" s="87">
        <f>SUM(E969:P969)</f>
        <v>2.4</v>
      </c>
      <c r="R969" s="87">
        <v>2.2000000000000002</v>
      </c>
      <c r="S969" s="113">
        <f t="shared" si="293"/>
        <v>109.09090909090908</v>
      </c>
      <c r="T969" s="116">
        <f t="shared" si="3"/>
        <v>-1.6</v>
      </c>
      <c r="U969" s="119"/>
      <c r="V969" s="119"/>
      <c r="W969" s="21"/>
      <c r="X969" s="21">
        <v>3.8</v>
      </c>
      <c r="Y969">
        <v>3.8</v>
      </c>
      <c r="Z969" s="116">
        <f t="shared" si="4"/>
        <v>-1.6</v>
      </c>
    </row>
    <row r="970" spans="1:26" ht="18.75" customHeight="1">
      <c r="A970" s="52" t="str">
        <f>A1</f>
        <v>１　令和３年度（２０２１年度）上期　市町村別・月別観光入込客数</v>
      </c>
      <c r="K970" s="98"/>
      <c r="L970" s="98"/>
      <c r="M970" s="98"/>
      <c r="N970" s="98"/>
      <c r="O970" s="98"/>
      <c r="P970" s="98"/>
      <c r="Q970" s="102"/>
      <c r="T970" s="116">
        <f t="shared" si="3"/>
        <v>0</v>
      </c>
      <c r="W970" s="21"/>
      <c r="X970" s="21"/>
      <c r="Z970" s="116">
        <f t="shared" si="4"/>
        <v>0</v>
      </c>
    </row>
    <row r="971" spans="1:26" ht="13.5" customHeight="1">
      <c r="K971" s="98"/>
      <c r="L971" s="98"/>
      <c r="M971" s="98"/>
      <c r="N971" s="98"/>
      <c r="O971" s="98"/>
      <c r="P971" s="98"/>
      <c r="Q971" s="102"/>
      <c r="S971" s="109" t="s">
        <v>333</v>
      </c>
      <c r="T971" s="116">
        <f t="shared" si="3"/>
        <v>0</v>
      </c>
      <c r="W971" s="21"/>
      <c r="X971" s="21"/>
      <c r="Z971" s="116">
        <f t="shared" si="4"/>
        <v>0</v>
      </c>
    </row>
    <row r="972" spans="1:26" ht="13.5" customHeight="1">
      <c r="A972" s="53" t="s">
        <v>50</v>
      </c>
      <c r="B972" s="53" t="s">
        <v>359</v>
      </c>
      <c r="C972" s="53" t="s">
        <v>60</v>
      </c>
      <c r="D972" s="76" t="s">
        <v>24</v>
      </c>
      <c r="E972" s="81" t="s">
        <v>14</v>
      </c>
      <c r="F972" s="81" t="s">
        <v>61</v>
      </c>
      <c r="G972" s="81" t="s">
        <v>55</v>
      </c>
      <c r="H972" s="81" t="s">
        <v>63</v>
      </c>
      <c r="I972" s="81" t="s">
        <v>65</v>
      </c>
      <c r="J972" s="81" t="s">
        <v>26</v>
      </c>
      <c r="K972" s="97" t="s">
        <v>9</v>
      </c>
      <c r="L972" s="97" t="s">
        <v>67</v>
      </c>
      <c r="M972" s="97" t="s">
        <v>68</v>
      </c>
      <c r="N972" s="97" t="s">
        <v>20</v>
      </c>
      <c r="O972" s="97" t="s">
        <v>31</v>
      </c>
      <c r="P972" s="97" t="s">
        <v>29</v>
      </c>
      <c r="Q972" s="103" t="s">
        <v>360</v>
      </c>
      <c r="R972" s="99" t="s">
        <v>94</v>
      </c>
      <c r="S972" s="110" t="s">
        <v>69</v>
      </c>
      <c r="T972" s="116" t="e">
        <f t="shared" si="3"/>
        <v>#VALUE!</v>
      </c>
      <c r="W972" s="21"/>
      <c r="X972" s="21" t="s">
        <v>407</v>
      </c>
      <c r="Y972" t="s">
        <v>360</v>
      </c>
      <c r="Z972" s="116" t="e">
        <f t="shared" si="4"/>
        <v>#VALUE!</v>
      </c>
    </row>
    <row r="973" spans="1:26" ht="14.25" customHeight="1">
      <c r="A973" s="57"/>
      <c r="B973" s="47"/>
      <c r="C973" s="70" t="s">
        <v>97</v>
      </c>
      <c r="D973" s="77" t="s">
        <v>39</v>
      </c>
      <c r="E973" s="85">
        <v>1.4</v>
      </c>
      <c r="F973" s="85">
        <v>2.9</v>
      </c>
      <c r="G973" s="85">
        <v>2</v>
      </c>
      <c r="H973" s="85">
        <v>4.7</v>
      </c>
      <c r="I973" s="85">
        <v>4.4000000000000004</v>
      </c>
      <c r="J973" s="85">
        <v>5</v>
      </c>
      <c r="K973" s="94"/>
      <c r="L973" s="94"/>
      <c r="M973" s="94"/>
      <c r="N973" s="94"/>
      <c r="O973" s="94"/>
      <c r="P973" s="94"/>
      <c r="Q973" s="85">
        <f>SUM(E973:P973)</f>
        <v>20.399999999999999</v>
      </c>
      <c r="R973" s="85">
        <v>21.4</v>
      </c>
      <c r="S973" s="111">
        <f t="shared" ref="S973:S1026" si="311">IF(Q973=0,"－",Q973/R973*100)</f>
        <v>95.327102803738313</v>
      </c>
      <c r="T973" s="116">
        <f t="shared" si="3"/>
        <v>-16.000000000000007</v>
      </c>
      <c r="U973" s="117" t="s">
        <v>396</v>
      </c>
      <c r="V973" s="148"/>
      <c r="W973" s="21"/>
      <c r="X973" s="21">
        <v>37.400000000000006</v>
      </c>
      <c r="Y973">
        <v>37.200000000000003</v>
      </c>
      <c r="Z973" s="116">
        <f t="shared" si="4"/>
        <v>-15.800000000000004</v>
      </c>
    </row>
    <row r="974" spans="1:26">
      <c r="A974" s="57"/>
      <c r="B974" s="47"/>
      <c r="C974" s="71"/>
      <c r="D974" s="78" t="s">
        <v>72</v>
      </c>
      <c r="E974" s="86">
        <v>0</v>
      </c>
      <c r="F974" s="86">
        <v>0</v>
      </c>
      <c r="G974" s="86">
        <v>0</v>
      </c>
      <c r="H974" s="86">
        <v>0</v>
      </c>
      <c r="I974" s="86">
        <v>0</v>
      </c>
      <c r="J974" s="86">
        <v>0</v>
      </c>
      <c r="K974" s="95"/>
      <c r="L974" s="95"/>
      <c r="M974" s="95"/>
      <c r="N974" s="95"/>
      <c r="O974" s="95"/>
      <c r="P974" s="95"/>
      <c r="Q974" s="86">
        <f>SUM(E974:P974)</f>
        <v>0</v>
      </c>
      <c r="R974" s="86">
        <v>0</v>
      </c>
      <c r="S974" s="112" t="str">
        <f t="shared" si="311"/>
        <v>－</v>
      </c>
      <c r="T974" s="116">
        <f t="shared" si="3"/>
        <v>0</v>
      </c>
      <c r="U974" s="118"/>
      <c r="V974" s="118"/>
      <c r="W974" s="21"/>
      <c r="X974" s="21">
        <v>0</v>
      </c>
      <c r="Y974">
        <v>0</v>
      </c>
      <c r="Z974" s="116">
        <f t="shared" si="4"/>
        <v>0</v>
      </c>
    </row>
    <row r="975" spans="1:26">
      <c r="A975" s="57" t="s">
        <v>393</v>
      </c>
      <c r="B975" s="57" t="s">
        <v>393</v>
      </c>
      <c r="C975" s="71"/>
      <c r="D975" s="78" t="s">
        <v>74</v>
      </c>
      <c r="E975" s="86">
        <f t="shared" ref="E975:Q975" si="312">+E973-E974</f>
        <v>1.4</v>
      </c>
      <c r="F975" s="86">
        <f t="shared" si="312"/>
        <v>2.9</v>
      </c>
      <c r="G975" s="86">
        <f t="shared" si="312"/>
        <v>2</v>
      </c>
      <c r="H975" s="86">
        <f t="shared" si="312"/>
        <v>4.7</v>
      </c>
      <c r="I975" s="86">
        <f t="shared" si="312"/>
        <v>4.4000000000000004</v>
      </c>
      <c r="J975" s="86">
        <f t="shared" si="312"/>
        <v>5</v>
      </c>
      <c r="K975" s="95">
        <f t="shared" si="312"/>
        <v>0</v>
      </c>
      <c r="L975" s="95">
        <f t="shared" si="312"/>
        <v>0</v>
      </c>
      <c r="M975" s="95">
        <f t="shared" si="312"/>
        <v>0</v>
      </c>
      <c r="N975" s="95">
        <f t="shared" si="312"/>
        <v>0</v>
      </c>
      <c r="O975" s="95">
        <f t="shared" si="312"/>
        <v>0</v>
      </c>
      <c r="P975" s="95">
        <f t="shared" si="312"/>
        <v>0</v>
      </c>
      <c r="Q975" s="86">
        <f t="shared" si="312"/>
        <v>20.399999999999999</v>
      </c>
      <c r="R975" s="86">
        <v>21.4</v>
      </c>
      <c r="S975" s="112">
        <f t="shared" si="311"/>
        <v>95.327102803738313</v>
      </c>
      <c r="T975" s="116">
        <f t="shared" si="3"/>
        <v>-16.000000000000007</v>
      </c>
      <c r="U975" s="118"/>
      <c r="V975" s="118"/>
      <c r="W975" s="21"/>
      <c r="X975" s="21">
        <v>37.400000000000006</v>
      </c>
      <c r="Y975">
        <v>37.200000000000003</v>
      </c>
      <c r="Z975" s="116">
        <f t="shared" si="4"/>
        <v>-15.800000000000004</v>
      </c>
    </row>
    <row r="976" spans="1:26">
      <c r="A976" s="57"/>
      <c r="B976" s="47"/>
      <c r="C976" s="71"/>
      <c r="D976" s="78" t="s">
        <v>75</v>
      </c>
      <c r="E976" s="86">
        <f t="shared" ref="E976:Q976" si="313">+E973-E977</f>
        <v>1.4</v>
      </c>
      <c r="F976" s="86">
        <f t="shared" si="313"/>
        <v>2.9</v>
      </c>
      <c r="G976" s="86">
        <f t="shared" si="313"/>
        <v>2</v>
      </c>
      <c r="H976" s="86">
        <f t="shared" si="313"/>
        <v>4.7</v>
      </c>
      <c r="I976" s="86">
        <f t="shared" si="313"/>
        <v>4.4000000000000004</v>
      </c>
      <c r="J976" s="86">
        <f t="shared" si="313"/>
        <v>5</v>
      </c>
      <c r="K976" s="95">
        <f t="shared" si="313"/>
        <v>0</v>
      </c>
      <c r="L976" s="95">
        <f t="shared" si="313"/>
        <v>0</v>
      </c>
      <c r="M976" s="95">
        <f t="shared" si="313"/>
        <v>0</v>
      </c>
      <c r="N976" s="95">
        <f t="shared" si="313"/>
        <v>0</v>
      </c>
      <c r="O976" s="95">
        <f t="shared" si="313"/>
        <v>0</v>
      </c>
      <c r="P976" s="95">
        <f t="shared" si="313"/>
        <v>0</v>
      </c>
      <c r="Q976" s="86">
        <f t="shared" si="313"/>
        <v>20.399999999999999</v>
      </c>
      <c r="R976" s="86">
        <v>21.4</v>
      </c>
      <c r="S976" s="112">
        <f t="shared" si="311"/>
        <v>95.327102803738313</v>
      </c>
      <c r="T976" s="116">
        <f t="shared" si="3"/>
        <v>-16.000000000000007</v>
      </c>
      <c r="U976" s="118"/>
      <c r="V976" s="118"/>
      <c r="W976" s="21"/>
      <c r="X976" s="21">
        <v>37.400000000000006</v>
      </c>
      <c r="Y976">
        <v>37.200000000000003</v>
      </c>
      <c r="Z976" s="116">
        <f t="shared" si="4"/>
        <v>-15.800000000000004</v>
      </c>
    </row>
    <row r="977" spans="1:26">
      <c r="A977" s="57"/>
      <c r="B977" s="47"/>
      <c r="C977" s="71"/>
      <c r="D977" s="78" t="s">
        <v>40</v>
      </c>
      <c r="E977" s="86">
        <v>0</v>
      </c>
      <c r="F977" s="86">
        <v>0</v>
      </c>
      <c r="G977" s="86">
        <v>0</v>
      </c>
      <c r="H977" s="86">
        <v>0</v>
      </c>
      <c r="I977" s="86">
        <v>0</v>
      </c>
      <c r="J977" s="86">
        <v>0</v>
      </c>
      <c r="K977" s="95"/>
      <c r="L977" s="95"/>
      <c r="M977" s="95"/>
      <c r="N977" s="95"/>
      <c r="O977" s="95"/>
      <c r="P977" s="95"/>
      <c r="Q977" s="86">
        <f>SUM(E977:P977)</f>
        <v>0</v>
      </c>
      <c r="R977" s="86">
        <v>0</v>
      </c>
      <c r="S977" s="112" t="str">
        <f t="shared" si="311"/>
        <v>－</v>
      </c>
      <c r="T977" s="116">
        <f t="shared" si="3"/>
        <v>0</v>
      </c>
      <c r="U977" s="118"/>
      <c r="V977" s="118"/>
      <c r="W977" s="21"/>
      <c r="X977" s="21">
        <v>0</v>
      </c>
      <c r="Y977">
        <v>0</v>
      </c>
      <c r="Z977" s="116">
        <f t="shared" si="4"/>
        <v>0</v>
      </c>
    </row>
    <row r="978" spans="1:26" ht="14.25">
      <c r="A978" s="57"/>
      <c r="B978" s="47"/>
      <c r="C978" s="72"/>
      <c r="D978" s="79" t="s">
        <v>76</v>
      </c>
      <c r="E978" s="87">
        <v>0</v>
      </c>
      <c r="F978" s="87">
        <v>0</v>
      </c>
      <c r="G978" s="87">
        <v>0</v>
      </c>
      <c r="H978" s="87">
        <v>0</v>
      </c>
      <c r="I978" s="87">
        <v>0</v>
      </c>
      <c r="J978" s="87">
        <v>0</v>
      </c>
      <c r="K978" s="96"/>
      <c r="L978" s="96"/>
      <c r="M978" s="96"/>
      <c r="N978" s="96"/>
      <c r="O978" s="96"/>
      <c r="P978" s="96"/>
      <c r="Q978" s="87">
        <f>SUM(E978:P978)</f>
        <v>0</v>
      </c>
      <c r="R978" s="87">
        <v>0</v>
      </c>
      <c r="S978" s="113" t="str">
        <f t="shared" si="311"/>
        <v>－</v>
      </c>
      <c r="T978" s="116">
        <f t="shared" si="3"/>
        <v>0</v>
      </c>
      <c r="U978" s="119"/>
      <c r="V978" s="119"/>
      <c r="W978" s="21"/>
      <c r="X978" s="21">
        <v>0</v>
      </c>
      <c r="Y978">
        <v>0</v>
      </c>
      <c r="Z978" s="116">
        <f t="shared" si="4"/>
        <v>0</v>
      </c>
    </row>
    <row r="979" spans="1:26" ht="14.25" customHeight="1">
      <c r="A979" s="57"/>
      <c r="B979" s="47"/>
      <c r="C979" s="70" t="s">
        <v>255</v>
      </c>
      <c r="D979" s="77" t="s">
        <v>39</v>
      </c>
      <c r="E979" s="85">
        <v>7.1</v>
      </c>
      <c r="F979" s="85">
        <v>8.6</v>
      </c>
      <c r="G979" s="85">
        <v>6.7</v>
      </c>
      <c r="H979" s="85">
        <v>9.6999999999999993</v>
      </c>
      <c r="I979" s="85">
        <v>11.6</v>
      </c>
      <c r="J979" s="85">
        <v>13.6</v>
      </c>
      <c r="K979" s="94"/>
      <c r="L979" s="94"/>
      <c r="M979" s="94"/>
      <c r="N979" s="94"/>
      <c r="O979" s="94"/>
      <c r="P979" s="94"/>
      <c r="Q979" s="85">
        <f>SUM(E979:P979)</f>
        <v>57.3</v>
      </c>
      <c r="R979" s="85">
        <v>38.900000000000006</v>
      </c>
      <c r="S979" s="111">
        <f t="shared" si="311"/>
        <v>147.30077120822619</v>
      </c>
      <c r="T979" s="116">
        <f t="shared" si="3"/>
        <v>-24.599999999999994</v>
      </c>
      <c r="U979" s="117" t="s">
        <v>493</v>
      </c>
      <c r="V979" s="148">
        <v>1</v>
      </c>
      <c r="W979" s="21"/>
      <c r="X979" s="21">
        <v>63.5</v>
      </c>
      <c r="Y979">
        <v>63.5</v>
      </c>
      <c r="Z979" s="116">
        <f t="shared" si="4"/>
        <v>-24.599999999999994</v>
      </c>
    </row>
    <row r="980" spans="1:26">
      <c r="A980" s="57"/>
      <c r="B980" s="47"/>
      <c r="C980" s="71"/>
      <c r="D980" s="78" t="s">
        <v>72</v>
      </c>
      <c r="E980" s="86">
        <v>0.3</v>
      </c>
      <c r="F980" s="86">
        <v>0.3</v>
      </c>
      <c r="G980" s="86">
        <v>0.3</v>
      </c>
      <c r="H980" s="86">
        <v>0.4</v>
      </c>
      <c r="I980" s="86">
        <v>0.5</v>
      </c>
      <c r="J980" s="86">
        <v>0.3</v>
      </c>
      <c r="K980" s="95"/>
      <c r="L980" s="95"/>
      <c r="M980" s="95"/>
      <c r="N980" s="95"/>
      <c r="O980" s="95"/>
      <c r="P980" s="95"/>
      <c r="Q980" s="86">
        <f>SUM(E980:P980)</f>
        <v>2.0999999999999996</v>
      </c>
      <c r="R980" s="86">
        <v>1.1000000000000001</v>
      </c>
      <c r="S980" s="112">
        <f t="shared" si="311"/>
        <v>190.90909090909085</v>
      </c>
      <c r="T980" s="116">
        <f t="shared" si="3"/>
        <v>-0.39999999999999991</v>
      </c>
      <c r="U980" s="118"/>
      <c r="V980" s="118"/>
      <c r="W980" s="21"/>
      <c r="X980" s="21">
        <v>1.5</v>
      </c>
      <c r="Y980">
        <v>1.5</v>
      </c>
      <c r="Z980" s="116">
        <f t="shared" si="4"/>
        <v>-0.39999999999999991</v>
      </c>
    </row>
    <row r="981" spans="1:26">
      <c r="A981" s="57"/>
      <c r="B981" s="47"/>
      <c r="C981" s="71"/>
      <c r="D981" s="78" t="s">
        <v>74</v>
      </c>
      <c r="E981" s="86">
        <f t="shared" ref="E981:Q981" si="314">+E979-E980</f>
        <v>6.8</v>
      </c>
      <c r="F981" s="86">
        <f t="shared" si="314"/>
        <v>8.2999999999999989</v>
      </c>
      <c r="G981" s="86">
        <f t="shared" si="314"/>
        <v>6.4</v>
      </c>
      <c r="H981" s="86">
        <f t="shared" si="314"/>
        <v>9.2999999999999989</v>
      </c>
      <c r="I981" s="86">
        <f t="shared" si="314"/>
        <v>11.1</v>
      </c>
      <c r="J981" s="86">
        <f t="shared" si="314"/>
        <v>13.3</v>
      </c>
      <c r="K981" s="95">
        <f t="shared" si="314"/>
        <v>0</v>
      </c>
      <c r="L981" s="95">
        <f t="shared" si="314"/>
        <v>0</v>
      </c>
      <c r="M981" s="95">
        <f t="shared" si="314"/>
        <v>0</v>
      </c>
      <c r="N981" s="95">
        <f t="shared" si="314"/>
        <v>0</v>
      </c>
      <c r="O981" s="95">
        <f t="shared" si="314"/>
        <v>0</v>
      </c>
      <c r="P981" s="95">
        <f t="shared" si="314"/>
        <v>0</v>
      </c>
      <c r="Q981" s="86">
        <f t="shared" si="314"/>
        <v>55.2</v>
      </c>
      <c r="R981" s="86">
        <v>37.800000000000004</v>
      </c>
      <c r="S981" s="112">
        <f t="shared" si="311"/>
        <v>146.031746031746</v>
      </c>
      <c r="T981" s="116">
        <f t="shared" si="3"/>
        <v>-24.199999999999996</v>
      </c>
      <c r="U981" s="118"/>
      <c r="V981" s="118"/>
      <c r="W981" s="21"/>
      <c r="X981" s="21">
        <v>62</v>
      </c>
      <c r="Y981">
        <v>62</v>
      </c>
      <c r="Z981" s="116">
        <f t="shared" si="4"/>
        <v>-24.199999999999996</v>
      </c>
    </row>
    <row r="982" spans="1:26">
      <c r="A982" s="57"/>
      <c r="B982" s="47"/>
      <c r="C982" s="71"/>
      <c r="D982" s="78" t="s">
        <v>75</v>
      </c>
      <c r="E982" s="86">
        <f t="shared" ref="E982:Q982" si="315">+E979-E983</f>
        <v>6.6999999999999993</v>
      </c>
      <c r="F982" s="86">
        <f t="shared" si="315"/>
        <v>8.2999999999999989</v>
      </c>
      <c r="G982" s="86">
        <f t="shared" si="315"/>
        <v>6.3</v>
      </c>
      <c r="H982" s="86">
        <f t="shared" si="315"/>
        <v>9.1999999999999993</v>
      </c>
      <c r="I982" s="86">
        <f t="shared" si="315"/>
        <v>11.1</v>
      </c>
      <c r="J982" s="86">
        <f t="shared" si="315"/>
        <v>13.1</v>
      </c>
      <c r="K982" s="95">
        <f t="shared" si="315"/>
        <v>0</v>
      </c>
      <c r="L982" s="95">
        <f t="shared" si="315"/>
        <v>0</v>
      </c>
      <c r="M982" s="95">
        <f t="shared" si="315"/>
        <v>0</v>
      </c>
      <c r="N982" s="95">
        <f t="shared" si="315"/>
        <v>0</v>
      </c>
      <c r="O982" s="95">
        <f t="shared" si="315"/>
        <v>0</v>
      </c>
      <c r="P982" s="95">
        <f t="shared" si="315"/>
        <v>0</v>
      </c>
      <c r="Q982" s="86">
        <f t="shared" si="315"/>
        <v>54.7</v>
      </c>
      <c r="R982" s="86">
        <v>36.599999999999994</v>
      </c>
      <c r="S982" s="112">
        <f t="shared" si="311"/>
        <v>149.45355191256832</v>
      </c>
      <c r="T982" s="116">
        <f t="shared" si="3"/>
        <v>-24.700000000000003</v>
      </c>
      <c r="U982" s="118"/>
      <c r="V982" s="118"/>
      <c r="W982" s="21"/>
      <c r="X982" s="21">
        <v>61.3</v>
      </c>
      <c r="Y982">
        <v>61.3</v>
      </c>
      <c r="Z982" s="116">
        <f t="shared" si="4"/>
        <v>-24.700000000000003</v>
      </c>
    </row>
    <row r="983" spans="1:26">
      <c r="A983" s="57"/>
      <c r="B983" s="47"/>
      <c r="C983" s="71"/>
      <c r="D983" s="78" t="s">
        <v>40</v>
      </c>
      <c r="E983" s="86">
        <v>0.4</v>
      </c>
      <c r="F983" s="86">
        <v>0.3</v>
      </c>
      <c r="G983" s="86">
        <v>0.4</v>
      </c>
      <c r="H983" s="86">
        <v>0.5</v>
      </c>
      <c r="I983" s="86">
        <v>0.5</v>
      </c>
      <c r="J983" s="86">
        <v>0.5</v>
      </c>
      <c r="K983" s="95"/>
      <c r="L983" s="95"/>
      <c r="M983" s="95"/>
      <c r="N983" s="95"/>
      <c r="O983" s="95"/>
      <c r="P983" s="95"/>
      <c r="Q983" s="86">
        <f>SUM(E983:P983)</f>
        <v>2.6</v>
      </c>
      <c r="R983" s="86">
        <v>2.2999999999999998</v>
      </c>
      <c r="S983" s="112">
        <f t="shared" si="311"/>
        <v>113.04347826086958</v>
      </c>
      <c r="T983" s="116">
        <f t="shared" si="3"/>
        <v>9.9999999999999645e-002</v>
      </c>
      <c r="U983" s="118"/>
      <c r="V983" s="118"/>
      <c r="W983" s="21"/>
      <c r="X983" s="21">
        <v>2.2000000000000002</v>
      </c>
      <c r="Y983">
        <v>2.2000000000000002</v>
      </c>
      <c r="Z983" s="116">
        <f t="shared" si="4"/>
        <v>9.9999999999999645e-002</v>
      </c>
    </row>
    <row r="984" spans="1:26" ht="14.25">
      <c r="A984" s="57"/>
      <c r="B984" s="47"/>
      <c r="C984" s="72"/>
      <c r="D984" s="79" t="s">
        <v>76</v>
      </c>
      <c r="E984" s="87">
        <v>0.4</v>
      </c>
      <c r="F984" s="87">
        <v>0.3</v>
      </c>
      <c r="G984" s="87">
        <v>0.4</v>
      </c>
      <c r="H984" s="87">
        <v>0.5</v>
      </c>
      <c r="I984" s="87">
        <v>0.5</v>
      </c>
      <c r="J984" s="87">
        <v>0.5</v>
      </c>
      <c r="K984" s="96"/>
      <c r="L984" s="96"/>
      <c r="M984" s="96"/>
      <c r="N984" s="96"/>
      <c r="O984" s="96"/>
      <c r="P984" s="96"/>
      <c r="Q984" s="87">
        <f>SUM(E984:P984)</f>
        <v>2.6</v>
      </c>
      <c r="R984" s="87">
        <v>2.2999999999999998</v>
      </c>
      <c r="S984" s="113">
        <f t="shared" si="311"/>
        <v>113.04347826086958</v>
      </c>
      <c r="T984" s="116">
        <f t="shared" si="3"/>
        <v>9.9999999999999645e-002</v>
      </c>
      <c r="U984" s="119"/>
      <c r="V984" s="119"/>
      <c r="W984" s="21"/>
      <c r="X984" s="21">
        <v>2.2000000000000002</v>
      </c>
      <c r="Y984">
        <v>2.2000000000000002</v>
      </c>
      <c r="Z984" s="116">
        <f t="shared" si="4"/>
        <v>9.9999999999999645e-002</v>
      </c>
    </row>
    <row r="985" spans="1:26" ht="14.25" customHeight="1">
      <c r="A985" s="57"/>
      <c r="B985" s="47"/>
      <c r="C985" s="70" t="s">
        <v>256</v>
      </c>
      <c r="D985" s="77" t="s">
        <v>39</v>
      </c>
      <c r="E985" s="85">
        <v>6.5</v>
      </c>
      <c r="F985" s="85">
        <v>14.7</v>
      </c>
      <c r="G985" s="85">
        <v>11.5</v>
      </c>
      <c r="H985" s="85">
        <v>22.8</v>
      </c>
      <c r="I985" s="85">
        <v>28.3</v>
      </c>
      <c r="J985" s="85">
        <v>19.8</v>
      </c>
      <c r="K985" s="94"/>
      <c r="L985" s="94"/>
      <c r="M985" s="94"/>
      <c r="N985" s="94"/>
      <c r="O985" s="94"/>
      <c r="P985" s="94"/>
      <c r="Q985" s="85">
        <f>SUM(E985:P985)</f>
        <v>103.6</v>
      </c>
      <c r="R985" s="85">
        <v>83</v>
      </c>
      <c r="S985" s="111">
        <f t="shared" si="311"/>
        <v>124.81927710843372</v>
      </c>
      <c r="T985" s="116">
        <f t="shared" si="3"/>
        <v>-59</v>
      </c>
      <c r="U985" s="117" t="s">
        <v>227</v>
      </c>
      <c r="V985" s="148"/>
      <c r="W985" s="21"/>
      <c r="X985" s="21">
        <v>142</v>
      </c>
      <c r="Y985">
        <v>142</v>
      </c>
      <c r="Z985" s="116">
        <f t="shared" si="4"/>
        <v>-59</v>
      </c>
    </row>
    <row r="986" spans="1:26">
      <c r="A986" s="57"/>
      <c r="B986" s="47"/>
      <c r="C986" s="71"/>
      <c r="D986" s="78" t="s">
        <v>72</v>
      </c>
      <c r="E986" s="86">
        <v>0.5</v>
      </c>
      <c r="F986" s="86">
        <v>3.2210000000000001</v>
      </c>
      <c r="G986" s="86">
        <v>5.8860000000000001</v>
      </c>
      <c r="H986" s="86">
        <v>11.1</v>
      </c>
      <c r="I986" s="86">
        <v>14</v>
      </c>
      <c r="J986" s="86">
        <v>11</v>
      </c>
      <c r="K986" s="95"/>
      <c r="L986" s="95"/>
      <c r="M986" s="95"/>
      <c r="N986" s="95"/>
      <c r="O986" s="95"/>
      <c r="P986" s="95"/>
      <c r="Q986" s="86">
        <f>SUM(E986:P986)</f>
        <v>45.707000000000001</v>
      </c>
      <c r="R986" s="86">
        <v>33.800000000000004</v>
      </c>
      <c r="S986" s="112">
        <f t="shared" si="311"/>
        <v>135.22781065088756</v>
      </c>
      <c r="T986" s="116">
        <f t="shared" si="3"/>
        <v>-30.199999999999996</v>
      </c>
      <c r="U986" s="118"/>
      <c r="V986" s="118"/>
      <c r="W986" s="21"/>
      <c r="X986" s="21">
        <v>64</v>
      </c>
      <c r="Y986">
        <v>64</v>
      </c>
      <c r="Z986" s="116">
        <f t="shared" si="4"/>
        <v>-30.199999999999996</v>
      </c>
    </row>
    <row r="987" spans="1:26">
      <c r="A987" s="57"/>
      <c r="B987" s="47"/>
      <c r="C987" s="71"/>
      <c r="D987" s="78" t="s">
        <v>74</v>
      </c>
      <c r="E987" s="86">
        <f t="shared" ref="E987:Q987" si="316">+E985-E986</f>
        <v>6</v>
      </c>
      <c r="F987" s="86">
        <f t="shared" si="316"/>
        <v>11.478999999999999</v>
      </c>
      <c r="G987" s="86">
        <f t="shared" si="316"/>
        <v>5.6139999999999999</v>
      </c>
      <c r="H987" s="86">
        <f t="shared" si="316"/>
        <v>11.7</v>
      </c>
      <c r="I987" s="86">
        <f t="shared" si="316"/>
        <v>14.3</v>
      </c>
      <c r="J987" s="86">
        <f t="shared" si="316"/>
        <v>8.8000000000000007</v>
      </c>
      <c r="K987" s="95">
        <f t="shared" si="316"/>
        <v>0</v>
      </c>
      <c r="L987" s="95">
        <f t="shared" si="316"/>
        <v>0</v>
      </c>
      <c r="M987" s="95">
        <f t="shared" si="316"/>
        <v>0</v>
      </c>
      <c r="N987" s="95">
        <f t="shared" si="316"/>
        <v>0</v>
      </c>
      <c r="O987" s="95">
        <f t="shared" si="316"/>
        <v>0</v>
      </c>
      <c r="P987" s="95">
        <f t="shared" si="316"/>
        <v>0</v>
      </c>
      <c r="Q987" s="86">
        <f t="shared" si="316"/>
        <v>57.892999999999994</v>
      </c>
      <c r="R987" s="86">
        <v>49.2</v>
      </c>
      <c r="S987" s="112">
        <f t="shared" si="311"/>
        <v>117.66869918699186</v>
      </c>
      <c r="T987" s="116">
        <f t="shared" si="3"/>
        <v>-28.799999999999983</v>
      </c>
      <c r="U987" s="118"/>
      <c r="V987" s="118"/>
      <c r="W987" s="21"/>
      <c r="X987" s="21">
        <v>77.999999999999986</v>
      </c>
      <c r="Y987">
        <v>78</v>
      </c>
      <c r="Z987" s="116">
        <f t="shared" si="4"/>
        <v>-28.799999999999997</v>
      </c>
    </row>
    <row r="988" spans="1:26">
      <c r="A988" s="57"/>
      <c r="B988" s="47"/>
      <c r="C988" s="71"/>
      <c r="D988" s="78" t="s">
        <v>75</v>
      </c>
      <c r="E988" s="86">
        <f t="shared" ref="E988:Q988" si="317">+E985-E989</f>
        <v>6.1</v>
      </c>
      <c r="F988" s="86">
        <f t="shared" si="317"/>
        <v>14</v>
      </c>
      <c r="G988" s="86">
        <f t="shared" si="317"/>
        <v>10.8</v>
      </c>
      <c r="H988" s="86">
        <f t="shared" si="317"/>
        <v>21.6</v>
      </c>
      <c r="I988" s="86">
        <f t="shared" si="317"/>
        <v>27.1</v>
      </c>
      <c r="J988" s="86">
        <f t="shared" si="317"/>
        <v>19.2</v>
      </c>
      <c r="K988" s="95">
        <f t="shared" si="317"/>
        <v>0</v>
      </c>
      <c r="L988" s="95">
        <f t="shared" si="317"/>
        <v>0</v>
      </c>
      <c r="M988" s="95">
        <f t="shared" si="317"/>
        <v>0</v>
      </c>
      <c r="N988" s="95">
        <f t="shared" si="317"/>
        <v>0</v>
      </c>
      <c r="O988" s="95">
        <f t="shared" si="317"/>
        <v>0</v>
      </c>
      <c r="P988" s="95">
        <f t="shared" si="317"/>
        <v>0</v>
      </c>
      <c r="Q988" s="86">
        <f t="shared" si="317"/>
        <v>98.8</v>
      </c>
      <c r="R988" s="86">
        <v>79.800000000000011</v>
      </c>
      <c r="S988" s="112">
        <f t="shared" si="311"/>
        <v>123.8095238095238</v>
      </c>
      <c r="T988" s="116">
        <f t="shared" si="3"/>
        <v>-56</v>
      </c>
      <c r="U988" s="118"/>
      <c r="V988" s="118"/>
      <c r="W988" s="21"/>
      <c r="X988" s="21">
        <v>135.80000000000001</v>
      </c>
      <c r="Y988">
        <v>135.80000000000001</v>
      </c>
      <c r="Z988" s="116">
        <f t="shared" si="4"/>
        <v>-56</v>
      </c>
    </row>
    <row r="989" spans="1:26">
      <c r="A989" s="57"/>
      <c r="B989" s="47"/>
      <c r="C989" s="71"/>
      <c r="D989" s="78" t="s">
        <v>40</v>
      </c>
      <c r="E989" s="86">
        <v>0.4</v>
      </c>
      <c r="F989" s="86">
        <v>0.7</v>
      </c>
      <c r="G989" s="86">
        <v>0.7</v>
      </c>
      <c r="H989" s="86">
        <v>1.2</v>
      </c>
      <c r="I989" s="86">
        <v>1.2</v>
      </c>
      <c r="J989" s="86">
        <v>0.6</v>
      </c>
      <c r="K989" s="95"/>
      <c r="L989" s="95"/>
      <c r="M989" s="95"/>
      <c r="N989" s="95"/>
      <c r="O989" s="95"/>
      <c r="P989" s="95"/>
      <c r="Q989" s="86">
        <f>SUM(E989:P989)</f>
        <v>4.8</v>
      </c>
      <c r="R989" s="86">
        <v>3.2</v>
      </c>
      <c r="S989" s="112">
        <f t="shared" si="311"/>
        <v>149.99999999999997</v>
      </c>
      <c r="T989" s="116">
        <f t="shared" si="3"/>
        <v>-3</v>
      </c>
      <c r="U989" s="118"/>
      <c r="V989" s="118"/>
      <c r="W989" s="21"/>
      <c r="X989" s="21">
        <v>6.2</v>
      </c>
      <c r="Y989">
        <v>6.2</v>
      </c>
      <c r="Z989" s="116">
        <f t="shared" si="4"/>
        <v>-3</v>
      </c>
    </row>
    <row r="990" spans="1:26" ht="14.25">
      <c r="A990" s="57"/>
      <c r="B990" s="47"/>
      <c r="C990" s="72"/>
      <c r="D990" s="79" t="s">
        <v>76</v>
      </c>
      <c r="E990" s="87">
        <v>0.6</v>
      </c>
      <c r="F990" s="87">
        <v>1</v>
      </c>
      <c r="G990" s="87">
        <v>0.9</v>
      </c>
      <c r="H990" s="87">
        <v>1.6</v>
      </c>
      <c r="I990" s="87">
        <v>1.4</v>
      </c>
      <c r="J990" s="87">
        <v>0.8</v>
      </c>
      <c r="K990" s="96"/>
      <c r="L990" s="96"/>
      <c r="M990" s="96"/>
      <c r="N990" s="96"/>
      <c r="O990" s="96"/>
      <c r="P990" s="96"/>
      <c r="Q990" s="87">
        <f>SUM(E990:P990)</f>
        <v>6.3</v>
      </c>
      <c r="R990" s="87">
        <v>3.9</v>
      </c>
      <c r="S990" s="113">
        <f t="shared" si="311"/>
        <v>161.53846153846155</v>
      </c>
      <c r="T990" s="116">
        <f t="shared" si="3"/>
        <v>-3.7000000000000006</v>
      </c>
      <c r="U990" s="119"/>
      <c r="V990" s="119"/>
      <c r="W990" s="21"/>
      <c r="X990" s="21">
        <v>7.6</v>
      </c>
      <c r="Y990">
        <v>7.6</v>
      </c>
      <c r="Z990" s="116">
        <f t="shared" si="4"/>
        <v>-3.7000000000000006</v>
      </c>
    </row>
    <row r="991" spans="1:26" ht="14.25" customHeight="1">
      <c r="A991" s="57"/>
      <c r="B991" s="47"/>
      <c r="C991" s="70" t="s">
        <v>313</v>
      </c>
      <c r="D991" s="77" t="s">
        <v>39</v>
      </c>
      <c r="E991" s="85">
        <v>37.299999999999997</v>
      </c>
      <c r="F991" s="85">
        <v>59.6</v>
      </c>
      <c r="G991" s="85">
        <v>40.9</v>
      </c>
      <c r="H991" s="85">
        <v>79.599999999999994</v>
      </c>
      <c r="I991" s="85">
        <v>99.8</v>
      </c>
      <c r="J991" s="85">
        <v>67.8</v>
      </c>
      <c r="K991" s="94"/>
      <c r="L991" s="94"/>
      <c r="M991" s="94"/>
      <c r="N991" s="94"/>
      <c r="O991" s="94"/>
      <c r="P991" s="94"/>
      <c r="Q991" s="85">
        <f>SUM(E991:P991)</f>
        <v>385</v>
      </c>
      <c r="R991" s="85">
        <v>367.4</v>
      </c>
      <c r="S991" s="111">
        <f t="shared" si="311"/>
        <v>104.79041916167664</v>
      </c>
      <c r="T991" s="116">
        <f t="shared" si="3"/>
        <v>148.30000000000004</v>
      </c>
      <c r="U991" s="117" t="s">
        <v>494</v>
      </c>
      <c r="V991" s="148"/>
      <c r="W991" s="21"/>
      <c r="X991" s="21">
        <v>219.1</v>
      </c>
      <c r="Y991">
        <v>219.1</v>
      </c>
      <c r="Z991" s="116">
        <f t="shared" si="4"/>
        <v>148.30000000000004</v>
      </c>
    </row>
    <row r="992" spans="1:26">
      <c r="A992" s="57"/>
      <c r="B992" s="47"/>
      <c r="C992" s="71"/>
      <c r="D992" s="78" t="s">
        <v>72</v>
      </c>
      <c r="E992" s="86">
        <v>5.6</v>
      </c>
      <c r="F992" s="86">
        <v>8.9</v>
      </c>
      <c r="G992" s="86">
        <v>6.1</v>
      </c>
      <c r="H992" s="86">
        <v>11.9</v>
      </c>
      <c r="I992" s="86">
        <v>15</v>
      </c>
      <c r="J992" s="86">
        <v>10.199999999999999</v>
      </c>
      <c r="K992" s="95"/>
      <c r="L992" s="95"/>
      <c r="M992" s="95"/>
      <c r="N992" s="95"/>
      <c r="O992" s="95"/>
      <c r="P992" s="95"/>
      <c r="Q992" s="86">
        <f>SUM(E992:P992)</f>
        <v>57.7</v>
      </c>
      <c r="R992" s="86">
        <v>55.099999999999994</v>
      </c>
      <c r="S992" s="112">
        <f t="shared" si="311"/>
        <v>104.71869328493651</v>
      </c>
      <c r="T992" s="116">
        <f t="shared" si="3"/>
        <v>16.799999999999997</v>
      </c>
      <c r="U992" s="118"/>
      <c r="V992" s="118"/>
      <c r="W992" s="21"/>
      <c r="X992" s="21">
        <v>38.299999999999997</v>
      </c>
      <c r="Y992">
        <v>38.299999999999997</v>
      </c>
      <c r="Z992" s="116">
        <f t="shared" si="4"/>
        <v>16.799999999999997</v>
      </c>
    </row>
    <row r="993" spans="1:26">
      <c r="A993" s="57"/>
      <c r="B993" s="47"/>
      <c r="C993" s="71"/>
      <c r="D993" s="78" t="s">
        <v>74</v>
      </c>
      <c r="E993" s="86">
        <f t="shared" ref="E993:Q993" si="318">+E991-E992</f>
        <v>31.699999999999996</v>
      </c>
      <c r="F993" s="86">
        <f t="shared" si="318"/>
        <v>50.7</v>
      </c>
      <c r="G993" s="86">
        <f t="shared" si="318"/>
        <v>34.799999999999997</v>
      </c>
      <c r="H993" s="86">
        <f t="shared" si="318"/>
        <v>67.699999999999989</v>
      </c>
      <c r="I993" s="86">
        <f t="shared" si="318"/>
        <v>84.8</v>
      </c>
      <c r="J993" s="86">
        <f t="shared" si="318"/>
        <v>57.599999999999994</v>
      </c>
      <c r="K993" s="95">
        <f t="shared" si="318"/>
        <v>0</v>
      </c>
      <c r="L993" s="95">
        <f t="shared" si="318"/>
        <v>0</v>
      </c>
      <c r="M993" s="95">
        <f t="shared" si="318"/>
        <v>0</v>
      </c>
      <c r="N993" s="95">
        <f t="shared" si="318"/>
        <v>0</v>
      </c>
      <c r="O993" s="95">
        <f t="shared" si="318"/>
        <v>0</v>
      </c>
      <c r="P993" s="95">
        <f t="shared" si="318"/>
        <v>0</v>
      </c>
      <c r="Q993" s="86">
        <f t="shared" si="318"/>
        <v>327.3</v>
      </c>
      <c r="R993" s="86">
        <v>312.3</v>
      </c>
      <c r="S993" s="112">
        <f t="shared" si="311"/>
        <v>104.8030739673391</v>
      </c>
      <c r="T993" s="116">
        <f t="shared" si="3"/>
        <v>131.50000000000003</v>
      </c>
      <c r="U993" s="118"/>
      <c r="V993" s="118"/>
      <c r="W993" s="21"/>
      <c r="X993" s="21">
        <v>180.8</v>
      </c>
      <c r="Y993">
        <v>180.8</v>
      </c>
      <c r="Z993" s="116">
        <f t="shared" si="4"/>
        <v>131.5</v>
      </c>
    </row>
    <row r="994" spans="1:26">
      <c r="A994" s="57"/>
      <c r="B994" s="47"/>
      <c r="C994" s="71"/>
      <c r="D994" s="78" t="s">
        <v>75</v>
      </c>
      <c r="E994" s="86">
        <f t="shared" ref="E994:Q994" si="319">+E991-E995</f>
        <v>36.299999999999997</v>
      </c>
      <c r="F994" s="86">
        <f t="shared" si="319"/>
        <v>57.4</v>
      </c>
      <c r="G994" s="86">
        <f t="shared" si="319"/>
        <v>39.5</v>
      </c>
      <c r="H994" s="86">
        <f t="shared" si="319"/>
        <v>71.5</v>
      </c>
      <c r="I994" s="86">
        <f t="shared" si="319"/>
        <v>90.7</v>
      </c>
      <c r="J994" s="86">
        <f t="shared" si="319"/>
        <v>66.399999999999991</v>
      </c>
      <c r="K994" s="95">
        <f t="shared" si="319"/>
        <v>0</v>
      </c>
      <c r="L994" s="95">
        <f t="shared" si="319"/>
        <v>0</v>
      </c>
      <c r="M994" s="95">
        <f t="shared" si="319"/>
        <v>0</v>
      </c>
      <c r="N994" s="95">
        <f t="shared" si="319"/>
        <v>0</v>
      </c>
      <c r="O994" s="95">
        <f t="shared" si="319"/>
        <v>0</v>
      </c>
      <c r="P994" s="95">
        <f t="shared" si="319"/>
        <v>0</v>
      </c>
      <c r="Q994" s="86">
        <f t="shared" si="319"/>
        <v>361.8</v>
      </c>
      <c r="R994" s="86">
        <v>344.20000000000005</v>
      </c>
      <c r="S994" s="112">
        <f t="shared" si="311"/>
        <v>105.1133062173155</v>
      </c>
      <c r="T994" s="116">
        <f t="shared" si="3"/>
        <v>152.30000000000007</v>
      </c>
      <c r="U994" s="118"/>
      <c r="V994" s="118"/>
      <c r="W994" s="21"/>
      <c r="X994" s="21">
        <v>191.89999999999998</v>
      </c>
      <c r="Y994">
        <v>191.9</v>
      </c>
      <c r="Z994" s="116">
        <f t="shared" si="4"/>
        <v>152.30000000000004</v>
      </c>
    </row>
    <row r="995" spans="1:26">
      <c r="A995" s="57"/>
      <c r="B995" s="47"/>
      <c r="C995" s="71"/>
      <c r="D995" s="78" t="s">
        <v>40</v>
      </c>
      <c r="E995" s="86">
        <v>1</v>
      </c>
      <c r="F995" s="86">
        <v>2.2000000000000002</v>
      </c>
      <c r="G995" s="86">
        <v>1.4</v>
      </c>
      <c r="H995" s="86">
        <v>8.1</v>
      </c>
      <c r="I995" s="86">
        <v>9.1</v>
      </c>
      <c r="J995" s="86">
        <v>1.4</v>
      </c>
      <c r="K995" s="95"/>
      <c r="L995" s="95"/>
      <c r="M995" s="95"/>
      <c r="N995" s="95"/>
      <c r="O995" s="95"/>
      <c r="P995" s="95"/>
      <c r="Q995" s="86">
        <f>SUM(E995:P995)</f>
        <v>23.199999999999996</v>
      </c>
      <c r="R995" s="86">
        <v>23.2</v>
      </c>
      <c r="S995" s="112">
        <f t="shared" si="311"/>
        <v>99.999999999999986</v>
      </c>
      <c r="T995" s="116">
        <f t="shared" si="3"/>
        <v>-4</v>
      </c>
      <c r="U995" s="118"/>
      <c r="V995" s="118"/>
      <c r="W995" s="21"/>
      <c r="X995" s="21">
        <v>27.2</v>
      </c>
      <c r="Y995">
        <v>27.2</v>
      </c>
      <c r="Z995" s="116">
        <f t="shared" si="4"/>
        <v>-4</v>
      </c>
    </row>
    <row r="996" spans="1:26" ht="14.25">
      <c r="A996" s="57"/>
      <c r="B996" s="47"/>
      <c r="C996" s="72"/>
      <c r="D996" s="79" t="s">
        <v>76</v>
      </c>
      <c r="E996" s="87">
        <v>1</v>
      </c>
      <c r="F996" s="87">
        <v>2.4</v>
      </c>
      <c r="G996" s="87">
        <v>1.4</v>
      </c>
      <c r="H996" s="87">
        <v>9</v>
      </c>
      <c r="I996" s="87">
        <v>9.4</v>
      </c>
      <c r="J996" s="87">
        <v>1.4</v>
      </c>
      <c r="K996" s="96"/>
      <c r="L996" s="96"/>
      <c r="M996" s="96"/>
      <c r="N996" s="96"/>
      <c r="O996" s="96"/>
      <c r="P996" s="96"/>
      <c r="Q996" s="87">
        <f>SUM(E996:P996)</f>
        <v>24.6</v>
      </c>
      <c r="R996" s="87">
        <v>24.200000000000003</v>
      </c>
      <c r="S996" s="113">
        <f t="shared" si="311"/>
        <v>101.65289256198346</v>
      </c>
      <c r="T996" s="116">
        <f t="shared" si="3"/>
        <v>-4</v>
      </c>
      <c r="U996" s="119"/>
      <c r="V996" s="119"/>
      <c r="W996" s="21"/>
      <c r="X996" s="21">
        <v>28.200000000000003</v>
      </c>
      <c r="Y996">
        <v>28.200000000000003</v>
      </c>
      <c r="Z996" s="116">
        <f t="shared" si="4"/>
        <v>-4</v>
      </c>
    </row>
    <row r="997" spans="1:26" ht="14.25" customHeight="1">
      <c r="A997" s="57"/>
      <c r="B997" s="47"/>
      <c r="C997" s="70" t="s">
        <v>257</v>
      </c>
      <c r="D997" s="77" t="s">
        <v>39</v>
      </c>
      <c r="E997" s="85">
        <v>21</v>
      </c>
      <c r="F997" s="85">
        <v>48.7</v>
      </c>
      <c r="G997" s="85">
        <v>27.4</v>
      </c>
      <c r="H997" s="85">
        <v>43.7</v>
      </c>
      <c r="I997" s="85">
        <v>49</v>
      </c>
      <c r="J997" s="85">
        <v>34.700000000000003</v>
      </c>
      <c r="K997" s="94"/>
      <c r="L997" s="94"/>
      <c r="M997" s="94"/>
      <c r="N997" s="94"/>
      <c r="O997" s="94"/>
      <c r="P997" s="94"/>
      <c r="Q997" s="85">
        <f>SUM(E997:P997)</f>
        <v>224.5</v>
      </c>
      <c r="R997" s="85">
        <v>186.10000000000002</v>
      </c>
      <c r="S997" s="111">
        <f t="shared" si="311"/>
        <v>120.63406770553465</v>
      </c>
      <c r="T997" s="116">
        <f t="shared" si="3"/>
        <v>-203.29999999999995</v>
      </c>
      <c r="U997" s="117" t="s">
        <v>495</v>
      </c>
      <c r="V997" s="148">
        <v>1</v>
      </c>
      <c r="W997" s="21"/>
      <c r="X997" s="21">
        <v>389.4</v>
      </c>
      <c r="Y997">
        <v>389.4</v>
      </c>
      <c r="Z997" s="116">
        <f t="shared" si="4"/>
        <v>-203.29999999999995</v>
      </c>
    </row>
    <row r="998" spans="1:26">
      <c r="A998" s="57"/>
      <c r="B998" s="47"/>
      <c r="C998" s="71"/>
      <c r="D998" s="78" t="s">
        <v>72</v>
      </c>
      <c r="E998" s="86">
        <v>1</v>
      </c>
      <c r="F998" s="86">
        <v>2.4</v>
      </c>
      <c r="G998" s="86">
        <v>1.3</v>
      </c>
      <c r="H998" s="86">
        <v>2.1</v>
      </c>
      <c r="I998" s="86">
        <v>1.5</v>
      </c>
      <c r="J998" s="86">
        <v>1.7</v>
      </c>
      <c r="K998" s="95"/>
      <c r="L998" s="95"/>
      <c r="M998" s="95"/>
      <c r="N998" s="95"/>
      <c r="O998" s="95"/>
      <c r="P998" s="95"/>
      <c r="Q998" s="86">
        <f>SUM(E998:P998)</f>
        <v>10</v>
      </c>
      <c r="R998" s="86">
        <v>8.3000000000000007</v>
      </c>
      <c r="S998" s="112">
        <f t="shared" si="311"/>
        <v>120.48192771084337</v>
      </c>
      <c r="T998" s="116">
        <f t="shared" si="3"/>
        <v>-99.3</v>
      </c>
      <c r="U998" s="118"/>
      <c r="V998" s="118"/>
      <c r="W998" s="21"/>
      <c r="X998" s="21">
        <v>107.6</v>
      </c>
      <c r="Y998">
        <v>107.6</v>
      </c>
      <c r="Z998" s="116">
        <f t="shared" si="4"/>
        <v>-99.3</v>
      </c>
    </row>
    <row r="999" spans="1:26">
      <c r="A999" s="57"/>
      <c r="B999" s="47"/>
      <c r="C999" s="71"/>
      <c r="D999" s="78" t="s">
        <v>74</v>
      </c>
      <c r="E999" s="86">
        <f t="shared" ref="E999:Q999" si="320">+E997-E998</f>
        <v>20</v>
      </c>
      <c r="F999" s="86">
        <f t="shared" si="320"/>
        <v>46.3</v>
      </c>
      <c r="G999" s="86">
        <f t="shared" si="320"/>
        <v>26.1</v>
      </c>
      <c r="H999" s="86">
        <f t="shared" si="320"/>
        <v>41.6</v>
      </c>
      <c r="I999" s="86">
        <f t="shared" si="320"/>
        <v>47.5</v>
      </c>
      <c r="J999" s="86">
        <f t="shared" si="320"/>
        <v>33</v>
      </c>
      <c r="K999" s="95">
        <f t="shared" si="320"/>
        <v>0</v>
      </c>
      <c r="L999" s="95">
        <f t="shared" si="320"/>
        <v>0</v>
      </c>
      <c r="M999" s="95">
        <f t="shared" si="320"/>
        <v>0</v>
      </c>
      <c r="N999" s="95">
        <f t="shared" si="320"/>
        <v>0</v>
      </c>
      <c r="O999" s="95">
        <f t="shared" si="320"/>
        <v>0</v>
      </c>
      <c r="P999" s="95">
        <f t="shared" si="320"/>
        <v>0</v>
      </c>
      <c r="Q999" s="86">
        <f t="shared" si="320"/>
        <v>214.5</v>
      </c>
      <c r="R999" s="86">
        <v>177.8</v>
      </c>
      <c r="S999" s="112">
        <f t="shared" si="311"/>
        <v>120.64116985376829</v>
      </c>
      <c r="T999" s="116">
        <f t="shared" si="3"/>
        <v>-104.00000000000003</v>
      </c>
      <c r="U999" s="118"/>
      <c r="V999" s="118"/>
      <c r="W999" s="21"/>
      <c r="X999" s="21">
        <v>281.8</v>
      </c>
      <c r="Y999">
        <v>281.79999999999995</v>
      </c>
      <c r="Z999" s="116">
        <f t="shared" si="4"/>
        <v>-103.99999999999997</v>
      </c>
    </row>
    <row r="1000" spans="1:26">
      <c r="A1000" s="57"/>
      <c r="B1000" s="47"/>
      <c r="C1000" s="71"/>
      <c r="D1000" s="78" t="s">
        <v>75</v>
      </c>
      <c r="E1000" s="86">
        <f t="shared" ref="E1000:Q1000" si="321">+E997-E1001</f>
        <v>20.9</v>
      </c>
      <c r="F1000" s="86">
        <f t="shared" si="321"/>
        <v>48</v>
      </c>
      <c r="G1000" s="86">
        <f t="shared" si="321"/>
        <v>26.9</v>
      </c>
      <c r="H1000" s="86">
        <f t="shared" si="321"/>
        <v>43.2</v>
      </c>
      <c r="I1000" s="86">
        <f t="shared" si="321"/>
        <v>48</v>
      </c>
      <c r="J1000" s="86">
        <f t="shared" si="321"/>
        <v>34.1</v>
      </c>
      <c r="K1000" s="95">
        <f t="shared" si="321"/>
        <v>0</v>
      </c>
      <c r="L1000" s="95">
        <f t="shared" si="321"/>
        <v>0</v>
      </c>
      <c r="M1000" s="95">
        <f t="shared" si="321"/>
        <v>0</v>
      </c>
      <c r="N1000" s="95">
        <f t="shared" si="321"/>
        <v>0</v>
      </c>
      <c r="O1000" s="95">
        <f t="shared" si="321"/>
        <v>0</v>
      </c>
      <c r="P1000" s="95">
        <f t="shared" si="321"/>
        <v>0</v>
      </c>
      <c r="Q1000" s="86">
        <f t="shared" si="321"/>
        <v>221.1</v>
      </c>
      <c r="R1000" s="86">
        <v>182.5</v>
      </c>
      <c r="S1000" s="112">
        <f t="shared" si="311"/>
        <v>121.15068493150685</v>
      </c>
      <c r="T1000" s="116">
        <f t="shared" si="3"/>
        <v>-197.90000000000003</v>
      </c>
      <c r="U1000" s="118"/>
      <c r="V1000" s="118"/>
      <c r="W1000" s="21"/>
      <c r="X1000" s="21">
        <v>380.4</v>
      </c>
      <c r="Y1000">
        <v>380.4</v>
      </c>
      <c r="Z1000" s="116">
        <f t="shared" si="4"/>
        <v>-197.89999999999998</v>
      </c>
    </row>
    <row r="1001" spans="1:26">
      <c r="A1001" s="57"/>
      <c r="B1001" s="47"/>
      <c r="C1001" s="71"/>
      <c r="D1001" s="78" t="s">
        <v>40</v>
      </c>
      <c r="E1001" s="86">
        <v>0.1</v>
      </c>
      <c r="F1001" s="86">
        <v>0.7</v>
      </c>
      <c r="G1001" s="86">
        <v>0.5</v>
      </c>
      <c r="H1001" s="86">
        <v>0.5</v>
      </c>
      <c r="I1001" s="86">
        <v>1</v>
      </c>
      <c r="J1001" s="86">
        <v>0.6</v>
      </c>
      <c r="K1001" s="95"/>
      <c r="L1001" s="95"/>
      <c r="M1001" s="95"/>
      <c r="N1001" s="95"/>
      <c r="O1001" s="95"/>
      <c r="P1001" s="95"/>
      <c r="Q1001" s="86">
        <f>SUM(E1001:P1001)</f>
        <v>3.4</v>
      </c>
      <c r="R1001" s="86">
        <v>3.5999999999999996</v>
      </c>
      <c r="S1001" s="112">
        <f t="shared" si="311"/>
        <v>94.444444444444457</v>
      </c>
      <c r="T1001" s="116">
        <f t="shared" si="3"/>
        <v>-5.4</v>
      </c>
      <c r="U1001" s="118"/>
      <c r="V1001" s="118"/>
      <c r="W1001" s="21"/>
      <c r="X1001" s="21">
        <v>9</v>
      </c>
      <c r="Y1001">
        <v>9</v>
      </c>
      <c r="Z1001" s="116">
        <f t="shared" si="4"/>
        <v>-5.4</v>
      </c>
    </row>
    <row r="1002" spans="1:26" ht="14.25">
      <c r="A1002" s="57"/>
      <c r="B1002" s="47"/>
      <c r="C1002" s="72"/>
      <c r="D1002" s="79" t="s">
        <v>76</v>
      </c>
      <c r="E1002" s="87">
        <v>0.1</v>
      </c>
      <c r="F1002" s="87">
        <v>0.7</v>
      </c>
      <c r="G1002" s="87">
        <v>0.5</v>
      </c>
      <c r="H1002" s="87">
        <v>0.5</v>
      </c>
      <c r="I1002" s="87">
        <v>1</v>
      </c>
      <c r="J1002" s="87">
        <v>0.6</v>
      </c>
      <c r="K1002" s="96"/>
      <c r="L1002" s="96"/>
      <c r="M1002" s="96"/>
      <c r="N1002" s="96"/>
      <c r="O1002" s="96"/>
      <c r="P1002" s="96"/>
      <c r="Q1002" s="87">
        <f>SUM(E1002:P1002)</f>
        <v>3.4</v>
      </c>
      <c r="R1002" s="87">
        <v>3.5999999999999996</v>
      </c>
      <c r="S1002" s="113">
        <f t="shared" si="311"/>
        <v>94.444444444444457</v>
      </c>
      <c r="T1002" s="116">
        <f t="shared" si="3"/>
        <v>-5.4</v>
      </c>
      <c r="U1002" s="119"/>
      <c r="V1002" s="119"/>
      <c r="W1002" s="21"/>
      <c r="X1002" s="21">
        <v>9</v>
      </c>
      <c r="Y1002">
        <v>9</v>
      </c>
      <c r="Z1002" s="116">
        <f t="shared" si="4"/>
        <v>-5.4</v>
      </c>
    </row>
    <row r="1003" spans="1:26" ht="14.25" customHeight="1">
      <c r="A1003" s="57"/>
      <c r="B1003" s="47"/>
      <c r="C1003" s="70" t="s">
        <v>66</v>
      </c>
      <c r="D1003" s="77" t="s">
        <v>39</v>
      </c>
      <c r="E1003" s="85">
        <v>2.2000000000000002</v>
      </c>
      <c r="F1003" s="85">
        <v>2.7</v>
      </c>
      <c r="G1003" s="85">
        <v>2.4</v>
      </c>
      <c r="H1003" s="85">
        <v>3</v>
      </c>
      <c r="I1003" s="85">
        <v>3.2</v>
      </c>
      <c r="J1003" s="85">
        <v>3</v>
      </c>
      <c r="K1003" s="94"/>
      <c r="L1003" s="94"/>
      <c r="M1003" s="94"/>
      <c r="N1003" s="94"/>
      <c r="O1003" s="94"/>
      <c r="P1003" s="94"/>
      <c r="Q1003" s="85">
        <f>SUM(E1003:P1003)</f>
        <v>16.5</v>
      </c>
      <c r="R1003" s="85">
        <v>48.2</v>
      </c>
      <c r="S1003" s="111">
        <f t="shared" si="311"/>
        <v>34.232365145228215</v>
      </c>
      <c r="T1003" s="116">
        <f t="shared" si="3"/>
        <v>-5.5</v>
      </c>
      <c r="U1003" s="117" t="s">
        <v>134</v>
      </c>
      <c r="V1003" s="148">
        <v>1</v>
      </c>
      <c r="W1003" s="21"/>
      <c r="X1003" s="21">
        <v>53.7</v>
      </c>
      <c r="Y1003">
        <v>53.7</v>
      </c>
      <c r="Z1003" s="116">
        <f t="shared" si="4"/>
        <v>-5.5</v>
      </c>
    </row>
    <row r="1004" spans="1:26">
      <c r="A1004" s="57"/>
      <c r="B1004" s="47"/>
      <c r="C1004" s="71"/>
      <c r="D1004" s="78" t="s">
        <v>72</v>
      </c>
      <c r="E1004" s="86">
        <v>0.1</v>
      </c>
      <c r="F1004" s="86">
        <v>0.1</v>
      </c>
      <c r="G1004" s="86">
        <v>0.2</v>
      </c>
      <c r="H1004" s="86">
        <v>0.2</v>
      </c>
      <c r="I1004" s="86">
        <v>0.2</v>
      </c>
      <c r="J1004" s="86">
        <v>0.3</v>
      </c>
      <c r="K1004" s="95"/>
      <c r="L1004" s="95"/>
      <c r="M1004" s="95"/>
      <c r="N1004" s="95"/>
      <c r="O1004" s="95"/>
      <c r="P1004" s="95"/>
      <c r="Q1004" s="86">
        <f>SUM(E1004:P1004)</f>
        <v>1.1000000000000001</v>
      </c>
      <c r="R1004" s="86">
        <v>0.30000000000000004</v>
      </c>
      <c r="S1004" s="112">
        <f t="shared" si="311"/>
        <v>366.66666666666663</v>
      </c>
      <c r="T1004" s="116">
        <f t="shared" si="3"/>
        <v>-4.9000000000000004</v>
      </c>
      <c r="U1004" s="118"/>
      <c r="V1004" s="118"/>
      <c r="W1004" s="21"/>
      <c r="X1004" s="21">
        <v>5.2</v>
      </c>
      <c r="Y1004">
        <v>5.3</v>
      </c>
      <c r="Z1004" s="116">
        <f t="shared" si="4"/>
        <v>-5</v>
      </c>
    </row>
    <row r="1005" spans="1:26">
      <c r="A1005" s="57"/>
      <c r="B1005" s="47"/>
      <c r="C1005" s="71"/>
      <c r="D1005" s="78" t="s">
        <v>74</v>
      </c>
      <c r="E1005" s="86">
        <f t="shared" ref="E1005:Q1005" si="322">+E1003-E1004</f>
        <v>2.1</v>
      </c>
      <c r="F1005" s="86">
        <f t="shared" si="322"/>
        <v>2.6</v>
      </c>
      <c r="G1005" s="86">
        <f t="shared" si="322"/>
        <v>2.1999999999999997</v>
      </c>
      <c r="H1005" s="86">
        <f t="shared" si="322"/>
        <v>2.8</v>
      </c>
      <c r="I1005" s="86">
        <f t="shared" si="322"/>
        <v>3</v>
      </c>
      <c r="J1005" s="86">
        <f t="shared" si="322"/>
        <v>2.7</v>
      </c>
      <c r="K1005" s="95">
        <f t="shared" si="322"/>
        <v>0</v>
      </c>
      <c r="L1005" s="95">
        <f t="shared" si="322"/>
        <v>0</v>
      </c>
      <c r="M1005" s="95">
        <f t="shared" si="322"/>
        <v>0</v>
      </c>
      <c r="N1005" s="95">
        <f t="shared" si="322"/>
        <v>0</v>
      </c>
      <c r="O1005" s="95">
        <f t="shared" si="322"/>
        <v>0</v>
      </c>
      <c r="P1005" s="95">
        <f t="shared" si="322"/>
        <v>0</v>
      </c>
      <c r="Q1005" s="86">
        <f t="shared" si="322"/>
        <v>15.4</v>
      </c>
      <c r="R1005" s="86">
        <v>47.900000000000006</v>
      </c>
      <c r="S1005" s="112">
        <f t="shared" si="311"/>
        <v>32.150313152400834</v>
      </c>
      <c r="T1005" s="116">
        <f t="shared" si="3"/>
        <v>-0.59999999999999432</v>
      </c>
      <c r="U1005" s="118"/>
      <c r="V1005" s="118"/>
      <c r="W1005" s="21"/>
      <c r="X1005" s="21">
        <v>48.5</v>
      </c>
      <c r="Y1005">
        <v>48.400000000000006</v>
      </c>
      <c r="Z1005" s="116">
        <f t="shared" si="4"/>
        <v>-0.5</v>
      </c>
    </row>
    <row r="1006" spans="1:26">
      <c r="A1006" s="57"/>
      <c r="B1006" s="47"/>
      <c r="C1006" s="71"/>
      <c r="D1006" s="78" t="s">
        <v>75</v>
      </c>
      <c r="E1006" s="86">
        <f t="shared" ref="E1006:Q1006" si="323">+E1003-E1007</f>
        <v>1.8000000000000003</v>
      </c>
      <c r="F1006" s="86">
        <f t="shared" si="323"/>
        <v>2.1</v>
      </c>
      <c r="G1006" s="86">
        <f t="shared" si="323"/>
        <v>1.7999999999999998</v>
      </c>
      <c r="H1006" s="86">
        <f t="shared" si="323"/>
        <v>2.2000000000000002</v>
      </c>
      <c r="I1006" s="86">
        <f t="shared" si="323"/>
        <v>2.4000000000000004</v>
      </c>
      <c r="J1006" s="86">
        <f t="shared" si="323"/>
        <v>2.2000000000000002</v>
      </c>
      <c r="K1006" s="95">
        <f t="shared" si="323"/>
        <v>0</v>
      </c>
      <c r="L1006" s="95">
        <f t="shared" si="323"/>
        <v>0</v>
      </c>
      <c r="M1006" s="95">
        <f t="shared" si="323"/>
        <v>0</v>
      </c>
      <c r="N1006" s="95">
        <f t="shared" si="323"/>
        <v>0</v>
      </c>
      <c r="O1006" s="95">
        <f t="shared" si="323"/>
        <v>0</v>
      </c>
      <c r="P1006" s="95">
        <f t="shared" si="323"/>
        <v>0</v>
      </c>
      <c r="Q1006" s="86">
        <f t="shared" si="323"/>
        <v>12.5</v>
      </c>
      <c r="R1006" s="86">
        <v>45</v>
      </c>
      <c r="S1006" s="112">
        <f t="shared" si="311"/>
        <v>27.777777777777779</v>
      </c>
      <c r="T1006" s="116">
        <f t="shared" si="3"/>
        <v>-2.7000000000000028</v>
      </c>
      <c r="U1006" s="118"/>
      <c r="V1006" s="118"/>
      <c r="W1006" s="21"/>
      <c r="X1006" s="21">
        <v>47.7</v>
      </c>
      <c r="Y1006">
        <v>48</v>
      </c>
      <c r="Z1006" s="116">
        <f t="shared" si="4"/>
        <v>-3</v>
      </c>
    </row>
    <row r="1007" spans="1:26">
      <c r="A1007" s="57"/>
      <c r="B1007" s="47"/>
      <c r="C1007" s="71"/>
      <c r="D1007" s="78" t="s">
        <v>40</v>
      </c>
      <c r="E1007" s="86">
        <v>0.4</v>
      </c>
      <c r="F1007" s="86">
        <v>0.6</v>
      </c>
      <c r="G1007" s="86">
        <v>0.6</v>
      </c>
      <c r="H1007" s="86">
        <v>0.8</v>
      </c>
      <c r="I1007" s="86">
        <v>0.8</v>
      </c>
      <c r="J1007" s="86">
        <v>0.8</v>
      </c>
      <c r="K1007" s="95"/>
      <c r="L1007" s="95"/>
      <c r="M1007" s="95"/>
      <c r="N1007" s="95"/>
      <c r="O1007" s="95"/>
      <c r="P1007" s="95"/>
      <c r="Q1007" s="86">
        <f>SUM(E1007:P1007)</f>
        <v>4</v>
      </c>
      <c r="R1007" s="86">
        <v>3.2</v>
      </c>
      <c r="S1007" s="112">
        <f t="shared" si="311"/>
        <v>125</v>
      </c>
      <c r="T1007" s="116">
        <f t="shared" si="3"/>
        <v>-2.8</v>
      </c>
      <c r="U1007" s="118"/>
      <c r="V1007" s="118"/>
      <c r="W1007" s="21"/>
      <c r="X1007" s="21">
        <v>6</v>
      </c>
      <c r="Y1007">
        <v>5.7</v>
      </c>
      <c r="Z1007" s="116">
        <f t="shared" si="4"/>
        <v>-2.5</v>
      </c>
    </row>
    <row r="1008" spans="1:26" ht="14.25">
      <c r="A1008" s="57"/>
      <c r="B1008" s="47"/>
      <c r="C1008" s="72"/>
      <c r="D1008" s="79" t="s">
        <v>76</v>
      </c>
      <c r="E1008" s="87">
        <v>0.4</v>
      </c>
      <c r="F1008" s="87">
        <v>0.6</v>
      </c>
      <c r="G1008" s="87">
        <v>0.6</v>
      </c>
      <c r="H1008" s="87">
        <v>0.8</v>
      </c>
      <c r="I1008" s="87">
        <v>0.8</v>
      </c>
      <c r="J1008" s="87">
        <v>0.8</v>
      </c>
      <c r="K1008" s="96"/>
      <c r="L1008" s="96"/>
      <c r="M1008" s="96"/>
      <c r="N1008" s="96"/>
      <c r="O1008" s="96"/>
      <c r="P1008" s="96"/>
      <c r="Q1008" s="87">
        <f>SUM(E1008:P1008)</f>
        <v>4</v>
      </c>
      <c r="R1008" s="87">
        <v>16.100000000000001</v>
      </c>
      <c r="S1008" s="113">
        <f t="shared" si="311"/>
        <v>24.844720496894407</v>
      </c>
      <c r="T1008" s="116">
        <f t="shared" si="3"/>
        <v>10.100000000000001</v>
      </c>
      <c r="U1008" s="119"/>
      <c r="V1008" s="119"/>
      <c r="W1008" s="21"/>
      <c r="X1008" s="21">
        <v>6</v>
      </c>
      <c r="Y1008">
        <v>5.7</v>
      </c>
      <c r="Z1008" s="116">
        <f t="shared" si="4"/>
        <v>10.400000000000002</v>
      </c>
    </row>
    <row r="1009" spans="1:26" ht="14.25" customHeight="1">
      <c r="A1009" s="57"/>
      <c r="B1009" s="47"/>
      <c r="C1009" s="70" t="s">
        <v>178</v>
      </c>
      <c r="D1009" s="77" t="s">
        <v>39</v>
      </c>
      <c r="E1009" s="85">
        <v>2</v>
      </c>
      <c r="F1009" s="85">
        <v>4</v>
      </c>
      <c r="G1009" s="85">
        <v>2</v>
      </c>
      <c r="H1009" s="85">
        <v>6</v>
      </c>
      <c r="I1009" s="85">
        <v>9</v>
      </c>
      <c r="J1009" s="85">
        <v>4</v>
      </c>
      <c r="K1009" s="94"/>
      <c r="L1009" s="94"/>
      <c r="M1009" s="94"/>
      <c r="N1009" s="94"/>
      <c r="O1009" s="94"/>
      <c r="P1009" s="94"/>
      <c r="Q1009" s="85">
        <f>SUM(E1009:P1009)</f>
        <v>27</v>
      </c>
      <c r="R1009" s="85">
        <v>27.3</v>
      </c>
      <c r="S1009" s="111">
        <f t="shared" si="311"/>
        <v>98.901098901098891</v>
      </c>
      <c r="T1009" s="116">
        <f t="shared" si="3"/>
        <v>0.30000000000000071</v>
      </c>
      <c r="U1009" s="117" t="s">
        <v>496</v>
      </c>
      <c r="V1009" s="148">
        <v>1</v>
      </c>
      <c r="W1009" s="21"/>
      <c r="X1009" s="21">
        <v>27</v>
      </c>
      <c r="Y1009">
        <v>27</v>
      </c>
      <c r="Z1009" s="116">
        <f t="shared" si="4"/>
        <v>0.30000000000000071</v>
      </c>
    </row>
    <row r="1010" spans="1:26">
      <c r="A1010" s="57"/>
      <c r="B1010" s="47"/>
      <c r="C1010" s="71"/>
      <c r="D1010" s="78" t="s">
        <v>72</v>
      </c>
      <c r="E1010" s="86">
        <v>0.2</v>
      </c>
      <c r="F1010" s="86">
        <v>0.4</v>
      </c>
      <c r="G1010" s="86">
        <v>0.2</v>
      </c>
      <c r="H1010" s="86">
        <v>0.6</v>
      </c>
      <c r="I1010" s="86">
        <v>0.9</v>
      </c>
      <c r="J1010" s="86">
        <v>0.4</v>
      </c>
      <c r="K1010" s="95"/>
      <c r="L1010" s="95"/>
      <c r="M1010" s="95"/>
      <c r="N1010" s="95"/>
      <c r="O1010" s="95"/>
      <c r="P1010" s="95"/>
      <c r="Q1010" s="86">
        <f>SUM(E1010:P1010)</f>
        <v>2.7</v>
      </c>
      <c r="R1010" s="86">
        <v>2.6</v>
      </c>
      <c r="S1010" s="112">
        <f t="shared" si="311"/>
        <v>103.84615384615384</v>
      </c>
      <c r="T1010" s="116">
        <f t="shared" si="3"/>
        <v>-9.9999999999999645e-002</v>
      </c>
      <c r="U1010" s="118"/>
      <c r="V1010" s="118"/>
      <c r="W1010" s="21"/>
      <c r="X1010" s="21">
        <v>2.7</v>
      </c>
      <c r="Y1010">
        <v>2.7</v>
      </c>
      <c r="Z1010" s="116">
        <f t="shared" si="4"/>
        <v>-9.9999999999999645e-002</v>
      </c>
    </row>
    <row r="1011" spans="1:26">
      <c r="A1011" s="57"/>
      <c r="B1011" s="47"/>
      <c r="C1011" s="71"/>
      <c r="D1011" s="78" t="s">
        <v>74</v>
      </c>
      <c r="E1011" s="86">
        <f t="shared" ref="E1011:Q1011" si="324">+E1009-E1010</f>
        <v>1.8</v>
      </c>
      <c r="F1011" s="86">
        <f t="shared" si="324"/>
        <v>3.6</v>
      </c>
      <c r="G1011" s="86">
        <f t="shared" si="324"/>
        <v>1.8</v>
      </c>
      <c r="H1011" s="86">
        <f t="shared" si="324"/>
        <v>5.4</v>
      </c>
      <c r="I1011" s="86">
        <f t="shared" si="324"/>
        <v>8.1</v>
      </c>
      <c r="J1011" s="86">
        <f t="shared" si="324"/>
        <v>3.6</v>
      </c>
      <c r="K1011" s="95">
        <f t="shared" si="324"/>
        <v>0</v>
      </c>
      <c r="L1011" s="95">
        <f t="shared" si="324"/>
        <v>0</v>
      </c>
      <c r="M1011" s="95">
        <f t="shared" si="324"/>
        <v>0</v>
      </c>
      <c r="N1011" s="95">
        <f t="shared" si="324"/>
        <v>0</v>
      </c>
      <c r="O1011" s="95">
        <f t="shared" si="324"/>
        <v>0</v>
      </c>
      <c r="P1011" s="95">
        <f t="shared" si="324"/>
        <v>0</v>
      </c>
      <c r="Q1011" s="86">
        <f t="shared" si="324"/>
        <v>24.3</v>
      </c>
      <c r="R1011" s="86">
        <v>24.700000000000003</v>
      </c>
      <c r="S1011" s="112">
        <f t="shared" si="311"/>
        <v>98.380566801619423</v>
      </c>
      <c r="T1011" s="116">
        <f t="shared" si="3"/>
        <v>0.40000000000000208</v>
      </c>
      <c r="U1011" s="118"/>
      <c r="V1011" s="118"/>
      <c r="W1011" s="21"/>
      <c r="X1011" s="21">
        <v>24.3</v>
      </c>
      <c r="Y1011">
        <v>24.3</v>
      </c>
      <c r="Z1011" s="116">
        <f t="shared" si="4"/>
        <v>0.40000000000000208</v>
      </c>
    </row>
    <row r="1012" spans="1:26">
      <c r="A1012" s="57"/>
      <c r="B1012" s="47"/>
      <c r="C1012" s="71"/>
      <c r="D1012" s="78" t="s">
        <v>75</v>
      </c>
      <c r="E1012" s="86">
        <f t="shared" ref="E1012:Q1012" si="325">+E1009-E1013</f>
        <v>2</v>
      </c>
      <c r="F1012" s="86">
        <f t="shared" si="325"/>
        <v>4</v>
      </c>
      <c r="G1012" s="86">
        <f t="shared" si="325"/>
        <v>2</v>
      </c>
      <c r="H1012" s="86">
        <f t="shared" si="325"/>
        <v>5</v>
      </c>
      <c r="I1012" s="86">
        <f t="shared" si="325"/>
        <v>8</v>
      </c>
      <c r="J1012" s="86">
        <f t="shared" si="325"/>
        <v>3</v>
      </c>
      <c r="K1012" s="95">
        <f t="shared" si="325"/>
        <v>0</v>
      </c>
      <c r="L1012" s="95">
        <f t="shared" si="325"/>
        <v>0</v>
      </c>
      <c r="M1012" s="95">
        <f t="shared" si="325"/>
        <v>0</v>
      </c>
      <c r="N1012" s="95">
        <f t="shared" si="325"/>
        <v>0</v>
      </c>
      <c r="O1012" s="95">
        <f t="shared" si="325"/>
        <v>0</v>
      </c>
      <c r="P1012" s="95">
        <f t="shared" si="325"/>
        <v>0</v>
      </c>
      <c r="Q1012" s="86">
        <f t="shared" si="325"/>
        <v>24</v>
      </c>
      <c r="R1012" s="86">
        <v>27</v>
      </c>
      <c r="S1012" s="112">
        <f t="shared" si="311"/>
        <v>88.888888888888886</v>
      </c>
      <c r="T1012" s="116">
        <f t="shared" si="3"/>
        <v>0.89999999999999869</v>
      </c>
      <c r="U1012" s="118"/>
      <c r="V1012" s="118"/>
      <c r="W1012" s="21"/>
      <c r="X1012" s="21">
        <v>26.1</v>
      </c>
      <c r="Y1012">
        <v>26.1</v>
      </c>
      <c r="Z1012" s="116">
        <f t="shared" si="4"/>
        <v>0.89999999999999869</v>
      </c>
    </row>
    <row r="1013" spans="1:26">
      <c r="A1013" s="57"/>
      <c r="B1013" s="47"/>
      <c r="C1013" s="71"/>
      <c r="D1013" s="78" t="s">
        <v>40</v>
      </c>
      <c r="E1013" s="86">
        <v>0</v>
      </c>
      <c r="F1013" s="86">
        <v>0</v>
      </c>
      <c r="G1013" s="86">
        <v>0</v>
      </c>
      <c r="H1013" s="86">
        <v>1</v>
      </c>
      <c r="I1013" s="86">
        <v>1</v>
      </c>
      <c r="J1013" s="86">
        <v>1</v>
      </c>
      <c r="K1013" s="95"/>
      <c r="L1013" s="95"/>
      <c r="M1013" s="95"/>
      <c r="N1013" s="95"/>
      <c r="O1013" s="95"/>
      <c r="P1013" s="95"/>
      <c r="Q1013" s="86">
        <f>SUM(E1013:P1013)</f>
        <v>3</v>
      </c>
      <c r="R1013" s="86">
        <v>0.30000000000000004</v>
      </c>
      <c r="S1013" s="112">
        <f t="shared" si="311"/>
        <v>999.99999999999977</v>
      </c>
      <c r="T1013" s="116">
        <f t="shared" si="3"/>
        <v>-0.59999999999999987</v>
      </c>
      <c r="U1013" s="118"/>
      <c r="V1013" s="118"/>
      <c r="W1013" s="21"/>
      <c r="X1013" s="21">
        <v>0.8999999999999998</v>
      </c>
      <c r="Y1013">
        <v>0.8999999999999998</v>
      </c>
      <c r="Z1013" s="116">
        <f t="shared" si="4"/>
        <v>-0.59999999999999987</v>
      </c>
    </row>
    <row r="1014" spans="1:26" ht="14.25">
      <c r="A1014" s="57"/>
      <c r="B1014" s="47"/>
      <c r="C1014" s="72"/>
      <c r="D1014" s="79" t="s">
        <v>76</v>
      </c>
      <c r="E1014" s="87">
        <v>0</v>
      </c>
      <c r="F1014" s="87">
        <v>0</v>
      </c>
      <c r="G1014" s="87">
        <v>0</v>
      </c>
      <c r="H1014" s="87">
        <v>1</v>
      </c>
      <c r="I1014" s="87">
        <v>1</v>
      </c>
      <c r="J1014" s="87">
        <v>1</v>
      </c>
      <c r="K1014" s="96"/>
      <c r="L1014" s="96"/>
      <c r="M1014" s="96"/>
      <c r="N1014" s="96"/>
      <c r="O1014" s="96"/>
      <c r="P1014" s="96"/>
      <c r="Q1014" s="87">
        <f>SUM(E1014:P1014)</f>
        <v>3</v>
      </c>
      <c r="R1014" s="87">
        <v>0.30000000000000004</v>
      </c>
      <c r="S1014" s="113">
        <f t="shared" si="311"/>
        <v>999.99999999999977</v>
      </c>
      <c r="T1014" s="116">
        <f t="shared" si="3"/>
        <v>-0.59999999999999987</v>
      </c>
      <c r="U1014" s="119"/>
      <c r="V1014" s="119"/>
      <c r="W1014" s="21"/>
      <c r="X1014" s="21">
        <v>0.8999999999999998</v>
      </c>
      <c r="Y1014">
        <v>0.8999999999999998</v>
      </c>
      <c r="Z1014" s="116">
        <f t="shared" si="4"/>
        <v>-0.59999999999999987</v>
      </c>
    </row>
    <row r="1015" spans="1:26" ht="14.25" customHeight="1">
      <c r="A1015" s="57"/>
      <c r="B1015" s="47"/>
      <c r="C1015" s="70" t="s">
        <v>208</v>
      </c>
      <c r="D1015" s="77" t="s">
        <v>39</v>
      </c>
      <c r="E1015" s="85">
        <v>1.1000000000000001</v>
      </c>
      <c r="F1015" s="85">
        <v>2</v>
      </c>
      <c r="G1015" s="85">
        <v>1</v>
      </c>
      <c r="H1015" s="85">
        <v>2.8</v>
      </c>
      <c r="I1015" s="85">
        <v>3.4</v>
      </c>
      <c r="J1015" s="85">
        <v>2.7</v>
      </c>
      <c r="K1015" s="94"/>
      <c r="L1015" s="94"/>
      <c r="M1015" s="94"/>
      <c r="N1015" s="94"/>
      <c r="O1015" s="94"/>
      <c r="P1015" s="94"/>
      <c r="Q1015" s="85">
        <f>SUM(E1015:P1015)</f>
        <v>13</v>
      </c>
      <c r="R1015" s="85">
        <v>12</v>
      </c>
      <c r="S1015" s="111">
        <f t="shared" si="311"/>
        <v>108.33333333333333</v>
      </c>
      <c r="T1015" s="116">
        <f t="shared" si="3"/>
        <v>-8.6999999999999993</v>
      </c>
      <c r="U1015" s="117" t="s">
        <v>484</v>
      </c>
      <c r="V1015" s="148">
        <v>1</v>
      </c>
      <c r="W1015" s="21"/>
      <c r="X1015" s="21">
        <v>20.7</v>
      </c>
      <c r="Y1015">
        <v>20.7</v>
      </c>
      <c r="Z1015" s="116">
        <f t="shared" si="4"/>
        <v>-8.6999999999999993</v>
      </c>
    </row>
    <row r="1016" spans="1:26">
      <c r="A1016" s="57"/>
      <c r="B1016" s="47"/>
      <c r="C1016" s="71"/>
      <c r="D1016" s="78" t="s">
        <v>72</v>
      </c>
      <c r="E1016" s="86">
        <v>0</v>
      </c>
      <c r="F1016" s="86">
        <v>0</v>
      </c>
      <c r="G1016" s="86">
        <v>0</v>
      </c>
      <c r="H1016" s="86">
        <v>0.6</v>
      </c>
      <c r="I1016" s="86">
        <v>0.7</v>
      </c>
      <c r="J1016" s="86">
        <v>0.3</v>
      </c>
      <c r="K1016" s="95"/>
      <c r="L1016" s="95"/>
      <c r="M1016" s="95"/>
      <c r="N1016" s="95"/>
      <c r="O1016" s="95"/>
      <c r="P1016" s="95"/>
      <c r="Q1016" s="86">
        <f>SUM(E1016:P1016)</f>
        <v>1.6</v>
      </c>
      <c r="R1016" s="86">
        <v>1.8</v>
      </c>
      <c r="S1016" s="112">
        <f t="shared" si="311"/>
        <v>88.888888888888886</v>
      </c>
      <c r="T1016" s="116">
        <f t="shared" si="3"/>
        <v>-1.7</v>
      </c>
      <c r="U1016" s="118"/>
      <c r="V1016" s="118"/>
      <c r="W1016" s="21"/>
      <c r="X1016" s="21">
        <v>3.5</v>
      </c>
      <c r="Y1016">
        <v>3.5</v>
      </c>
      <c r="Z1016" s="116">
        <f t="shared" si="4"/>
        <v>-1.7</v>
      </c>
    </row>
    <row r="1017" spans="1:26">
      <c r="A1017" s="57"/>
      <c r="B1017" s="47"/>
      <c r="C1017" s="71"/>
      <c r="D1017" s="78" t="s">
        <v>74</v>
      </c>
      <c r="E1017" s="86">
        <f t="shared" ref="E1017:Q1017" si="326">+E1015-E1016</f>
        <v>1.1000000000000001</v>
      </c>
      <c r="F1017" s="86">
        <f t="shared" si="326"/>
        <v>2</v>
      </c>
      <c r="G1017" s="86">
        <f t="shared" si="326"/>
        <v>1</v>
      </c>
      <c r="H1017" s="86">
        <f t="shared" si="326"/>
        <v>2.1999999999999997</v>
      </c>
      <c r="I1017" s="86">
        <f t="shared" si="326"/>
        <v>2.7</v>
      </c>
      <c r="J1017" s="86">
        <f t="shared" si="326"/>
        <v>2.4000000000000004</v>
      </c>
      <c r="K1017" s="95">
        <f t="shared" si="326"/>
        <v>0</v>
      </c>
      <c r="L1017" s="95">
        <f t="shared" si="326"/>
        <v>0</v>
      </c>
      <c r="M1017" s="95">
        <f t="shared" si="326"/>
        <v>0</v>
      </c>
      <c r="N1017" s="95">
        <f t="shared" si="326"/>
        <v>0</v>
      </c>
      <c r="O1017" s="95">
        <f t="shared" si="326"/>
        <v>0</v>
      </c>
      <c r="P1017" s="95">
        <f t="shared" si="326"/>
        <v>0</v>
      </c>
      <c r="Q1017" s="86">
        <f t="shared" si="326"/>
        <v>11.4</v>
      </c>
      <c r="R1017" s="86">
        <v>10.199999999999999</v>
      </c>
      <c r="S1017" s="112">
        <f t="shared" si="311"/>
        <v>111.76470588235294</v>
      </c>
      <c r="T1017" s="116">
        <f t="shared" si="3"/>
        <v>-7</v>
      </c>
      <c r="U1017" s="118"/>
      <c r="V1017" s="118"/>
      <c r="W1017" s="21"/>
      <c r="X1017" s="21">
        <v>17.2</v>
      </c>
      <c r="Y1017">
        <v>17.2</v>
      </c>
      <c r="Z1017" s="116">
        <f t="shared" si="4"/>
        <v>-7</v>
      </c>
    </row>
    <row r="1018" spans="1:26">
      <c r="A1018" s="57"/>
      <c r="B1018" s="63"/>
      <c r="C1018" s="71"/>
      <c r="D1018" s="78" t="s">
        <v>75</v>
      </c>
      <c r="E1018" s="86">
        <f t="shared" ref="E1018:Q1018" si="327">+E1015-E1019</f>
        <v>0.90000000000000013</v>
      </c>
      <c r="F1018" s="86">
        <f t="shared" si="327"/>
        <v>1.7</v>
      </c>
      <c r="G1018" s="86">
        <f t="shared" si="327"/>
        <v>0.7</v>
      </c>
      <c r="H1018" s="86">
        <f t="shared" si="327"/>
        <v>2.2999999999999998</v>
      </c>
      <c r="I1018" s="86">
        <f t="shared" si="327"/>
        <v>2.7</v>
      </c>
      <c r="J1018" s="86">
        <f t="shared" si="327"/>
        <v>2.1</v>
      </c>
      <c r="K1018" s="95">
        <f t="shared" si="327"/>
        <v>0</v>
      </c>
      <c r="L1018" s="95">
        <f t="shared" si="327"/>
        <v>0</v>
      </c>
      <c r="M1018" s="95">
        <f t="shared" si="327"/>
        <v>0</v>
      </c>
      <c r="N1018" s="95">
        <f t="shared" si="327"/>
        <v>0</v>
      </c>
      <c r="O1018" s="95">
        <f t="shared" si="327"/>
        <v>0</v>
      </c>
      <c r="P1018" s="95">
        <f t="shared" si="327"/>
        <v>0</v>
      </c>
      <c r="Q1018" s="86">
        <f t="shared" si="327"/>
        <v>10.4</v>
      </c>
      <c r="R1018" s="86">
        <v>9.6</v>
      </c>
      <c r="S1018" s="112">
        <f t="shared" si="311"/>
        <v>108.33333333333334</v>
      </c>
      <c r="T1018" s="116">
        <f t="shared" si="3"/>
        <v>-6.7999999999999989</v>
      </c>
      <c r="U1018" s="118"/>
      <c r="V1018" s="118"/>
      <c r="W1018" s="21"/>
      <c r="X1018" s="21">
        <v>16.399999999999999</v>
      </c>
      <c r="Y1018">
        <v>16.399999999999999</v>
      </c>
      <c r="Z1018" s="116">
        <f t="shared" si="4"/>
        <v>-6.7999999999999989</v>
      </c>
    </row>
    <row r="1019" spans="1:26">
      <c r="A1019" s="57"/>
      <c r="B1019" s="63"/>
      <c r="C1019" s="71"/>
      <c r="D1019" s="78" t="s">
        <v>40</v>
      </c>
      <c r="E1019" s="86">
        <v>0.2</v>
      </c>
      <c r="F1019" s="86">
        <v>0.3</v>
      </c>
      <c r="G1019" s="86">
        <v>0.3</v>
      </c>
      <c r="H1019" s="86">
        <v>0.5</v>
      </c>
      <c r="I1019" s="86">
        <v>0.7</v>
      </c>
      <c r="J1019" s="86">
        <v>0.6</v>
      </c>
      <c r="K1019" s="95"/>
      <c r="L1019" s="95"/>
      <c r="M1019" s="95"/>
      <c r="N1019" s="95"/>
      <c r="O1019" s="95"/>
      <c r="P1019" s="95"/>
      <c r="Q1019" s="86">
        <f>SUM(E1019:P1019)</f>
        <v>2.6</v>
      </c>
      <c r="R1019" s="86">
        <v>2.4000000000000004</v>
      </c>
      <c r="S1019" s="112">
        <f t="shared" si="311"/>
        <v>108.33333333333333</v>
      </c>
      <c r="T1019" s="116">
        <f t="shared" si="3"/>
        <v>-1.8999999999999995</v>
      </c>
      <c r="U1019" s="118"/>
      <c r="V1019" s="118"/>
      <c r="W1019" s="21"/>
      <c r="X1019" s="21">
        <v>4.3</v>
      </c>
      <c r="Y1019">
        <v>4.3</v>
      </c>
      <c r="Z1019" s="116">
        <f t="shared" si="4"/>
        <v>-1.8999999999999995</v>
      </c>
    </row>
    <row r="1020" spans="1:26" ht="14.25">
      <c r="A1020" s="57"/>
      <c r="B1020" s="63"/>
      <c r="C1020" s="72"/>
      <c r="D1020" s="79" t="s">
        <v>76</v>
      </c>
      <c r="E1020" s="87">
        <v>0.2</v>
      </c>
      <c r="F1020" s="87">
        <v>0.3</v>
      </c>
      <c r="G1020" s="87">
        <v>0.3</v>
      </c>
      <c r="H1020" s="87">
        <v>0.5</v>
      </c>
      <c r="I1020" s="87">
        <v>0.7</v>
      </c>
      <c r="J1020" s="87">
        <v>0.6</v>
      </c>
      <c r="K1020" s="96"/>
      <c r="L1020" s="96"/>
      <c r="M1020" s="96"/>
      <c r="N1020" s="96"/>
      <c r="O1020" s="96"/>
      <c r="P1020" s="96"/>
      <c r="Q1020" s="87">
        <f>SUM(E1020:P1020)</f>
        <v>2.6</v>
      </c>
      <c r="R1020" s="87">
        <v>2.4000000000000004</v>
      </c>
      <c r="S1020" s="113">
        <f t="shared" si="311"/>
        <v>108.33333333333333</v>
      </c>
      <c r="T1020" s="116">
        <f t="shared" si="3"/>
        <v>-1.8999999999999995</v>
      </c>
      <c r="U1020" s="119"/>
      <c r="V1020" s="119"/>
      <c r="W1020" s="21"/>
      <c r="X1020" s="21">
        <v>4.3</v>
      </c>
      <c r="Y1020">
        <v>4.3</v>
      </c>
      <c r="Z1020" s="116">
        <f t="shared" si="4"/>
        <v>-1.8999999999999995</v>
      </c>
    </row>
    <row r="1021" spans="1:26" ht="14.25" customHeight="1">
      <c r="A1021" s="57"/>
      <c r="B1021" s="63"/>
      <c r="C1021" s="70" t="s">
        <v>150</v>
      </c>
      <c r="D1021" s="77" t="s">
        <v>39</v>
      </c>
      <c r="E1021" s="85">
        <v>5.5</v>
      </c>
      <c r="F1021" s="85">
        <v>5.8</v>
      </c>
      <c r="G1021" s="85">
        <v>5.0999999999999996</v>
      </c>
      <c r="H1021" s="85">
        <v>6.7</v>
      </c>
      <c r="I1021" s="85">
        <v>7.9</v>
      </c>
      <c r="J1021" s="85">
        <v>6.4</v>
      </c>
      <c r="K1021" s="94"/>
      <c r="L1021" s="94"/>
      <c r="M1021" s="94"/>
      <c r="N1021" s="94"/>
      <c r="O1021" s="94"/>
      <c r="P1021" s="94"/>
      <c r="Q1021" s="85">
        <f>SUM(E1021:P1021)</f>
        <v>37.4</v>
      </c>
      <c r="R1021" s="85">
        <v>32.299999999999997</v>
      </c>
      <c r="S1021" s="111">
        <f t="shared" si="311"/>
        <v>115.78947368421053</v>
      </c>
      <c r="T1021" s="116">
        <f t="shared" si="3"/>
        <v>-22.700000000000003</v>
      </c>
      <c r="U1021" s="117" t="s">
        <v>71</v>
      </c>
      <c r="V1021" s="148">
        <v>1</v>
      </c>
      <c r="W1021" s="21"/>
      <c r="X1021" s="21">
        <v>55</v>
      </c>
      <c r="Y1021">
        <v>55</v>
      </c>
      <c r="Z1021" s="116">
        <f t="shared" si="4"/>
        <v>-22.700000000000003</v>
      </c>
    </row>
    <row r="1022" spans="1:26">
      <c r="A1022" s="57"/>
      <c r="B1022" s="63"/>
      <c r="C1022" s="71"/>
      <c r="D1022" s="78" t="s">
        <v>72</v>
      </c>
      <c r="E1022" s="86">
        <v>0.1</v>
      </c>
      <c r="F1022" s="86">
        <v>0.1</v>
      </c>
      <c r="G1022" s="86">
        <v>0.1</v>
      </c>
      <c r="H1022" s="86">
        <v>0.4</v>
      </c>
      <c r="I1022" s="86">
        <v>0.4</v>
      </c>
      <c r="J1022" s="86">
        <v>0.3</v>
      </c>
      <c r="K1022" s="95"/>
      <c r="L1022" s="95"/>
      <c r="M1022" s="95"/>
      <c r="N1022" s="95"/>
      <c r="O1022" s="95"/>
      <c r="P1022" s="95"/>
      <c r="Q1022" s="86">
        <f>SUM(E1022:P1022)</f>
        <v>1.4</v>
      </c>
      <c r="R1022" s="86">
        <v>4.8</v>
      </c>
      <c r="S1022" s="112">
        <f t="shared" si="311"/>
        <v>29.166666666666668</v>
      </c>
      <c r="T1022" s="116">
        <f t="shared" si="3"/>
        <v>2.8</v>
      </c>
      <c r="U1022" s="118"/>
      <c r="V1022" s="118"/>
      <c r="W1022" s="21"/>
      <c r="X1022" s="21">
        <v>2</v>
      </c>
      <c r="Y1022">
        <v>2</v>
      </c>
      <c r="Z1022" s="116">
        <f t="shared" si="4"/>
        <v>2.8</v>
      </c>
    </row>
    <row r="1023" spans="1:26">
      <c r="A1023" s="57"/>
      <c r="B1023" s="63"/>
      <c r="C1023" s="71"/>
      <c r="D1023" s="78" t="s">
        <v>74</v>
      </c>
      <c r="E1023" s="86">
        <f t="shared" ref="E1023:Q1023" si="328">+E1021-E1022</f>
        <v>5.4</v>
      </c>
      <c r="F1023" s="86">
        <f t="shared" si="328"/>
        <v>5.7</v>
      </c>
      <c r="G1023" s="86">
        <f t="shared" si="328"/>
        <v>5</v>
      </c>
      <c r="H1023" s="86">
        <f t="shared" si="328"/>
        <v>6.3</v>
      </c>
      <c r="I1023" s="86">
        <f t="shared" si="328"/>
        <v>7.5</v>
      </c>
      <c r="J1023" s="86">
        <f t="shared" si="328"/>
        <v>6.1</v>
      </c>
      <c r="K1023" s="95">
        <f t="shared" si="328"/>
        <v>0</v>
      </c>
      <c r="L1023" s="95">
        <f t="shared" si="328"/>
        <v>0</v>
      </c>
      <c r="M1023" s="95">
        <f t="shared" si="328"/>
        <v>0</v>
      </c>
      <c r="N1023" s="95">
        <f t="shared" si="328"/>
        <v>0</v>
      </c>
      <c r="O1023" s="95">
        <f t="shared" si="328"/>
        <v>0</v>
      </c>
      <c r="P1023" s="95">
        <f t="shared" si="328"/>
        <v>0</v>
      </c>
      <c r="Q1023" s="86">
        <f t="shared" si="328"/>
        <v>36</v>
      </c>
      <c r="R1023" s="86">
        <v>27.5</v>
      </c>
      <c r="S1023" s="112">
        <f t="shared" si="311"/>
        <v>130.90909090909091</v>
      </c>
      <c r="T1023" s="116">
        <f t="shared" si="3"/>
        <v>-25.5</v>
      </c>
      <c r="U1023" s="118"/>
      <c r="V1023" s="118"/>
      <c r="W1023" s="21"/>
      <c r="X1023" s="21">
        <v>53</v>
      </c>
      <c r="Y1023">
        <v>53</v>
      </c>
      <c r="Z1023" s="116">
        <f t="shared" si="4"/>
        <v>-25.5</v>
      </c>
    </row>
    <row r="1024" spans="1:26">
      <c r="A1024" s="57"/>
      <c r="B1024" s="63"/>
      <c r="C1024" s="71"/>
      <c r="D1024" s="78" t="s">
        <v>75</v>
      </c>
      <c r="E1024" s="86">
        <f t="shared" ref="E1024:Q1024" si="329">+E1021-E1025</f>
        <v>4.9000000000000004</v>
      </c>
      <c r="F1024" s="86">
        <f t="shared" si="329"/>
        <v>5.2</v>
      </c>
      <c r="G1024" s="86">
        <f t="shared" si="329"/>
        <v>4.6999999999999993</v>
      </c>
      <c r="H1024" s="86">
        <f t="shared" si="329"/>
        <v>5.8</v>
      </c>
      <c r="I1024" s="86">
        <f t="shared" si="329"/>
        <v>6.7</v>
      </c>
      <c r="J1024" s="86">
        <f t="shared" si="329"/>
        <v>5.5</v>
      </c>
      <c r="K1024" s="95">
        <f t="shared" si="329"/>
        <v>0</v>
      </c>
      <c r="L1024" s="95">
        <f t="shared" si="329"/>
        <v>0</v>
      </c>
      <c r="M1024" s="95">
        <f t="shared" si="329"/>
        <v>0</v>
      </c>
      <c r="N1024" s="95">
        <f t="shared" si="329"/>
        <v>0</v>
      </c>
      <c r="O1024" s="95">
        <f t="shared" si="329"/>
        <v>0</v>
      </c>
      <c r="P1024" s="95">
        <f t="shared" si="329"/>
        <v>0</v>
      </c>
      <c r="Q1024" s="86">
        <f t="shared" si="329"/>
        <v>32.799999999999997</v>
      </c>
      <c r="R1024" s="86">
        <v>28.5</v>
      </c>
      <c r="S1024" s="112">
        <f t="shared" si="311"/>
        <v>115.08771929824559</v>
      </c>
      <c r="T1024" s="116">
        <f t="shared" si="3"/>
        <v>-19.800000000000004</v>
      </c>
      <c r="U1024" s="118"/>
      <c r="V1024" s="118"/>
      <c r="W1024" s="21"/>
      <c r="X1024" s="21">
        <v>48.3</v>
      </c>
      <c r="Y1024">
        <v>48.3</v>
      </c>
      <c r="Z1024" s="116">
        <f t="shared" si="4"/>
        <v>-19.799999999999997</v>
      </c>
    </row>
    <row r="1025" spans="1:26">
      <c r="A1025" s="57"/>
      <c r="B1025" s="63"/>
      <c r="C1025" s="71"/>
      <c r="D1025" s="78" t="s">
        <v>40</v>
      </c>
      <c r="E1025" s="86">
        <v>0.6</v>
      </c>
      <c r="F1025" s="86">
        <v>0.6</v>
      </c>
      <c r="G1025" s="86">
        <v>0.4</v>
      </c>
      <c r="H1025" s="86">
        <v>0.9</v>
      </c>
      <c r="I1025" s="86">
        <v>1.2</v>
      </c>
      <c r="J1025" s="86">
        <v>0.9</v>
      </c>
      <c r="K1025" s="95"/>
      <c r="L1025" s="95"/>
      <c r="M1025" s="95"/>
      <c r="N1025" s="95"/>
      <c r="O1025" s="95"/>
      <c r="P1025" s="95"/>
      <c r="Q1025" s="86">
        <f>SUM(E1025:P1025)</f>
        <v>4.6000000000000005</v>
      </c>
      <c r="R1025" s="86">
        <v>3.8</v>
      </c>
      <c r="S1025" s="112">
        <f t="shared" si="311"/>
        <v>121.05263157894738</v>
      </c>
      <c r="T1025" s="116">
        <f t="shared" si="3"/>
        <v>-2.9000000000000004</v>
      </c>
      <c r="U1025" s="118"/>
      <c r="V1025" s="118"/>
      <c r="W1025" s="21"/>
      <c r="X1025" s="21">
        <v>6.7</v>
      </c>
      <c r="Y1025">
        <v>6.7</v>
      </c>
      <c r="Z1025" s="116">
        <f t="shared" si="4"/>
        <v>-2.9000000000000004</v>
      </c>
    </row>
    <row r="1026" spans="1:26" ht="14.25">
      <c r="A1026" s="57"/>
      <c r="B1026" s="63"/>
      <c r="C1026" s="72"/>
      <c r="D1026" s="79" t="s">
        <v>76</v>
      </c>
      <c r="E1026" s="87">
        <v>0.7</v>
      </c>
      <c r="F1026" s="87">
        <v>0.6</v>
      </c>
      <c r="G1026" s="87">
        <v>0.4</v>
      </c>
      <c r="H1026" s="87">
        <v>1</v>
      </c>
      <c r="I1026" s="87">
        <v>1.2</v>
      </c>
      <c r="J1026" s="87">
        <v>1</v>
      </c>
      <c r="K1026" s="96"/>
      <c r="L1026" s="96"/>
      <c r="M1026" s="96"/>
      <c r="N1026" s="96"/>
      <c r="O1026" s="96"/>
      <c r="P1026" s="96"/>
      <c r="Q1026" s="87">
        <f>SUM(E1026:P1026)</f>
        <v>4.8999999999999995</v>
      </c>
      <c r="R1026" s="87">
        <v>3.8</v>
      </c>
      <c r="S1026" s="113">
        <f t="shared" si="311"/>
        <v>128.94736842105263</v>
      </c>
      <c r="T1026" s="116">
        <f t="shared" si="3"/>
        <v>-2.9000000000000004</v>
      </c>
      <c r="U1026" s="119"/>
      <c r="V1026" s="119"/>
      <c r="W1026" s="21"/>
      <c r="X1026" s="21">
        <v>6.7</v>
      </c>
      <c r="Y1026">
        <v>6.7</v>
      </c>
      <c r="Z1026" s="116">
        <f t="shared" si="4"/>
        <v>-2.9000000000000004</v>
      </c>
    </row>
    <row r="1027" spans="1:26" ht="18.75" customHeight="1">
      <c r="A1027" s="52" t="str">
        <f>A1</f>
        <v>１　令和３年度（２０２１年度）上期　市町村別・月別観光入込客数</v>
      </c>
      <c r="K1027" s="98"/>
      <c r="L1027" s="98"/>
      <c r="M1027" s="98"/>
      <c r="N1027" s="98"/>
      <c r="O1027" s="98"/>
      <c r="P1027" s="98"/>
      <c r="Q1027" s="102"/>
      <c r="T1027" s="116">
        <f t="shared" si="3"/>
        <v>0</v>
      </c>
      <c r="W1027" s="21"/>
      <c r="X1027" s="21"/>
      <c r="Z1027" s="116">
        <f t="shared" si="4"/>
        <v>0</v>
      </c>
    </row>
    <row r="1028" spans="1:26" ht="13.5" customHeight="1">
      <c r="K1028" s="98"/>
      <c r="L1028" s="98"/>
      <c r="M1028" s="98"/>
      <c r="N1028" s="98"/>
      <c r="O1028" s="98"/>
      <c r="P1028" s="98"/>
      <c r="Q1028" s="102"/>
      <c r="S1028" s="109" t="s">
        <v>333</v>
      </c>
      <c r="T1028" s="116">
        <f t="shared" si="3"/>
        <v>0</v>
      </c>
      <c r="W1028" s="21"/>
      <c r="X1028" s="21"/>
      <c r="Z1028" s="116">
        <f t="shared" si="4"/>
        <v>0</v>
      </c>
    </row>
    <row r="1029" spans="1:26" ht="13.5" customHeight="1">
      <c r="A1029" s="53" t="s">
        <v>50</v>
      </c>
      <c r="B1029" s="53" t="s">
        <v>359</v>
      </c>
      <c r="C1029" s="53" t="s">
        <v>60</v>
      </c>
      <c r="D1029" s="76" t="s">
        <v>24</v>
      </c>
      <c r="E1029" s="81" t="s">
        <v>14</v>
      </c>
      <c r="F1029" s="81" t="s">
        <v>61</v>
      </c>
      <c r="G1029" s="81" t="s">
        <v>55</v>
      </c>
      <c r="H1029" s="81" t="s">
        <v>63</v>
      </c>
      <c r="I1029" s="81" t="s">
        <v>65</v>
      </c>
      <c r="J1029" s="81" t="s">
        <v>26</v>
      </c>
      <c r="K1029" s="97" t="s">
        <v>9</v>
      </c>
      <c r="L1029" s="97" t="s">
        <v>67</v>
      </c>
      <c r="M1029" s="97" t="s">
        <v>68</v>
      </c>
      <c r="N1029" s="97" t="s">
        <v>20</v>
      </c>
      <c r="O1029" s="97" t="s">
        <v>31</v>
      </c>
      <c r="P1029" s="97" t="s">
        <v>29</v>
      </c>
      <c r="Q1029" s="103" t="s">
        <v>360</v>
      </c>
      <c r="R1029" s="99" t="s">
        <v>94</v>
      </c>
      <c r="S1029" s="110" t="s">
        <v>69</v>
      </c>
      <c r="T1029" s="116" t="e">
        <f t="shared" si="3"/>
        <v>#VALUE!</v>
      </c>
      <c r="W1029" s="21"/>
      <c r="X1029" s="21" t="s">
        <v>407</v>
      </c>
      <c r="Y1029" t="s">
        <v>360</v>
      </c>
      <c r="Z1029" s="116" t="e">
        <f t="shared" si="4"/>
        <v>#VALUE!</v>
      </c>
    </row>
    <row r="1030" spans="1:26" ht="14.25" customHeight="1">
      <c r="A1030" s="57"/>
      <c r="B1030" s="63"/>
      <c r="C1030" s="70" t="s">
        <v>153</v>
      </c>
      <c r="D1030" s="77" t="s">
        <v>39</v>
      </c>
      <c r="E1030" s="85">
        <v>47.2</v>
      </c>
      <c r="F1030" s="85">
        <v>87.5</v>
      </c>
      <c r="G1030" s="85">
        <v>65.599999999999994</v>
      </c>
      <c r="H1030" s="85">
        <v>120.6</v>
      </c>
      <c r="I1030" s="85">
        <v>138.4</v>
      </c>
      <c r="J1030" s="85">
        <v>100.5</v>
      </c>
      <c r="K1030" s="94"/>
      <c r="L1030" s="94"/>
      <c r="M1030" s="94"/>
      <c r="N1030" s="94"/>
      <c r="O1030" s="94"/>
      <c r="P1030" s="94"/>
      <c r="Q1030" s="85">
        <f>SUM(E1030:P1030)</f>
        <v>559.79999999999995</v>
      </c>
      <c r="R1030" s="85">
        <v>512.29999999999995</v>
      </c>
      <c r="S1030" s="111">
        <f t="shared" ref="S1030:S1083" si="330">IF(Q1030=0,"－",Q1030/R1030*100)</f>
        <v>109.2719109896545</v>
      </c>
      <c r="T1030" s="116">
        <f t="shared" si="3"/>
        <v>-300.00000000000011</v>
      </c>
      <c r="U1030" s="117" t="s">
        <v>250</v>
      </c>
      <c r="V1030" s="148">
        <v>1</v>
      </c>
      <c r="W1030" s="21"/>
      <c r="X1030" s="21">
        <v>812.3</v>
      </c>
      <c r="Y1030">
        <v>837.7</v>
      </c>
      <c r="Z1030" s="116">
        <f t="shared" si="4"/>
        <v>-325.40000000000009</v>
      </c>
    </row>
    <row r="1031" spans="1:26">
      <c r="A1031" s="57"/>
      <c r="B1031" s="63"/>
      <c r="C1031" s="71"/>
      <c r="D1031" s="78" t="s">
        <v>72</v>
      </c>
      <c r="E1031" s="86">
        <v>16.100000000000001</v>
      </c>
      <c r="F1031" s="86">
        <v>25.8</v>
      </c>
      <c r="G1031" s="86">
        <v>22.1</v>
      </c>
      <c r="H1031" s="86">
        <v>46.8</v>
      </c>
      <c r="I1031" s="86">
        <v>57.7</v>
      </c>
      <c r="J1031" s="86">
        <v>39.700000000000003</v>
      </c>
      <c r="K1031" s="95"/>
      <c r="L1031" s="95"/>
      <c r="M1031" s="95"/>
      <c r="N1031" s="95"/>
      <c r="O1031" s="95"/>
      <c r="P1031" s="95"/>
      <c r="Q1031" s="86">
        <f>SUM(E1031:P1031)</f>
        <v>208.2</v>
      </c>
      <c r="R1031" s="86">
        <v>178</v>
      </c>
      <c r="S1031" s="112">
        <f t="shared" si="330"/>
        <v>116.96629213483145</v>
      </c>
      <c r="T1031" s="116">
        <f t="shared" si="3"/>
        <v>-173.8</v>
      </c>
      <c r="U1031" s="118"/>
      <c r="V1031" s="118"/>
      <c r="W1031" s="21"/>
      <c r="X1031" s="21">
        <v>351.8</v>
      </c>
      <c r="Y1031">
        <v>354.3</v>
      </c>
      <c r="Z1031" s="116">
        <f t="shared" si="4"/>
        <v>-176.3</v>
      </c>
    </row>
    <row r="1032" spans="1:26">
      <c r="A1032" s="57" t="s">
        <v>393</v>
      </c>
      <c r="B1032" s="57" t="s">
        <v>393</v>
      </c>
      <c r="C1032" s="71"/>
      <c r="D1032" s="78" t="s">
        <v>74</v>
      </c>
      <c r="E1032" s="86">
        <f t="shared" ref="E1032:Q1032" si="331">+E1030-E1031</f>
        <v>31.1</v>
      </c>
      <c r="F1032" s="86">
        <f t="shared" si="331"/>
        <v>61.7</v>
      </c>
      <c r="G1032" s="86">
        <f t="shared" si="331"/>
        <v>43.499999999999993</v>
      </c>
      <c r="H1032" s="86">
        <f t="shared" si="331"/>
        <v>73.8</v>
      </c>
      <c r="I1032" s="86">
        <f t="shared" si="331"/>
        <v>80.7</v>
      </c>
      <c r="J1032" s="86">
        <f t="shared" si="331"/>
        <v>60.8</v>
      </c>
      <c r="K1032" s="95">
        <f t="shared" si="331"/>
        <v>0</v>
      </c>
      <c r="L1032" s="95">
        <f t="shared" si="331"/>
        <v>0</v>
      </c>
      <c r="M1032" s="95">
        <f t="shared" si="331"/>
        <v>0</v>
      </c>
      <c r="N1032" s="95">
        <f t="shared" si="331"/>
        <v>0</v>
      </c>
      <c r="O1032" s="95">
        <f t="shared" si="331"/>
        <v>0</v>
      </c>
      <c r="P1032" s="95">
        <f t="shared" si="331"/>
        <v>0</v>
      </c>
      <c r="Q1032" s="86">
        <f t="shared" si="331"/>
        <v>351.6</v>
      </c>
      <c r="R1032" s="86">
        <v>334.3</v>
      </c>
      <c r="S1032" s="112">
        <f t="shared" si="330"/>
        <v>105.17499252168709</v>
      </c>
      <c r="T1032" s="116">
        <f t="shared" si="3"/>
        <v>-126.19999999999999</v>
      </c>
      <c r="U1032" s="118"/>
      <c r="V1032" s="118"/>
      <c r="W1032" s="21"/>
      <c r="X1032" s="21">
        <v>460.5</v>
      </c>
      <c r="Y1032">
        <v>483.4</v>
      </c>
      <c r="Z1032" s="116">
        <f t="shared" si="4"/>
        <v>-149.10000000000002</v>
      </c>
    </row>
    <row r="1033" spans="1:26">
      <c r="A1033" s="57"/>
      <c r="B1033" s="63"/>
      <c r="C1033" s="71"/>
      <c r="D1033" s="78" t="s">
        <v>75</v>
      </c>
      <c r="E1033" s="86">
        <f t="shared" ref="E1033:Q1033" si="332">+E1030-E1034</f>
        <v>42.7</v>
      </c>
      <c r="F1033" s="86">
        <f t="shared" si="332"/>
        <v>80.900000000000006</v>
      </c>
      <c r="G1033" s="86">
        <f t="shared" si="332"/>
        <v>60.8</v>
      </c>
      <c r="H1033" s="86">
        <f t="shared" si="332"/>
        <v>106.9</v>
      </c>
      <c r="I1033" s="86">
        <f t="shared" si="332"/>
        <v>124.2</v>
      </c>
      <c r="J1033" s="86">
        <f t="shared" si="332"/>
        <v>89.5</v>
      </c>
      <c r="K1033" s="95">
        <f t="shared" si="332"/>
        <v>0</v>
      </c>
      <c r="L1033" s="95">
        <f t="shared" si="332"/>
        <v>0</v>
      </c>
      <c r="M1033" s="95">
        <f t="shared" si="332"/>
        <v>0</v>
      </c>
      <c r="N1033" s="95">
        <f t="shared" si="332"/>
        <v>0</v>
      </c>
      <c r="O1033" s="95">
        <f t="shared" si="332"/>
        <v>0</v>
      </c>
      <c r="P1033" s="95">
        <f t="shared" si="332"/>
        <v>0</v>
      </c>
      <c r="Q1033" s="86">
        <f t="shared" si="332"/>
        <v>504.99999999999994</v>
      </c>
      <c r="R1033" s="86">
        <v>508.1</v>
      </c>
      <c r="S1033" s="112">
        <f t="shared" si="330"/>
        <v>99.389883881125769</v>
      </c>
      <c r="T1033" s="116">
        <f t="shared" si="3"/>
        <v>-297.3</v>
      </c>
      <c r="U1033" s="118"/>
      <c r="V1033" s="118"/>
      <c r="W1033" s="21"/>
      <c r="X1033" s="21">
        <v>805.4</v>
      </c>
      <c r="Y1033">
        <v>830.8</v>
      </c>
      <c r="Z1033" s="116">
        <f t="shared" si="4"/>
        <v>-322.7000000000001</v>
      </c>
    </row>
    <row r="1034" spans="1:26">
      <c r="A1034" s="57"/>
      <c r="B1034" s="47"/>
      <c r="C1034" s="71"/>
      <c r="D1034" s="78" t="s">
        <v>40</v>
      </c>
      <c r="E1034" s="86">
        <v>4.5</v>
      </c>
      <c r="F1034" s="86">
        <v>6.6</v>
      </c>
      <c r="G1034" s="86">
        <v>4.8</v>
      </c>
      <c r="H1034" s="86">
        <v>13.7</v>
      </c>
      <c r="I1034" s="86">
        <v>14.2</v>
      </c>
      <c r="J1034" s="86">
        <v>11</v>
      </c>
      <c r="K1034" s="95"/>
      <c r="L1034" s="95"/>
      <c r="M1034" s="95"/>
      <c r="N1034" s="95"/>
      <c r="O1034" s="95"/>
      <c r="P1034" s="95"/>
      <c r="Q1034" s="86">
        <f>SUM(E1034:P1034)</f>
        <v>54.8</v>
      </c>
      <c r="R1034" s="86">
        <v>4.1999999999999993</v>
      </c>
      <c r="S1034" s="112">
        <f t="shared" si="330"/>
        <v>1304.7619047619048</v>
      </c>
      <c r="T1034" s="116">
        <f t="shared" si="3"/>
        <v>-2.7000000000000011</v>
      </c>
      <c r="U1034" s="118"/>
      <c r="V1034" s="118"/>
      <c r="W1034" s="21"/>
      <c r="X1034" s="21">
        <v>6.9</v>
      </c>
      <c r="Y1034">
        <v>6.9</v>
      </c>
      <c r="Z1034" s="116">
        <f t="shared" si="4"/>
        <v>-2.7000000000000011</v>
      </c>
    </row>
    <row r="1035" spans="1:26" ht="14.25">
      <c r="A1035" s="57"/>
      <c r="B1035" s="47"/>
      <c r="C1035" s="72"/>
      <c r="D1035" s="79" t="s">
        <v>76</v>
      </c>
      <c r="E1035" s="87">
        <v>4.5</v>
      </c>
      <c r="F1035" s="87">
        <v>6.6</v>
      </c>
      <c r="G1035" s="87">
        <v>4.8</v>
      </c>
      <c r="H1035" s="87">
        <v>13.7</v>
      </c>
      <c r="I1035" s="87">
        <v>14.2</v>
      </c>
      <c r="J1035" s="87">
        <v>11</v>
      </c>
      <c r="K1035" s="96"/>
      <c r="L1035" s="96"/>
      <c r="M1035" s="96"/>
      <c r="N1035" s="96"/>
      <c r="O1035" s="96"/>
      <c r="P1035" s="96"/>
      <c r="Q1035" s="87">
        <f>SUM(E1035:P1035)</f>
        <v>54.8</v>
      </c>
      <c r="R1035" s="87">
        <v>4.1999999999999993</v>
      </c>
      <c r="S1035" s="113">
        <f t="shared" si="330"/>
        <v>1304.7619047619048</v>
      </c>
      <c r="T1035" s="116">
        <f t="shared" si="3"/>
        <v>-2.7000000000000011</v>
      </c>
      <c r="U1035" s="119"/>
      <c r="V1035" s="119"/>
      <c r="W1035" s="21"/>
      <c r="X1035" s="21">
        <v>6.9</v>
      </c>
      <c r="Y1035">
        <v>6.9</v>
      </c>
      <c r="Z1035" s="116">
        <f t="shared" si="4"/>
        <v>-2.7000000000000011</v>
      </c>
    </row>
    <row r="1036" spans="1:26">
      <c r="A1036" s="54" t="s">
        <v>15</v>
      </c>
      <c r="B1036" s="60"/>
      <c r="C1036" s="67"/>
      <c r="D1036" s="77" t="s">
        <v>39</v>
      </c>
      <c r="E1036" s="82">
        <f t="shared" ref="E1036:Q1041" si="333">+E1042</f>
        <v>467</v>
      </c>
      <c r="F1036" s="82">
        <f t="shared" si="333"/>
        <v>716</v>
      </c>
      <c r="G1036" s="82">
        <f t="shared" si="333"/>
        <v>611</v>
      </c>
      <c r="H1036" s="82">
        <f t="shared" si="333"/>
        <v>1016.0999999999999</v>
      </c>
      <c r="I1036" s="82">
        <f t="shared" si="333"/>
        <v>1212.8000000000002</v>
      </c>
      <c r="J1036" s="82">
        <f t="shared" si="333"/>
        <v>718.90000000000009</v>
      </c>
      <c r="K1036" s="91">
        <f t="shared" si="333"/>
        <v>0</v>
      </c>
      <c r="L1036" s="91">
        <f t="shared" si="333"/>
        <v>0</v>
      </c>
      <c r="M1036" s="91">
        <f t="shared" si="333"/>
        <v>0</v>
      </c>
      <c r="N1036" s="91">
        <f t="shared" si="333"/>
        <v>0</v>
      </c>
      <c r="O1036" s="91">
        <f t="shared" si="333"/>
        <v>0</v>
      </c>
      <c r="P1036" s="91">
        <f t="shared" si="333"/>
        <v>0</v>
      </c>
      <c r="Q1036" s="82">
        <f t="shared" si="333"/>
        <v>4741.8</v>
      </c>
      <c r="R1036" s="82">
        <v>4619.6000000000004</v>
      </c>
      <c r="S1036" s="111">
        <f t="shared" si="330"/>
        <v>102.64525067105377</v>
      </c>
      <c r="T1036" s="116">
        <f t="shared" si="3"/>
        <v>-2533.8999999999996</v>
      </c>
      <c r="W1036" s="21"/>
      <c r="X1036" s="21">
        <v>7153.5</v>
      </c>
      <c r="Y1036">
        <v>7160.1</v>
      </c>
      <c r="Z1036" s="116">
        <f t="shared" si="4"/>
        <v>-2540.4999999999991</v>
      </c>
    </row>
    <row r="1037" spans="1:26">
      <c r="A1037" s="55"/>
      <c r="B1037" s="61"/>
      <c r="C1037" s="68"/>
      <c r="D1037" s="78" t="s">
        <v>72</v>
      </c>
      <c r="E1037" s="83">
        <f t="shared" si="333"/>
        <v>58.000000000000014</v>
      </c>
      <c r="F1037" s="83">
        <f t="shared" si="333"/>
        <v>88.6</v>
      </c>
      <c r="G1037" s="83">
        <f t="shared" si="333"/>
        <v>88.40000000000002</v>
      </c>
      <c r="H1037" s="83">
        <f t="shared" si="333"/>
        <v>165.89999999999998</v>
      </c>
      <c r="I1037" s="83">
        <f t="shared" si="333"/>
        <v>229.09999999999997</v>
      </c>
      <c r="J1037" s="83">
        <f t="shared" si="333"/>
        <v>100.3</v>
      </c>
      <c r="K1037" s="92">
        <f t="shared" si="333"/>
        <v>0</v>
      </c>
      <c r="L1037" s="92">
        <f t="shared" si="333"/>
        <v>0</v>
      </c>
      <c r="M1037" s="92">
        <f t="shared" si="333"/>
        <v>0</v>
      </c>
      <c r="N1037" s="92">
        <f t="shared" si="333"/>
        <v>0</v>
      </c>
      <c r="O1037" s="92">
        <f t="shared" si="333"/>
        <v>0</v>
      </c>
      <c r="P1037" s="92">
        <f t="shared" si="333"/>
        <v>0</v>
      </c>
      <c r="Q1037" s="83">
        <f t="shared" si="333"/>
        <v>730.3</v>
      </c>
      <c r="R1037" s="83">
        <v>821.40000000000009</v>
      </c>
      <c r="S1037" s="112">
        <f t="shared" si="330"/>
        <v>88.909179449719986</v>
      </c>
      <c r="T1037" s="116">
        <f t="shared" si="3"/>
        <v>-763.60000000000014</v>
      </c>
      <c r="W1037" s="21"/>
      <c r="X1037" s="21">
        <v>1585.0000000000002</v>
      </c>
      <c r="Y1037">
        <v>1586.9</v>
      </c>
      <c r="Z1037" s="116">
        <f t="shared" si="4"/>
        <v>-765.5</v>
      </c>
    </row>
    <row r="1038" spans="1:26">
      <c r="A1038" s="55"/>
      <c r="B1038" s="61"/>
      <c r="C1038" s="68"/>
      <c r="D1038" s="78" t="s">
        <v>74</v>
      </c>
      <c r="E1038" s="83">
        <f t="shared" si="333"/>
        <v>409.00000000000006</v>
      </c>
      <c r="F1038" s="83">
        <f t="shared" si="333"/>
        <v>627.40000000000009</v>
      </c>
      <c r="G1038" s="83">
        <f t="shared" si="333"/>
        <v>522.60000000000014</v>
      </c>
      <c r="H1038" s="83">
        <f t="shared" si="333"/>
        <v>850.2</v>
      </c>
      <c r="I1038" s="83">
        <f t="shared" si="333"/>
        <v>983.69999999999982</v>
      </c>
      <c r="J1038" s="83">
        <f t="shared" si="333"/>
        <v>618.6</v>
      </c>
      <c r="K1038" s="92">
        <f t="shared" si="333"/>
        <v>0</v>
      </c>
      <c r="L1038" s="92">
        <f t="shared" si="333"/>
        <v>0</v>
      </c>
      <c r="M1038" s="92">
        <f t="shared" si="333"/>
        <v>0</v>
      </c>
      <c r="N1038" s="92">
        <f t="shared" si="333"/>
        <v>0</v>
      </c>
      <c r="O1038" s="92">
        <f t="shared" si="333"/>
        <v>0</v>
      </c>
      <c r="P1038" s="92">
        <f t="shared" si="333"/>
        <v>0</v>
      </c>
      <c r="Q1038" s="83">
        <f t="shared" si="333"/>
        <v>4011.4999999999991</v>
      </c>
      <c r="R1038" s="83">
        <v>3798.2</v>
      </c>
      <c r="S1038" s="112">
        <f t="shared" si="330"/>
        <v>105.61581801906163</v>
      </c>
      <c r="T1038" s="116">
        <f t="shared" si="3"/>
        <v>-1770.3000000000011</v>
      </c>
      <c r="W1038" s="21"/>
      <c r="X1038" s="21">
        <v>5568.5000000000009</v>
      </c>
      <c r="Y1038">
        <v>5573.2</v>
      </c>
      <c r="Z1038" s="116">
        <f t="shared" si="4"/>
        <v>-1775</v>
      </c>
    </row>
    <row r="1039" spans="1:26">
      <c r="A1039" s="55"/>
      <c r="B1039" s="61"/>
      <c r="C1039" s="68"/>
      <c r="D1039" s="78" t="s">
        <v>75</v>
      </c>
      <c r="E1039" s="83">
        <f t="shared" si="333"/>
        <v>385.79999999999995</v>
      </c>
      <c r="F1039" s="83">
        <f t="shared" si="333"/>
        <v>636.59999999999991</v>
      </c>
      <c r="G1039" s="83">
        <f t="shared" si="333"/>
        <v>536.20000000000005</v>
      </c>
      <c r="H1039" s="83">
        <f t="shared" si="333"/>
        <v>887.0999999999998</v>
      </c>
      <c r="I1039" s="83">
        <f t="shared" si="333"/>
        <v>1068.9000000000001</v>
      </c>
      <c r="J1039" s="83">
        <f t="shared" si="333"/>
        <v>623</v>
      </c>
      <c r="K1039" s="92">
        <f t="shared" si="333"/>
        <v>0</v>
      </c>
      <c r="L1039" s="92">
        <f t="shared" si="333"/>
        <v>0</v>
      </c>
      <c r="M1039" s="92">
        <f t="shared" si="333"/>
        <v>0</v>
      </c>
      <c r="N1039" s="92">
        <f t="shared" si="333"/>
        <v>0</v>
      </c>
      <c r="O1039" s="92">
        <f t="shared" si="333"/>
        <v>0</v>
      </c>
      <c r="P1039" s="92">
        <f t="shared" si="333"/>
        <v>0</v>
      </c>
      <c r="Q1039" s="83">
        <f t="shared" si="333"/>
        <v>4137.6000000000004</v>
      </c>
      <c r="R1039" s="83">
        <v>4136.2</v>
      </c>
      <c r="S1039" s="112">
        <f t="shared" si="330"/>
        <v>100.03384749286785</v>
      </c>
      <c r="T1039" s="116">
        <f t="shared" si="3"/>
        <v>-2098.9000000000005</v>
      </c>
      <c r="W1039" s="21"/>
      <c r="X1039" s="21">
        <v>6235.1</v>
      </c>
      <c r="Y1039">
        <v>6252.9</v>
      </c>
      <c r="Z1039" s="116">
        <f t="shared" si="4"/>
        <v>-2116.6999999999998</v>
      </c>
    </row>
    <row r="1040" spans="1:26">
      <c r="A1040" s="55"/>
      <c r="B1040" s="61"/>
      <c r="C1040" s="68"/>
      <c r="D1040" s="78" t="s">
        <v>40</v>
      </c>
      <c r="E1040" s="83">
        <f t="shared" si="333"/>
        <v>81.199999999999989</v>
      </c>
      <c r="F1040" s="83">
        <f t="shared" si="333"/>
        <v>79.400000000000006</v>
      </c>
      <c r="G1040" s="83">
        <f t="shared" si="333"/>
        <v>74.799999999999983</v>
      </c>
      <c r="H1040" s="83">
        <f t="shared" si="333"/>
        <v>129</v>
      </c>
      <c r="I1040" s="83">
        <f t="shared" si="333"/>
        <v>143.9</v>
      </c>
      <c r="J1040" s="83">
        <f t="shared" si="333"/>
        <v>95.899999999999977</v>
      </c>
      <c r="K1040" s="92">
        <f t="shared" si="333"/>
        <v>0</v>
      </c>
      <c r="L1040" s="92">
        <f t="shared" si="333"/>
        <v>0</v>
      </c>
      <c r="M1040" s="92">
        <f t="shared" si="333"/>
        <v>0</v>
      </c>
      <c r="N1040" s="92">
        <f t="shared" si="333"/>
        <v>0</v>
      </c>
      <c r="O1040" s="92">
        <f t="shared" si="333"/>
        <v>0</v>
      </c>
      <c r="P1040" s="92">
        <f t="shared" si="333"/>
        <v>0</v>
      </c>
      <c r="Q1040" s="83">
        <f t="shared" si="333"/>
        <v>604.20000000000016</v>
      </c>
      <c r="R1040" s="83">
        <v>483.4</v>
      </c>
      <c r="S1040" s="112">
        <f t="shared" si="330"/>
        <v>124.98965659908983</v>
      </c>
      <c r="T1040" s="116">
        <f t="shared" si="3"/>
        <v>-435.00000000000011</v>
      </c>
      <c r="W1040" s="21"/>
      <c r="X1040" s="21">
        <v>918.40000000000009</v>
      </c>
      <c r="Y1040">
        <v>907.2</v>
      </c>
      <c r="Z1040" s="116">
        <f t="shared" si="4"/>
        <v>-423.80000000000007</v>
      </c>
    </row>
    <row r="1041" spans="1:26" ht="14.25">
      <c r="A1041" s="55"/>
      <c r="B1041" s="62"/>
      <c r="C1041" s="69"/>
      <c r="D1041" s="79" t="s">
        <v>76</v>
      </c>
      <c r="E1041" s="84">
        <f t="shared" si="333"/>
        <v>95.8</v>
      </c>
      <c r="F1041" s="84">
        <f t="shared" si="333"/>
        <v>95.199999999999989</v>
      </c>
      <c r="G1041" s="84">
        <f t="shared" si="333"/>
        <v>91.9</v>
      </c>
      <c r="H1041" s="84">
        <f t="shared" si="333"/>
        <v>155.19999999999999</v>
      </c>
      <c r="I1041" s="84">
        <f t="shared" si="333"/>
        <v>178.29999999999993</v>
      </c>
      <c r="J1041" s="84">
        <f t="shared" si="333"/>
        <v>117.6</v>
      </c>
      <c r="K1041" s="93">
        <f t="shared" si="333"/>
        <v>0</v>
      </c>
      <c r="L1041" s="93">
        <f t="shared" si="333"/>
        <v>0</v>
      </c>
      <c r="M1041" s="93">
        <f t="shared" si="333"/>
        <v>0</v>
      </c>
      <c r="N1041" s="93">
        <f t="shared" si="333"/>
        <v>0</v>
      </c>
      <c r="O1041" s="93">
        <f t="shared" si="333"/>
        <v>0</v>
      </c>
      <c r="P1041" s="93">
        <f t="shared" si="333"/>
        <v>0</v>
      </c>
      <c r="Q1041" s="84">
        <f t="shared" si="333"/>
        <v>733.99999999999989</v>
      </c>
      <c r="R1041" s="84">
        <v>564.30000000000007</v>
      </c>
      <c r="S1041" s="113">
        <f t="shared" si="330"/>
        <v>130.07265638844584</v>
      </c>
      <c r="T1041" s="116">
        <f t="shared" si="3"/>
        <v>-572.5999999999998</v>
      </c>
      <c r="W1041" s="21"/>
      <c r="X1041" s="21">
        <v>1136.8999999999999</v>
      </c>
      <c r="Y1041">
        <v>1125.1999999999998</v>
      </c>
      <c r="Z1041" s="116">
        <f t="shared" si="4"/>
        <v>-560.89999999999975</v>
      </c>
    </row>
    <row r="1042" spans="1:26">
      <c r="A1042" s="57"/>
      <c r="B1042" s="54" t="s">
        <v>216</v>
      </c>
      <c r="C1042" s="67"/>
      <c r="D1042" s="77" t="s">
        <v>39</v>
      </c>
      <c r="E1042" s="85">
        <f t="shared" ref="E1042:Q1047" si="334">+E1048+E1054+E1060+E1066+E1072+E1078+E1087+E1093+E1099+E1105+E1111+E1117+E1123+E1129+E1135+E1144+E1150+E1156+E1162</f>
        <v>467</v>
      </c>
      <c r="F1042" s="85">
        <f t="shared" si="334"/>
        <v>716</v>
      </c>
      <c r="G1042" s="85">
        <f t="shared" si="334"/>
        <v>611</v>
      </c>
      <c r="H1042" s="85">
        <f t="shared" si="334"/>
        <v>1016.0999999999999</v>
      </c>
      <c r="I1042" s="85">
        <f t="shared" si="334"/>
        <v>1212.8000000000002</v>
      </c>
      <c r="J1042" s="85">
        <f t="shared" si="334"/>
        <v>718.90000000000009</v>
      </c>
      <c r="K1042" s="94">
        <f t="shared" si="334"/>
        <v>0</v>
      </c>
      <c r="L1042" s="94">
        <f t="shared" si="334"/>
        <v>0</v>
      </c>
      <c r="M1042" s="94">
        <f t="shared" si="334"/>
        <v>0</v>
      </c>
      <c r="N1042" s="94">
        <f t="shared" si="334"/>
        <v>0</v>
      </c>
      <c r="O1042" s="94">
        <f t="shared" si="334"/>
        <v>0</v>
      </c>
      <c r="P1042" s="94">
        <f t="shared" si="334"/>
        <v>0</v>
      </c>
      <c r="Q1042" s="85">
        <f t="shared" si="334"/>
        <v>4741.8</v>
      </c>
      <c r="R1042" s="85">
        <v>4619.6000000000004</v>
      </c>
      <c r="S1042" s="111">
        <f t="shared" si="330"/>
        <v>102.64525067105377</v>
      </c>
      <c r="T1042" s="116">
        <f t="shared" si="3"/>
        <v>-2533.8999999999996</v>
      </c>
      <c r="W1042" s="21"/>
      <c r="X1042" s="21">
        <v>7153.5</v>
      </c>
      <c r="Y1042">
        <v>7160.1</v>
      </c>
      <c r="Z1042" s="116">
        <f t="shared" si="4"/>
        <v>-2540.4999999999991</v>
      </c>
    </row>
    <row r="1043" spans="1:26">
      <c r="A1043" s="57"/>
      <c r="B1043" s="55"/>
      <c r="C1043" s="68"/>
      <c r="D1043" s="78" t="s">
        <v>72</v>
      </c>
      <c r="E1043" s="86">
        <f t="shared" si="334"/>
        <v>58.000000000000014</v>
      </c>
      <c r="F1043" s="86">
        <f t="shared" si="334"/>
        <v>88.6</v>
      </c>
      <c r="G1043" s="86">
        <f t="shared" si="334"/>
        <v>88.40000000000002</v>
      </c>
      <c r="H1043" s="86">
        <f t="shared" si="334"/>
        <v>165.89999999999998</v>
      </c>
      <c r="I1043" s="86">
        <f t="shared" si="334"/>
        <v>229.09999999999997</v>
      </c>
      <c r="J1043" s="86">
        <f t="shared" si="334"/>
        <v>100.3</v>
      </c>
      <c r="K1043" s="95">
        <f t="shared" si="334"/>
        <v>0</v>
      </c>
      <c r="L1043" s="95">
        <f t="shared" si="334"/>
        <v>0</v>
      </c>
      <c r="M1043" s="95">
        <f t="shared" si="334"/>
        <v>0</v>
      </c>
      <c r="N1043" s="95">
        <f t="shared" si="334"/>
        <v>0</v>
      </c>
      <c r="O1043" s="95">
        <f t="shared" si="334"/>
        <v>0</v>
      </c>
      <c r="P1043" s="95">
        <f t="shared" si="334"/>
        <v>0</v>
      </c>
      <c r="Q1043" s="86">
        <f t="shared" si="334"/>
        <v>730.3</v>
      </c>
      <c r="R1043" s="86">
        <v>821.40000000000009</v>
      </c>
      <c r="S1043" s="112">
        <f t="shared" si="330"/>
        <v>88.909179449719986</v>
      </c>
      <c r="T1043" s="116">
        <f t="shared" si="3"/>
        <v>-763.60000000000014</v>
      </c>
      <c r="W1043" s="21"/>
      <c r="X1043" s="21">
        <v>1585.0000000000002</v>
      </c>
      <c r="Y1043">
        <v>1586.9</v>
      </c>
      <c r="Z1043" s="116">
        <f t="shared" si="4"/>
        <v>-765.5</v>
      </c>
    </row>
    <row r="1044" spans="1:26">
      <c r="A1044" s="57"/>
      <c r="B1044" s="55"/>
      <c r="C1044" s="68"/>
      <c r="D1044" s="78" t="s">
        <v>74</v>
      </c>
      <c r="E1044" s="86">
        <f t="shared" si="334"/>
        <v>409.00000000000006</v>
      </c>
      <c r="F1044" s="86">
        <f t="shared" si="334"/>
        <v>627.40000000000009</v>
      </c>
      <c r="G1044" s="86">
        <f t="shared" si="334"/>
        <v>522.60000000000014</v>
      </c>
      <c r="H1044" s="86">
        <f t="shared" si="334"/>
        <v>850.2</v>
      </c>
      <c r="I1044" s="86">
        <f t="shared" si="334"/>
        <v>983.69999999999982</v>
      </c>
      <c r="J1044" s="86">
        <f t="shared" si="334"/>
        <v>618.6</v>
      </c>
      <c r="K1044" s="95">
        <f t="shared" si="334"/>
        <v>0</v>
      </c>
      <c r="L1044" s="95">
        <f t="shared" si="334"/>
        <v>0</v>
      </c>
      <c r="M1044" s="95">
        <f t="shared" si="334"/>
        <v>0</v>
      </c>
      <c r="N1044" s="95">
        <f t="shared" si="334"/>
        <v>0</v>
      </c>
      <c r="O1044" s="95">
        <f t="shared" si="334"/>
        <v>0</v>
      </c>
      <c r="P1044" s="95">
        <f t="shared" si="334"/>
        <v>0</v>
      </c>
      <c r="Q1044" s="86">
        <f t="shared" si="334"/>
        <v>4011.4999999999991</v>
      </c>
      <c r="R1044" s="86">
        <v>3798.2</v>
      </c>
      <c r="S1044" s="112">
        <f t="shared" si="330"/>
        <v>105.61581801906163</v>
      </c>
      <c r="T1044" s="116">
        <f t="shared" si="3"/>
        <v>-1770.3000000000011</v>
      </c>
      <c r="W1044" s="21"/>
      <c r="X1044" s="21">
        <v>5568.5000000000009</v>
      </c>
      <c r="Y1044">
        <v>5573.2</v>
      </c>
      <c r="Z1044" s="116">
        <f t="shared" si="4"/>
        <v>-1775</v>
      </c>
    </row>
    <row r="1045" spans="1:26">
      <c r="A1045" s="57"/>
      <c r="B1045" s="55"/>
      <c r="C1045" s="68"/>
      <c r="D1045" s="78" t="s">
        <v>75</v>
      </c>
      <c r="E1045" s="86">
        <f t="shared" si="334"/>
        <v>385.79999999999995</v>
      </c>
      <c r="F1045" s="86">
        <f t="shared" si="334"/>
        <v>636.59999999999991</v>
      </c>
      <c r="G1045" s="86">
        <f t="shared" si="334"/>
        <v>536.20000000000005</v>
      </c>
      <c r="H1045" s="86">
        <f t="shared" si="334"/>
        <v>887.0999999999998</v>
      </c>
      <c r="I1045" s="86">
        <f t="shared" si="334"/>
        <v>1068.9000000000001</v>
      </c>
      <c r="J1045" s="86">
        <f t="shared" si="334"/>
        <v>623</v>
      </c>
      <c r="K1045" s="95">
        <f t="shared" si="334"/>
        <v>0</v>
      </c>
      <c r="L1045" s="95">
        <f t="shared" si="334"/>
        <v>0</v>
      </c>
      <c r="M1045" s="95">
        <f t="shared" si="334"/>
        <v>0</v>
      </c>
      <c r="N1045" s="95">
        <f t="shared" si="334"/>
        <v>0</v>
      </c>
      <c r="O1045" s="95">
        <f t="shared" si="334"/>
        <v>0</v>
      </c>
      <c r="P1045" s="95">
        <f t="shared" si="334"/>
        <v>0</v>
      </c>
      <c r="Q1045" s="86">
        <f t="shared" si="334"/>
        <v>4137.6000000000004</v>
      </c>
      <c r="R1045" s="86">
        <v>4136.2</v>
      </c>
      <c r="S1045" s="112">
        <f t="shared" si="330"/>
        <v>100.03384749286785</v>
      </c>
      <c r="T1045" s="116">
        <f t="shared" si="3"/>
        <v>-2098.9000000000005</v>
      </c>
      <c r="W1045" s="21"/>
      <c r="X1045" s="21">
        <v>6235.1</v>
      </c>
      <c r="Y1045">
        <v>6252.9</v>
      </c>
      <c r="Z1045" s="116">
        <f t="shared" si="4"/>
        <v>-2116.6999999999998</v>
      </c>
    </row>
    <row r="1046" spans="1:26">
      <c r="A1046" s="57"/>
      <c r="B1046" s="55"/>
      <c r="C1046" s="68"/>
      <c r="D1046" s="78" t="s">
        <v>40</v>
      </c>
      <c r="E1046" s="86">
        <f t="shared" si="334"/>
        <v>81.199999999999989</v>
      </c>
      <c r="F1046" s="86">
        <f t="shared" si="334"/>
        <v>79.400000000000006</v>
      </c>
      <c r="G1046" s="86">
        <f t="shared" si="334"/>
        <v>74.799999999999983</v>
      </c>
      <c r="H1046" s="86">
        <f t="shared" si="334"/>
        <v>129</v>
      </c>
      <c r="I1046" s="86">
        <f t="shared" si="334"/>
        <v>143.9</v>
      </c>
      <c r="J1046" s="86">
        <f t="shared" si="334"/>
        <v>95.899999999999977</v>
      </c>
      <c r="K1046" s="95">
        <f t="shared" si="334"/>
        <v>0</v>
      </c>
      <c r="L1046" s="95">
        <f t="shared" si="334"/>
        <v>0</v>
      </c>
      <c r="M1046" s="95">
        <f t="shared" si="334"/>
        <v>0</v>
      </c>
      <c r="N1046" s="95">
        <f t="shared" si="334"/>
        <v>0</v>
      </c>
      <c r="O1046" s="95">
        <f t="shared" si="334"/>
        <v>0</v>
      </c>
      <c r="P1046" s="95">
        <f t="shared" si="334"/>
        <v>0</v>
      </c>
      <c r="Q1046" s="86">
        <f t="shared" si="334"/>
        <v>604.20000000000016</v>
      </c>
      <c r="R1046" s="86">
        <v>483.4</v>
      </c>
      <c r="S1046" s="112">
        <f t="shared" si="330"/>
        <v>124.98965659908983</v>
      </c>
      <c r="T1046" s="116">
        <f t="shared" si="3"/>
        <v>-435.00000000000011</v>
      </c>
      <c r="W1046" s="21"/>
      <c r="X1046" s="21">
        <v>918.40000000000009</v>
      </c>
      <c r="Y1046">
        <v>907.2</v>
      </c>
      <c r="Z1046" s="116">
        <f t="shared" si="4"/>
        <v>-423.80000000000007</v>
      </c>
    </row>
    <row r="1047" spans="1:26" ht="14.25">
      <c r="A1047" s="57"/>
      <c r="B1047" s="55"/>
      <c r="C1047" s="69"/>
      <c r="D1047" s="79" t="s">
        <v>76</v>
      </c>
      <c r="E1047" s="87">
        <f t="shared" si="334"/>
        <v>95.8</v>
      </c>
      <c r="F1047" s="87">
        <f t="shared" si="334"/>
        <v>95.199999999999989</v>
      </c>
      <c r="G1047" s="87">
        <f t="shared" si="334"/>
        <v>91.9</v>
      </c>
      <c r="H1047" s="87">
        <f t="shared" si="334"/>
        <v>155.19999999999999</v>
      </c>
      <c r="I1047" s="87">
        <f t="shared" si="334"/>
        <v>178.29999999999993</v>
      </c>
      <c r="J1047" s="87">
        <f t="shared" si="334"/>
        <v>117.6</v>
      </c>
      <c r="K1047" s="96">
        <f t="shared" si="334"/>
        <v>0</v>
      </c>
      <c r="L1047" s="96">
        <f t="shared" si="334"/>
        <v>0</v>
      </c>
      <c r="M1047" s="96">
        <f t="shared" si="334"/>
        <v>0</v>
      </c>
      <c r="N1047" s="96">
        <f t="shared" si="334"/>
        <v>0</v>
      </c>
      <c r="O1047" s="96">
        <f t="shared" si="334"/>
        <v>0</v>
      </c>
      <c r="P1047" s="96">
        <f t="shared" si="334"/>
        <v>0</v>
      </c>
      <c r="Q1047" s="87">
        <f t="shared" si="334"/>
        <v>733.99999999999989</v>
      </c>
      <c r="R1047" s="87">
        <v>564.30000000000007</v>
      </c>
      <c r="S1047" s="113">
        <f t="shared" si="330"/>
        <v>130.07265638844584</v>
      </c>
      <c r="T1047" s="116">
        <f t="shared" si="3"/>
        <v>-572.5999999999998</v>
      </c>
      <c r="W1047" s="21"/>
      <c r="X1047" s="21">
        <v>1136.8999999999999</v>
      </c>
      <c r="Y1047">
        <v>1125.1999999999998</v>
      </c>
      <c r="Z1047" s="116">
        <f t="shared" si="4"/>
        <v>-560.89999999999975</v>
      </c>
    </row>
    <row r="1048" spans="1:26" ht="13.5" customHeight="1">
      <c r="A1048" s="57"/>
      <c r="B1048" s="57"/>
      <c r="C1048" s="70" t="s">
        <v>260</v>
      </c>
      <c r="D1048" s="77" t="s">
        <v>39</v>
      </c>
      <c r="E1048" s="85">
        <v>91.7</v>
      </c>
      <c r="F1048" s="85">
        <v>121.3</v>
      </c>
      <c r="G1048" s="85">
        <v>106.2</v>
      </c>
      <c r="H1048" s="85">
        <v>214.9</v>
      </c>
      <c r="I1048" s="85">
        <v>329.9</v>
      </c>
      <c r="J1048" s="85">
        <v>114.9</v>
      </c>
      <c r="K1048" s="94"/>
      <c r="L1048" s="94"/>
      <c r="M1048" s="94"/>
      <c r="N1048" s="94"/>
      <c r="O1048" s="94"/>
      <c r="P1048" s="94"/>
      <c r="Q1048" s="85">
        <f>SUM(E1048:P1048)</f>
        <v>978.9</v>
      </c>
      <c r="R1048" s="85">
        <v>1019.2</v>
      </c>
      <c r="S1048" s="111">
        <f t="shared" si="330"/>
        <v>96.045918367346928</v>
      </c>
      <c r="T1048" s="116">
        <f t="shared" si="3"/>
        <v>-1099.2</v>
      </c>
      <c r="U1048" s="117" t="s">
        <v>88</v>
      </c>
      <c r="V1048" s="148">
        <v>1</v>
      </c>
      <c r="W1048" s="21"/>
      <c r="X1048" s="21">
        <v>2118.4</v>
      </c>
      <c r="Y1048">
        <v>2118.4</v>
      </c>
      <c r="Z1048" s="116">
        <f t="shared" si="4"/>
        <v>-1099.2</v>
      </c>
    </row>
    <row r="1049" spans="1:26">
      <c r="A1049" s="57"/>
      <c r="B1049" s="47"/>
      <c r="C1049" s="71"/>
      <c r="D1049" s="78" t="s">
        <v>72</v>
      </c>
      <c r="E1049" s="86">
        <v>28.1</v>
      </c>
      <c r="F1049" s="86">
        <v>37.200000000000003</v>
      </c>
      <c r="G1049" s="86">
        <v>32.6</v>
      </c>
      <c r="H1049" s="86">
        <v>65.900000000000006</v>
      </c>
      <c r="I1049" s="86">
        <v>101.2</v>
      </c>
      <c r="J1049" s="86">
        <v>35.299999999999997</v>
      </c>
      <c r="K1049" s="95"/>
      <c r="L1049" s="95"/>
      <c r="M1049" s="95"/>
      <c r="N1049" s="95"/>
      <c r="O1049" s="95"/>
      <c r="P1049" s="95"/>
      <c r="Q1049" s="86">
        <f>SUM(E1049:P1049)</f>
        <v>300.3</v>
      </c>
      <c r="R1049" s="86">
        <v>382.19999999999993</v>
      </c>
      <c r="S1049" s="112">
        <f t="shared" si="330"/>
        <v>78.571428571428598</v>
      </c>
      <c r="T1049" s="116">
        <f t="shared" si="3"/>
        <v>-352.10000000000014</v>
      </c>
      <c r="U1049" s="118"/>
      <c r="V1049" s="118"/>
      <c r="W1049" s="21"/>
      <c r="X1049" s="21">
        <v>734.3</v>
      </c>
      <c r="Y1049">
        <v>734.3</v>
      </c>
      <c r="Z1049" s="116">
        <f t="shared" si="4"/>
        <v>-352.10000000000014</v>
      </c>
    </row>
    <row r="1050" spans="1:26">
      <c r="A1050" s="57"/>
      <c r="B1050" s="47"/>
      <c r="C1050" s="71"/>
      <c r="D1050" s="78" t="s">
        <v>74</v>
      </c>
      <c r="E1050" s="86">
        <f t="shared" ref="E1050:Q1050" si="335">+E1048-E1049</f>
        <v>63.6</v>
      </c>
      <c r="F1050" s="86">
        <f t="shared" si="335"/>
        <v>84.1</v>
      </c>
      <c r="G1050" s="86">
        <f t="shared" si="335"/>
        <v>73.599999999999994</v>
      </c>
      <c r="H1050" s="86">
        <f t="shared" si="335"/>
        <v>149</v>
      </c>
      <c r="I1050" s="86">
        <f t="shared" si="335"/>
        <v>228.7</v>
      </c>
      <c r="J1050" s="86">
        <f t="shared" si="335"/>
        <v>79.600000000000009</v>
      </c>
      <c r="K1050" s="95">
        <f t="shared" si="335"/>
        <v>0</v>
      </c>
      <c r="L1050" s="95">
        <f t="shared" si="335"/>
        <v>0</v>
      </c>
      <c r="M1050" s="95">
        <f t="shared" si="335"/>
        <v>0</v>
      </c>
      <c r="N1050" s="95">
        <f t="shared" si="335"/>
        <v>0</v>
      </c>
      <c r="O1050" s="95">
        <f t="shared" si="335"/>
        <v>0</v>
      </c>
      <c r="P1050" s="95">
        <f t="shared" si="335"/>
        <v>0</v>
      </c>
      <c r="Q1050" s="86">
        <f t="shared" si="335"/>
        <v>678.59999999999991</v>
      </c>
      <c r="R1050" s="86">
        <v>637.00000000000011</v>
      </c>
      <c r="S1050" s="112">
        <f t="shared" si="330"/>
        <v>106.53061224489792</v>
      </c>
      <c r="T1050" s="116">
        <f t="shared" si="3"/>
        <v>-747.1</v>
      </c>
      <c r="U1050" s="118"/>
      <c r="V1050" s="118"/>
      <c r="W1050" s="21"/>
      <c r="X1050" s="21">
        <v>1384.1</v>
      </c>
      <c r="Y1050">
        <v>1384.1</v>
      </c>
      <c r="Z1050" s="116">
        <f t="shared" si="4"/>
        <v>-747.0999999999998</v>
      </c>
    </row>
    <row r="1051" spans="1:26">
      <c r="A1051" s="57"/>
      <c r="B1051" s="47"/>
      <c r="C1051" s="71"/>
      <c r="D1051" s="78" t="s">
        <v>75</v>
      </c>
      <c r="E1051" s="86">
        <f t="shared" ref="E1051:Q1051" si="336">+E1048-E1052</f>
        <v>33.800000000000004</v>
      </c>
      <c r="F1051" s="86">
        <f t="shared" si="336"/>
        <v>65.699999999999989</v>
      </c>
      <c r="G1051" s="86">
        <f t="shared" si="336"/>
        <v>52.400000000000006</v>
      </c>
      <c r="H1051" s="86">
        <f t="shared" si="336"/>
        <v>135.5</v>
      </c>
      <c r="I1051" s="86">
        <f t="shared" si="336"/>
        <v>248.89999999999998</v>
      </c>
      <c r="J1051" s="86">
        <f t="shared" si="336"/>
        <v>50.800000000000011</v>
      </c>
      <c r="K1051" s="95">
        <f t="shared" si="336"/>
        <v>0</v>
      </c>
      <c r="L1051" s="95">
        <f t="shared" si="336"/>
        <v>0</v>
      </c>
      <c r="M1051" s="95">
        <f t="shared" si="336"/>
        <v>0</v>
      </c>
      <c r="N1051" s="95">
        <f t="shared" si="336"/>
        <v>0</v>
      </c>
      <c r="O1051" s="95">
        <f t="shared" si="336"/>
        <v>0</v>
      </c>
      <c r="P1051" s="95">
        <f t="shared" si="336"/>
        <v>0</v>
      </c>
      <c r="Q1051" s="86">
        <f t="shared" si="336"/>
        <v>587.09999999999991</v>
      </c>
      <c r="R1051" s="86">
        <v>727.99999999999989</v>
      </c>
      <c r="S1051" s="112">
        <f t="shared" si="330"/>
        <v>80.645604395604394</v>
      </c>
      <c r="T1051" s="116">
        <f t="shared" si="3"/>
        <v>-924.6</v>
      </c>
      <c r="U1051" s="118"/>
      <c r="V1051" s="118"/>
      <c r="W1051" s="21"/>
      <c r="X1051" s="21">
        <v>1652.6</v>
      </c>
      <c r="Y1051">
        <v>1652.6</v>
      </c>
      <c r="Z1051" s="116">
        <f t="shared" si="4"/>
        <v>-924.60000000000025</v>
      </c>
    </row>
    <row r="1052" spans="1:26">
      <c r="A1052" s="57"/>
      <c r="B1052" s="47"/>
      <c r="C1052" s="71"/>
      <c r="D1052" s="78" t="s">
        <v>40</v>
      </c>
      <c r="E1052" s="86">
        <v>57.9</v>
      </c>
      <c r="F1052" s="86">
        <v>55.6</v>
      </c>
      <c r="G1052" s="86">
        <v>53.8</v>
      </c>
      <c r="H1052" s="86">
        <v>79.400000000000006</v>
      </c>
      <c r="I1052" s="86">
        <v>81</v>
      </c>
      <c r="J1052" s="86">
        <v>64.099999999999994</v>
      </c>
      <c r="K1052" s="95"/>
      <c r="L1052" s="95"/>
      <c r="M1052" s="95"/>
      <c r="N1052" s="95"/>
      <c r="O1052" s="95"/>
      <c r="P1052" s="95"/>
      <c r="Q1052" s="86">
        <f>SUM(E1052:P1052)</f>
        <v>391.80000000000007</v>
      </c>
      <c r="R1052" s="86">
        <v>291.2</v>
      </c>
      <c r="S1052" s="112">
        <f t="shared" si="330"/>
        <v>134.54670329670333</v>
      </c>
      <c r="T1052" s="116">
        <f t="shared" si="3"/>
        <v>-174.60000000000002</v>
      </c>
      <c r="U1052" s="118"/>
      <c r="V1052" s="118"/>
      <c r="W1052" s="21"/>
      <c r="X1052" s="21">
        <v>465.8</v>
      </c>
      <c r="Y1052">
        <v>465.8</v>
      </c>
      <c r="Z1052" s="116">
        <f t="shared" si="4"/>
        <v>-174.60000000000002</v>
      </c>
    </row>
    <row r="1053" spans="1:26" ht="14.25">
      <c r="A1053" s="57"/>
      <c r="B1053" s="47"/>
      <c r="C1053" s="72"/>
      <c r="D1053" s="79" t="s">
        <v>76</v>
      </c>
      <c r="E1053" s="87">
        <v>70.400000000000006</v>
      </c>
      <c r="F1053" s="87">
        <v>69.400000000000006</v>
      </c>
      <c r="G1053" s="87">
        <v>68.5</v>
      </c>
      <c r="H1053" s="87">
        <v>101.6</v>
      </c>
      <c r="I1053" s="87">
        <v>109.5</v>
      </c>
      <c r="J1053" s="87">
        <v>83.2</v>
      </c>
      <c r="K1053" s="96"/>
      <c r="L1053" s="96"/>
      <c r="M1053" s="96"/>
      <c r="N1053" s="96"/>
      <c r="O1053" s="96"/>
      <c r="P1053" s="96"/>
      <c r="Q1053" s="87">
        <f>SUM(E1053:P1053)</f>
        <v>502.6</v>
      </c>
      <c r="R1053" s="87">
        <v>353.1</v>
      </c>
      <c r="S1053" s="113">
        <f t="shared" si="330"/>
        <v>142.33928065703768</v>
      </c>
      <c r="T1053" s="116">
        <f t="shared" si="3"/>
        <v>-272.59999999999997</v>
      </c>
      <c r="U1053" s="119"/>
      <c r="V1053" s="119"/>
      <c r="W1053" s="21"/>
      <c r="X1053" s="21">
        <v>625.69999999999993</v>
      </c>
      <c r="Y1053">
        <v>625.69999999999993</v>
      </c>
      <c r="Z1053" s="116">
        <f t="shared" si="4"/>
        <v>-272.59999999999997</v>
      </c>
    </row>
    <row r="1054" spans="1:26" ht="13.5" customHeight="1">
      <c r="A1054" s="57"/>
      <c r="B1054" s="47"/>
      <c r="C1054" s="70" t="s">
        <v>262</v>
      </c>
      <c r="D1054" s="77" t="s">
        <v>39</v>
      </c>
      <c r="E1054" s="85">
        <v>70.900000000000006</v>
      </c>
      <c r="F1054" s="85">
        <v>80</v>
      </c>
      <c r="G1054" s="85">
        <v>61.5</v>
      </c>
      <c r="H1054" s="85">
        <v>115.1</v>
      </c>
      <c r="I1054" s="85">
        <v>133.5</v>
      </c>
      <c r="J1054" s="85">
        <v>52.4</v>
      </c>
      <c r="K1054" s="94"/>
      <c r="L1054" s="94"/>
      <c r="M1054" s="94"/>
      <c r="N1054" s="94"/>
      <c r="O1054" s="94"/>
      <c r="P1054" s="94"/>
      <c r="Q1054" s="85">
        <f>SUM(E1054:P1054)</f>
        <v>513.4</v>
      </c>
      <c r="R1054" s="85">
        <v>498.70000000000005</v>
      </c>
      <c r="S1054" s="111">
        <f t="shared" si="330"/>
        <v>102.94766392620814</v>
      </c>
      <c r="T1054" s="116">
        <f t="shared" si="3"/>
        <v>-444.19999999999982</v>
      </c>
      <c r="U1054" s="117" t="s">
        <v>415</v>
      </c>
      <c r="V1054" s="149"/>
      <c r="W1054" s="21"/>
      <c r="X1054" s="21">
        <v>942.89999999999986</v>
      </c>
      <c r="Y1054">
        <v>942.89999999999986</v>
      </c>
      <c r="Z1054" s="116">
        <f t="shared" si="4"/>
        <v>-444.19999999999982</v>
      </c>
    </row>
    <row r="1055" spans="1:26">
      <c r="A1055" s="57"/>
      <c r="B1055" s="47"/>
      <c r="C1055" s="71"/>
      <c r="D1055" s="78" t="s">
        <v>72</v>
      </c>
      <c r="E1055" s="86">
        <v>1.3</v>
      </c>
      <c r="F1055" s="86">
        <v>2.1</v>
      </c>
      <c r="G1055" s="86">
        <v>3.7</v>
      </c>
      <c r="H1055" s="86">
        <v>9.5</v>
      </c>
      <c r="I1055" s="86">
        <v>11</v>
      </c>
      <c r="J1055" s="86">
        <v>4.3</v>
      </c>
      <c r="K1055" s="95"/>
      <c r="L1055" s="95"/>
      <c r="M1055" s="95"/>
      <c r="N1055" s="95"/>
      <c r="O1055" s="95"/>
      <c r="P1055" s="95"/>
      <c r="Q1055" s="86">
        <f>SUM(E1055:P1055)</f>
        <v>31.9</v>
      </c>
      <c r="R1055" s="86">
        <v>20.100000000000001</v>
      </c>
      <c r="S1055" s="112">
        <f t="shared" si="330"/>
        <v>158.70646766169153</v>
      </c>
      <c r="T1055" s="116">
        <f t="shared" si="3"/>
        <v>-191.3</v>
      </c>
      <c r="U1055" s="142"/>
      <c r="V1055" s="150"/>
      <c r="W1055" s="21"/>
      <c r="X1055" s="21">
        <v>211.39999999999998</v>
      </c>
      <c r="Y1055">
        <v>211.39999999999998</v>
      </c>
      <c r="Z1055" s="116">
        <f t="shared" si="4"/>
        <v>-191.3</v>
      </c>
    </row>
    <row r="1056" spans="1:26">
      <c r="A1056" s="57"/>
      <c r="B1056" s="47"/>
      <c r="C1056" s="71"/>
      <c r="D1056" s="78" t="s">
        <v>74</v>
      </c>
      <c r="E1056" s="86">
        <f t="shared" ref="E1056:Q1056" si="337">+E1054-E1055</f>
        <v>69.600000000000009</v>
      </c>
      <c r="F1056" s="86">
        <f t="shared" si="337"/>
        <v>77.900000000000006</v>
      </c>
      <c r="G1056" s="86">
        <f t="shared" si="337"/>
        <v>57.8</v>
      </c>
      <c r="H1056" s="86">
        <f t="shared" si="337"/>
        <v>105.6</v>
      </c>
      <c r="I1056" s="86">
        <f t="shared" si="337"/>
        <v>122.5</v>
      </c>
      <c r="J1056" s="86">
        <f t="shared" si="337"/>
        <v>48.1</v>
      </c>
      <c r="K1056" s="95">
        <f t="shared" si="337"/>
        <v>0</v>
      </c>
      <c r="L1056" s="95">
        <f t="shared" si="337"/>
        <v>0</v>
      </c>
      <c r="M1056" s="95">
        <f t="shared" si="337"/>
        <v>0</v>
      </c>
      <c r="N1056" s="95">
        <f t="shared" si="337"/>
        <v>0</v>
      </c>
      <c r="O1056" s="95">
        <f t="shared" si="337"/>
        <v>0</v>
      </c>
      <c r="P1056" s="95">
        <f t="shared" si="337"/>
        <v>0</v>
      </c>
      <c r="Q1056" s="86">
        <f t="shared" si="337"/>
        <v>481.5</v>
      </c>
      <c r="R1056" s="86">
        <v>478.6</v>
      </c>
      <c r="S1056" s="112">
        <f t="shared" si="330"/>
        <v>100.6059339740911</v>
      </c>
      <c r="T1056" s="116">
        <f t="shared" si="3"/>
        <v>-252.90000000000009</v>
      </c>
      <c r="U1056" s="142"/>
      <c r="V1056" s="150"/>
      <c r="W1056" s="21"/>
      <c r="X1056" s="21">
        <v>731.50000000000011</v>
      </c>
      <c r="Y1056">
        <v>731.49999999999989</v>
      </c>
      <c r="Z1056" s="116">
        <f t="shared" si="4"/>
        <v>-252.89999999999986</v>
      </c>
    </row>
    <row r="1057" spans="1:26">
      <c r="A1057" s="57"/>
      <c r="B1057" s="47"/>
      <c r="C1057" s="71"/>
      <c r="D1057" s="78" t="s">
        <v>75</v>
      </c>
      <c r="E1057" s="86">
        <f t="shared" ref="E1057:Q1057" si="338">+E1054-E1058</f>
        <v>56.000000000000007</v>
      </c>
      <c r="F1057" s="86">
        <f t="shared" si="338"/>
        <v>69.7</v>
      </c>
      <c r="G1057" s="86">
        <f t="shared" si="338"/>
        <v>53.5</v>
      </c>
      <c r="H1057" s="86">
        <f t="shared" si="338"/>
        <v>95.8</v>
      </c>
      <c r="I1057" s="86">
        <f t="shared" si="338"/>
        <v>108</v>
      </c>
      <c r="J1057" s="86">
        <f t="shared" si="338"/>
        <v>39.299999999999997</v>
      </c>
      <c r="K1057" s="95">
        <f t="shared" si="338"/>
        <v>0</v>
      </c>
      <c r="L1057" s="95">
        <f t="shared" si="338"/>
        <v>0</v>
      </c>
      <c r="M1057" s="95">
        <f t="shared" si="338"/>
        <v>0</v>
      </c>
      <c r="N1057" s="95">
        <f t="shared" si="338"/>
        <v>0</v>
      </c>
      <c r="O1057" s="95">
        <f t="shared" si="338"/>
        <v>0</v>
      </c>
      <c r="P1057" s="95">
        <f t="shared" si="338"/>
        <v>0</v>
      </c>
      <c r="Q1057" s="86">
        <f t="shared" si="338"/>
        <v>422.29999999999995</v>
      </c>
      <c r="R1057" s="86">
        <v>411.8</v>
      </c>
      <c r="S1057" s="112">
        <f t="shared" si="330"/>
        <v>102.54978144730451</v>
      </c>
      <c r="T1057" s="116">
        <f t="shared" si="3"/>
        <v>-314.09999999999997</v>
      </c>
      <c r="U1057" s="142"/>
      <c r="V1057" s="150"/>
      <c r="W1057" s="21"/>
      <c r="X1057" s="21">
        <v>725.9</v>
      </c>
      <c r="Y1057">
        <v>725.89999999999986</v>
      </c>
      <c r="Z1057" s="116">
        <f t="shared" si="4"/>
        <v>-314.09999999999985</v>
      </c>
    </row>
    <row r="1058" spans="1:26">
      <c r="A1058" s="57"/>
      <c r="B1058" s="47"/>
      <c r="C1058" s="71"/>
      <c r="D1058" s="78" t="s">
        <v>40</v>
      </c>
      <c r="E1058" s="86">
        <v>14.9</v>
      </c>
      <c r="F1058" s="86">
        <v>10.3</v>
      </c>
      <c r="G1058" s="86">
        <v>8</v>
      </c>
      <c r="H1058" s="86">
        <v>19.3</v>
      </c>
      <c r="I1058" s="86">
        <v>25.5</v>
      </c>
      <c r="J1058" s="86">
        <v>13.1</v>
      </c>
      <c r="K1058" s="95"/>
      <c r="L1058" s="95"/>
      <c r="M1058" s="95"/>
      <c r="N1058" s="95"/>
      <c r="O1058" s="95"/>
      <c r="P1058" s="95"/>
      <c r="Q1058" s="86">
        <f>SUM(E1058:P1058)</f>
        <v>91.1</v>
      </c>
      <c r="R1058" s="86">
        <v>86.9</v>
      </c>
      <c r="S1058" s="112">
        <f t="shared" si="330"/>
        <v>104.83314154200229</v>
      </c>
      <c r="T1058" s="116">
        <f t="shared" si="3"/>
        <v>-130.10000000000002</v>
      </c>
      <c r="U1058" s="142"/>
      <c r="V1058" s="150"/>
      <c r="W1058" s="21"/>
      <c r="X1058" s="21">
        <v>217</v>
      </c>
      <c r="Y1058">
        <v>217</v>
      </c>
      <c r="Z1058" s="116">
        <f t="shared" si="4"/>
        <v>-130.10000000000002</v>
      </c>
    </row>
    <row r="1059" spans="1:26" ht="14.25">
      <c r="A1059" s="57"/>
      <c r="B1059" s="47"/>
      <c r="C1059" s="72"/>
      <c r="D1059" s="79" t="s">
        <v>76</v>
      </c>
      <c r="E1059" s="87">
        <v>16</v>
      </c>
      <c r="F1059" s="87">
        <v>11.3</v>
      </c>
      <c r="G1059" s="87">
        <v>8.9</v>
      </c>
      <c r="H1059" s="87">
        <v>21.3</v>
      </c>
      <c r="I1059" s="87">
        <v>29.1</v>
      </c>
      <c r="J1059" s="87">
        <v>14.2</v>
      </c>
      <c r="K1059" s="96"/>
      <c r="L1059" s="96"/>
      <c r="M1059" s="96"/>
      <c r="N1059" s="96"/>
      <c r="O1059" s="96"/>
      <c r="P1059" s="96"/>
      <c r="Q1059" s="87">
        <f>SUM(E1059:P1059)</f>
        <v>100.8</v>
      </c>
      <c r="R1059" s="87">
        <v>92.8</v>
      </c>
      <c r="S1059" s="113">
        <f t="shared" si="330"/>
        <v>108.62068965517241</v>
      </c>
      <c r="T1059" s="116">
        <f t="shared" si="3"/>
        <v>-135.10000000000002</v>
      </c>
      <c r="U1059" s="142"/>
      <c r="V1059" s="151"/>
      <c r="W1059" s="21"/>
      <c r="X1059" s="21">
        <v>227.90000000000003</v>
      </c>
      <c r="Y1059">
        <v>227.90000000000003</v>
      </c>
      <c r="Z1059" s="116">
        <f t="shared" si="4"/>
        <v>-135.10000000000002</v>
      </c>
    </row>
    <row r="1060" spans="1:26" ht="13.5" customHeight="1">
      <c r="A1060" s="57"/>
      <c r="B1060" s="47"/>
      <c r="C1060" s="70" t="s">
        <v>263</v>
      </c>
      <c r="D1060" s="77" t="s">
        <v>39</v>
      </c>
      <c r="E1060" s="85">
        <v>20.399999999999999</v>
      </c>
      <c r="F1060" s="85">
        <v>30.5</v>
      </c>
      <c r="G1060" s="85">
        <v>24</v>
      </c>
      <c r="H1060" s="85">
        <v>31.9</v>
      </c>
      <c r="I1060" s="85">
        <v>38</v>
      </c>
      <c r="J1060" s="85">
        <v>31.4</v>
      </c>
      <c r="K1060" s="94"/>
      <c r="L1060" s="94"/>
      <c r="M1060" s="94"/>
      <c r="N1060" s="94"/>
      <c r="O1060" s="94"/>
      <c r="P1060" s="94"/>
      <c r="Q1060" s="85">
        <f>SUM(E1060:P1060)</f>
        <v>176.2</v>
      </c>
      <c r="R1060" s="85">
        <v>183.8</v>
      </c>
      <c r="S1060" s="111">
        <f t="shared" si="330"/>
        <v>95.865070729053329</v>
      </c>
      <c r="T1060" s="116">
        <f t="shared" si="3"/>
        <v>-104.09999999999997</v>
      </c>
      <c r="U1060" s="117" t="s">
        <v>497</v>
      </c>
      <c r="V1060" s="148"/>
      <c r="W1060" s="21"/>
      <c r="X1060" s="21">
        <v>287.89999999999998</v>
      </c>
      <c r="Y1060">
        <v>287.89999999999998</v>
      </c>
      <c r="Z1060" s="116">
        <f t="shared" si="4"/>
        <v>-104.09999999999997</v>
      </c>
    </row>
    <row r="1061" spans="1:26">
      <c r="A1061" s="57"/>
      <c r="B1061" s="47"/>
      <c r="C1061" s="71"/>
      <c r="D1061" s="78" t="s">
        <v>72</v>
      </c>
      <c r="E1061" s="86">
        <v>1.9</v>
      </c>
      <c r="F1061" s="86">
        <v>2.8</v>
      </c>
      <c r="G1061" s="86">
        <v>2.2000000000000002</v>
      </c>
      <c r="H1061" s="86">
        <v>3</v>
      </c>
      <c r="I1061" s="86">
        <v>3.5</v>
      </c>
      <c r="J1061" s="86">
        <v>2.9</v>
      </c>
      <c r="K1061" s="95"/>
      <c r="L1061" s="95"/>
      <c r="M1061" s="95"/>
      <c r="N1061" s="95"/>
      <c r="O1061" s="95"/>
      <c r="P1061" s="95"/>
      <c r="Q1061" s="86">
        <f>SUM(E1061:P1061)</f>
        <v>16.299999999999997</v>
      </c>
      <c r="R1061" s="86">
        <v>17.2</v>
      </c>
      <c r="S1061" s="112">
        <f t="shared" si="330"/>
        <v>94.767441860465112</v>
      </c>
      <c r="T1061" s="116">
        <f t="shared" si="3"/>
        <v>-9.6000000000000014</v>
      </c>
      <c r="U1061" s="118"/>
      <c r="V1061" s="118"/>
      <c r="W1061" s="21"/>
      <c r="X1061" s="21">
        <v>26.8</v>
      </c>
      <c r="Y1061">
        <v>26.8</v>
      </c>
      <c r="Z1061" s="116">
        <f t="shared" si="4"/>
        <v>-9.6000000000000014</v>
      </c>
    </row>
    <row r="1062" spans="1:26">
      <c r="A1062" s="57"/>
      <c r="B1062" s="47"/>
      <c r="C1062" s="71"/>
      <c r="D1062" s="78" t="s">
        <v>74</v>
      </c>
      <c r="E1062" s="86">
        <f t="shared" ref="E1062:Q1062" si="339">+E1060-E1061</f>
        <v>18.5</v>
      </c>
      <c r="F1062" s="86">
        <f t="shared" si="339"/>
        <v>27.7</v>
      </c>
      <c r="G1062" s="86">
        <f t="shared" si="339"/>
        <v>21.8</v>
      </c>
      <c r="H1062" s="86">
        <f t="shared" si="339"/>
        <v>28.9</v>
      </c>
      <c r="I1062" s="86">
        <f t="shared" si="339"/>
        <v>34.5</v>
      </c>
      <c r="J1062" s="86">
        <f t="shared" si="339"/>
        <v>28.5</v>
      </c>
      <c r="K1062" s="95">
        <f t="shared" si="339"/>
        <v>0</v>
      </c>
      <c r="L1062" s="95">
        <f t="shared" si="339"/>
        <v>0</v>
      </c>
      <c r="M1062" s="95">
        <f t="shared" si="339"/>
        <v>0</v>
      </c>
      <c r="N1062" s="95">
        <f t="shared" si="339"/>
        <v>0</v>
      </c>
      <c r="O1062" s="95">
        <f t="shared" si="339"/>
        <v>0</v>
      </c>
      <c r="P1062" s="95">
        <f t="shared" si="339"/>
        <v>0</v>
      </c>
      <c r="Q1062" s="86">
        <f t="shared" si="339"/>
        <v>159.90000000000003</v>
      </c>
      <c r="R1062" s="86">
        <v>166.59999999999997</v>
      </c>
      <c r="S1062" s="112">
        <f t="shared" si="330"/>
        <v>95.978391356542659</v>
      </c>
      <c r="T1062" s="116">
        <f t="shared" si="3"/>
        <v>-94.5</v>
      </c>
      <c r="U1062" s="118"/>
      <c r="V1062" s="118"/>
      <c r="W1062" s="21"/>
      <c r="X1062" s="21">
        <v>261.09999999999997</v>
      </c>
      <c r="Y1062">
        <v>261.09999999999997</v>
      </c>
      <c r="Z1062" s="116">
        <f t="shared" si="4"/>
        <v>-94.5</v>
      </c>
    </row>
    <row r="1063" spans="1:26">
      <c r="A1063" s="57"/>
      <c r="B1063" s="47"/>
      <c r="C1063" s="71"/>
      <c r="D1063" s="78" t="s">
        <v>75</v>
      </c>
      <c r="E1063" s="86">
        <f t="shared" ref="E1063:Q1063" si="340">+E1060-E1064</f>
        <v>20</v>
      </c>
      <c r="F1063" s="86">
        <f t="shared" si="340"/>
        <v>29.7</v>
      </c>
      <c r="G1063" s="86">
        <f t="shared" si="340"/>
        <v>23.1</v>
      </c>
      <c r="H1063" s="86">
        <f t="shared" si="340"/>
        <v>30.6</v>
      </c>
      <c r="I1063" s="86">
        <f t="shared" si="340"/>
        <v>36.299999999999997</v>
      </c>
      <c r="J1063" s="86">
        <f t="shared" si="340"/>
        <v>29.9</v>
      </c>
      <c r="K1063" s="95">
        <f t="shared" si="340"/>
        <v>0</v>
      </c>
      <c r="L1063" s="95">
        <f t="shared" si="340"/>
        <v>0</v>
      </c>
      <c r="M1063" s="95">
        <f t="shared" si="340"/>
        <v>0</v>
      </c>
      <c r="N1063" s="95">
        <f t="shared" si="340"/>
        <v>0</v>
      </c>
      <c r="O1063" s="95">
        <f t="shared" si="340"/>
        <v>0</v>
      </c>
      <c r="P1063" s="95">
        <f t="shared" si="340"/>
        <v>0</v>
      </c>
      <c r="Q1063" s="86">
        <f t="shared" si="340"/>
        <v>169.60000000000002</v>
      </c>
      <c r="R1063" s="86">
        <v>179.1</v>
      </c>
      <c r="S1063" s="112">
        <f t="shared" si="330"/>
        <v>94.695700725851495</v>
      </c>
      <c r="T1063" s="116">
        <f t="shared" si="3"/>
        <v>-99.999999999999972</v>
      </c>
      <c r="U1063" s="118"/>
      <c r="V1063" s="118"/>
      <c r="W1063" s="21"/>
      <c r="X1063" s="21">
        <v>279.09999999999997</v>
      </c>
      <c r="Y1063">
        <v>279.09999999999997</v>
      </c>
      <c r="Z1063" s="116">
        <f t="shared" si="4"/>
        <v>-99.999999999999972</v>
      </c>
    </row>
    <row r="1064" spans="1:26">
      <c r="A1064" s="57"/>
      <c r="B1064" s="47"/>
      <c r="C1064" s="71"/>
      <c r="D1064" s="78" t="s">
        <v>40</v>
      </c>
      <c r="E1064" s="86">
        <v>0.4</v>
      </c>
      <c r="F1064" s="86">
        <v>0.8</v>
      </c>
      <c r="G1064" s="86">
        <v>0.9</v>
      </c>
      <c r="H1064" s="86">
        <v>1.3</v>
      </c>
      <c r="I1064" s="86">
        <v>1.7</v>
      </c>
      <c r="J1064" s="86">
        <v>1.5</v>
      </c>
      <c r="K1064" s="95"/>
      <c r="L1064" s="95"/>
      <c r="M1064" s="95"/>
      <c r="N1064" s="95"/>
      <c r="O1064" s="95"/>
      <c r="P1064" s="95"/>
      <c r="Q1064" s="86">
        <f>SUM(E1064:P1064)</f>
        <v>6.6</v>
      </c>
      <c r="R1064" s="86">
        <v>4.7</v>
      </c>
      <c r="S1064" s="112">
        <f t="shared" si="330"/>
        <v>140.42553191489361</v>
      </c>
      <c r="T1064" s="116">
        <f t="shared" si="3"/>
        <v>-4.0999999999999988</v>
      </c>
      <c r="U1064" s="118"/>
      <c r="V1064" s="118"/>
      <c r="W1064" s="21"/>
      <c r="X1064" s="21">
        <v>8.7999999999999989</v>
      </c>
      <c r="Y1064">
        <v>8.7999999999999989</v>
      </c>
      <c r="Z1064" s="116">
        <f t="shared" si="4"/>
        <v>-4.0999999999999988</v>
      </c>
    </row>
    <row r="1065" spans="1:26" ht="14.25">
      <c r="A1065" s="57"/>
      <c r="B1065" s="47"/>
      <c r="C1065" s="72"/>
      <c r="D1065" s="79" t="s">
        <v>76</v>
      </c>
      <c r="E1065" s="87">
        <v>0.4</v>
      </c>
      <c r="F1065" s="87">
        <v>0.8</v>
      </c>
      <c r="G1065" s="87">
        <v>0.9</v>
      </c>
      <c r="H1065" s="87">
        <v>1.3</v>
      </c>
      <c r="I1065" s="87">
        <v>1.7</v>
      </c>
      <c r="J1065" s="87">
        <v>1.5</v>
      </c>
      <c r="K1065" s="96"/>
      <c r="L1065" s="96"/>
      <c r="M1065" s="96"/>
      <c r="N1065" s="96"/>
      <c r="O1065" s="96"/>
      <c r="P1065" s="96"/>
      <c r="Q1065" s="87">
        <f>SUM(E1065:P1065)</f>
        <v>6.6</v>
      </c>
      <c r="R1065" s="87">
        <v>4.7</v>
      </c>
      <c r="S1065" s="113">
        <f t="shared" si="330"/>
        <v>140.42553191489361</v>
      </c>
      <c r="T1065" s="116">
        <f t="shared" si="3"/>
        <v>-4.0999999999999988</v>
      </c>
      <c r="U1065" s="119"/>
      <c r="V1065" s="119"/>
      <c r="W1065" s="21"/>
      <c r="X1065" s="21">
        <v>8.7999999999999989</v>
      </c>
      <c r="Y1065">
        <v>8.7999999999999989</v>
      </c>
      <c r="Z1065" s="116">
        <f t="shared" si="4"/>
        <v>-4.0999999999999988</v>
      </c>
    </row>
    <row r="1066" spans="1:26" ht="13.5" customHeight="1">
      <c r="A1066" s="57"/>
      <c r="B1066" s="47"/>
      <c r="C1066" s="70" t="s">
        <v>264</v>
      </c>
      <c r="D1066" s="77" t="s">
        <v>39</v>
      </c>
      <c r="E1066" s="85">
        <v>44.2</v>
      </c>
      <c r="F1066" s="85">
        <v>64.5</v>
      </c>
      <c r="G1066" s="85">
        <v>61.5</v>
      </c>
      <c r="H1066" s="85">
        <v>91.8</v>
      </c>
      <c r="I1066" s="85">
        <v>105.5</v>
      </c>
      <c r="J1066" s="85">
        <v>72.599999999999994</v>
      </c>
      <c r="K1066" s="94"/>
      <c r="L1066" s="94"/>
      <c r="M1066" s="94"/>
      <c r="N1066" s="94"/>
      <c r="O1066" s="94"/>
      <c r="P1066" s="94"/>
      <c r="Q1066" s="85">
        <f>SUM(E1066:P1066)</f>
        <v>440.1</v>
      </c>
      <c r="R1066" s="85">
        <v>389.1</v>
      </c>
      <c r="S1066" s="111">
        <f t="shared" si="330"/>
        <v>113.10717039321511</v>
      </c>
      <c r="T1066" s="116">
        <f t="shared" si="3"/>
        <v>101.29999999999995</v>
      </c>
      <c r="U1066" s="117" t="s">
        <v>498</v>
      </c>
      <c r="V1066" s="149">
        <v>1</v>
      </c>
      <c r="W1066" s="21"/>
      <c r="X1066" s="21">
        <v>287.8</v>
      </c>
      <c r="Y1066">
        <v>287.8</v>
      </c>
      <c r="Z1066" s="116">
        <f t="shared" si="4"/>
        <v>101.29999999999995</v>
      </c>
    </row>
    <row r="1067" spans="1:26">
      <c r="A1067" s="57"/>
      <c r="B1067" s="47"/>
      <c r="C1067" s="71"/>
      <c r="D1067" s="78" t="s">
        <v>72</v>
      </c>
      <c r="E1067" s="86">
        <v>2.2999999999999998</v>
      </c>
      <c r="F1067" s="86">
        <v>3</v>
      </c>
      <c r="G1067" s="86">
        <v>13.4</v>
      </c>
      <c r="H1067" s="86">
        <v>28.3</v>
      </c>
      <c r="I1067" s="86">
        <v>47.2</v>
      </c>
      <c r="J1067" s="86">
        <v>10.5</v>
      </c>
      <c r="K1067" s="95"/>
      <c r="L1067" s="95"/>
      <c r="M1067" s="95"/>
      <c r="N1067" s="95"/>
      <c r="O1067" s="95"/>
      <c r="P1067" s="95"/>
      <c r="Q1067" s="86">
        <f>SUM(E1067:P1067)</f>
        <v>104.7</v>
      </c>
      <c r="R1067" s="86">
        <v>117.1</v>
      </c>
      <c r="S1067" s="112">
        <f t="shared" si="330"/>
        <v>89.410760034158827</v>
      </c>
      <c r="T1067" s="116">
        <f t="shared" si="3"/>
        <v>41.600000000000009</v>
      </c>
      <c r="U1067" s="142"/>
      <c r="V1067" s="150"/>
      <c r="W1067" s="21"/>
      <c r="X1067" s="21">
        <v>75.5</v>
      </c>
      <c r="Y1067">
        <v>75.5</v>
      </c>
      <c r="Z1067" s="116">
        <f t="shared" si="4"/>
        <v>41.600000000000009</v>
      </c>
    </row>
    <row r="1068" spans="1:26">
      <c r="A1068" s="57"/>
      <c r="B1068" s="47"/>
      <c r="C1068" s="71"/>
      <c r="D1068" s="78" t="s">
        <v>74</v>
      </c>
      <c r="E1068" s="86">
        <f t="shared" ref="E1068:Q1068" si="341">+E1066-E1067</f>
        <v>41.900000000000006</v>
      </c>
      <c r="F1068" s="86">
        <f t="shared" si="341"/>
        <v>61.5</v>
      </c>
      <c r="G1068" s="86">
        <f t="shared" si="341"/>
        <v>48.1</v>
      </c>
      <c r="H1068" s="86">
        <f t="shared" si="341"/>
        <v>63.5</v>
      </c>
      <c r="I1068" s="86">
        <f t="shared" si="341"/>
        <v>58.3</v>
      </c>
      <c r="J1068" s="86">
        <f t="shared" si="341"/>
        <v>62.099999999999994</v>
      </c>
      <c r="K1068" s="95">
        <f t="shared" si="341"/>
        <v>0</v>
      </c>
      <c r="L1068" s="95">
        <f t="shared" si="341"/>
        <v>0</v>
      </c>
      <c r="M1068" s="95">
        <f t="shared" si="341"/>
        <v>0</v>
      </c>
      <c r="N1068" s="95">
        <f t="shared" si="341"/>
        <v>0</v>
      </c>
      <c r="O1068" s="95">
        <f t="shared" si="341"/>
        <v>0</v>
      </c>
      <c r="P1068" s="95">
        <f t="shared" si="341"/>
        <v>0</v>
      </c>
      <c r="Q1068" s="86">
        <f t="shared" si="341"/>
        <v>335.4</v>
      </c>
      <c r="R1068" s="86">
        <v>272</v>
      </c>
      <c r="S1068" s="112">
        <f t="shared" si="330"/>
        <v>123.30882352941177</v>
      </c>
      <c r="T1068" s="116">
        <f t="shared" si="3"/>
        <v>59.699999999999989</v>
      </c>
      <c r="U1068" s="142"/>
      <c r="V1068" s="150"/>
      <c r="W1068" s="21"/>
      <c r="X1068" s="21">
        <v>212.3</v>
      </c>
      <c r="Y1068">
        <v>212.3</v>
      </c>
      <c r="Z1068" s="116">
        <f t="shared" si="4"/>
        <v>59.699999999999989</v>
      </c>
    </row>
    <row r="1069" spans="1:26">
      <c r="A1069" s="57"/>
      <c r="B1069" s="47"/>
      <c r="C1069" s="71"/>
      <c r="D1069" s="78" t="s">
        <v>75</v>
      </c>
      <c r="E1069" s="86">
        <f t="shared" ref="E1069:Q1069" si="342">+E1066-E1070</f>
        <v>42.8</v>
      </c>
      <c r="F1069" s="86">
        <f t="shared" si="342"/>
        <v>63</v>
      </c>
      <c r="G1069" s="86">
        <f t="shared" si="342"/>
        <v>58.4</v>
      </c>
      <c r="H1069" s="86">
        <f t="shared" si="342"/>
        <v>86.9</v>
      </c>
      <c r="I1069" s="86">
        <f t="shared" si="342"/>
        <v>99.5</v>
      </c>
      <c r="J1069" s="86">
        <f t="shared" si="342"/>
        <v>67</v>
      </c>
      <c r="K1069" s="95">
        <f t="shared" si="342"/>
        <v>0</v>
      </c>
      <c r="L1069" s="95">
        <f t="shared" si="342"/>
        <v>0</v>
      </c>
      <c r="M1069" s="95">
        <f t="shared" si="342"/>
        <v>0</v>
      </c>
      <c r="N1069" s="95">
        <f t="shared" si="342"/>
        <v>0</v>
      </c>
      <c r="O1069" s="95">
        <f t="shared" si="342"/>
        <v>0</v>
      </c>
      <c r="P1069" s="95">
        <f t="shared" si="342"/>
        <v>0</v>
      </c>
      <c r="Q1069" s="86">
        <f t="shared" si="342"/>
        <v>417.6</v>
      </c>
      <c r="R1069" s="86">
        <v>369.1</v>
      </c>
      <c r="S1069" s="112">
        <f t="shared" si="330"/>
        <v>113.14007044161474</v>
      </c>
      <c r="T1069" s="116">
        <f t="shared" si="3"/>
        <v>120.50000000000003</v>
      </c>
      <c r="U1069" s="142"/>
      <c r="V1069" s="150"/>
      <c r="W1069" s="21"/>
      <c r="X1069" s="21">
        <v>248.6</v>
      </c>
      <c r="Y1069">
        <v>248.60000000000002</v>
      </c>
      <c r="Z1069" s="116">
        <f t="shared" si="4"/>
        <v>120.5</v>
      </c>
    </row>
    <row r="1070" spans="1:26">
      <c r="A1070" s="57"/>
      <c r="B1070" s="47"/>
      <c r="C1070" s="71"/>
      <c r="D1070" s="78" t="s">
        <v>40</v>
      </c>
      <c r="E1070" s="86">
        <v>1.4</v>
      </c>
      <c r="F1070" s="86">
        <v>1.5</v>
      </c>
      <c r="G1070" s="86">
        <v>3.1</v>
      </c>
      <c r="H1070" s="86">
        <v>4.9000000000000004</v>
      </c>
      <c r="I1070" s="86">
        <v>6</v>
      </c>
      <c r="J1070" s="86">
        <v>5.6</v>
      </c>
      <c r="K1070" s="95"/>
      <c r="L1070" s="95"/>
      <c r="M1070" s="95"/>
      <c r="N1070" s="95"/>
      <c r="O1070" s="95"/>
      <c r="P1070" s="95"/>
      <c r="Q1070" s="86">
        <f>SUM(E1070:P1070)</f>
        <v>22.5</v>
      </c>
      <c r="R1070" s="86">
        <v>20</v>
      </c>
      <c r="S1070" s="112">
        <f t="shared" si="330"/>
        <v>112.5</v>
      </c>
      <c r="T1070" s="116">
        <f t="shared" si="3"/>
        <v>-19.200000000000003</v>
      </c>
      <c r="U1070" s="142"/>
      <c r="V1070" s="150"/>
      <c r="W1070" s="21"/>
      <c r="X1070" s="21">
        <v>39.200000000000003</v>
      </c>
      <c r="Y1070">
        <v>39.200000000000003</v>
      </c>
      <c r="Z1070" s="116">
        <f t="shared" si="4"/>
        <v>-19.200000000000003</v>
      </c>
    </row>
    <row r="1071" spans="1:26" ht="14.25">
      <c r="A1071" s="57"/>
      <c r="B1071" s="47"/>
      <c r="C1071" s="72"/>
      <c r="D1071" s="79" t="s">
        <v>76</v>
      </c>
      <c r="E1071" s="87">
        <v>1.4</v>
      </c>
      <c r="F1071" s="87">
        <v>1.5</v>
      </c>
      <c r="G1071" s="87">
        <v>3.1</v>
      </c>
      <c r="H1071" s="87">
        <v>4.9000000000000004</v>
      </c>
      <c r="I1071" s="87">
        <v>6</v>
      </c>
      <c r="J1071" s="87">
        <v>5.6</v>
      </c>
      <c r="K1071" s="96"/>
      <c r="L1071" s="96"/>
      <c r="M1071" s="96"/>
      <c r="N1071" s="96"/>
      <c r="O1071" s="96"/>
      <c r="P1071" s="96"/>
      <c r="Q1071" s="87">
        <f>SUM(E1071:P1071)</f>
        <v>22.5</v>
      </c>
      <c r="R1071" s="87">
        <v>20</v>
      </c>
      <c r="S1071" s="113">
        <f t="shared" si="330"/>
        <v>112.5</v>
      </c>
      <c r="T1071" s="116">
        <f t="shared" si="3"/>
        <v>-19.899999999999999</v>
      </c>
      <c r="U1071" s="142"/>
      <c r="V1071" s="151"/>
      <c r="W1071" s="21"/>
      <c r="X1071" s="21">
        <v>39.9</v>
      </c>
      <c r="Y1071">
        <v>39.4</v>
      </c>
      <c r="Z1071" s="116">
        <f t="shared" si="4"/>
        <v>-19.399999999999999</v>
      </c>
    </row>
    <row r="1072" spans="1:26" ht="13.5" customHeight="1">
      <c r="A1072" s="57"/>
      <c r="B1072" s="47"/>
      <c r="C1072" s="70" t="s">
        <v>266</v>
      </c>
      <c r="D1072" s="77" t="s">
        <v>39</v>
      </c>
      <c r="E1072" s="85">
        <v>37.4</v>
      </c>
      <c r="F1072" s="85">
        <v>60.3</v>
      </c>
      <c r="G1072" s="85">
        <v>62.3</v>
      </c>
      <c r="H1072" s="85">
        <v>87.2</v>
      </c>
      <c r="I1072" s="85">
        <v>100.7</v>
      </c>
      <c r="J1072" s="85">
        <v>78</v>
      </c>
      <c r="K1072" s="94"/>
      <c r="L1072" s="94"/>
      <c r="M1072" s="94"/>
      <c r="N1072" s="94"/>
      <c r="O1072" s="94"/>
      <c r="P1072" s="94"/>
      <c r="Q1072" s="85">
        <f>SUM(E1072:P1072)</f>
        <v>425.9</v>
      </c>
      <c r="R1072" s="85">
        <v>438.5</v>
      </c>
      <c r="S1072" s="111">
        <f t="shared" si="330"/>
        <v>97.126567844925887</v>
      </c>
      <c r="T1072" s="116">
        <f t="shared" si="3"/>
        <v>-84.600000000000023</v>
      </c>
      <c r="U1072" s="117" t="s">
        <v>499</v>
      </c>
      <c r="V1072" s="148">
        <v>1</v>
      </c>
      <c r="W1072" s="21"/>
      <c r="X1072" s="21">
        <v>523.1</v>
      </c>
      <c r="Y1072">
        <v>523.1</v>
      </c>
      <c r="Z1072" s="116">
        <f t="shared" si="4"/>
        <v>-84.600000000000023</v>
      </c>
    </row>
    <row r="1073" spans="1:26" ht="13.5" customHeight="1">
      <c r="A1073" s="57"/>
      <c r="B1073" s="47"/>
      <c r="C1073" s="71"/>
      <c r="D1073" s="78" t="s">
        <v>72</v>
      </c>
      <c r="E1073" s="86">
        <v>0.5</v>
      </c>
      <c r="F1073" s="86">
        <v>1.6</v>
      </c>
      <c r="G1073" s="86">
        <v>1.9</v>
      </c>
      <c r="H1073" s="86">
        <v>4.5999999999999996</v>
      </c>
      <c r="I1073" s="86">
        <v>5.7</v>
      </c>
      <c r="J1073" s="86">
        <v>2.2000000000000002</v>
      </c>
      <c r="K1073" s="95"/>
      <c r="L1073" s="95"/>
      <c r="M1073" s="95"/>
      <c r="N1073" s="95"/>
      <c r="O1073" s="95"/>
      <c r="P1073" s="95"/>
      <c r="Q1073" s="86">
        <f>SUM(E1073:P1073)</f>
        <v>16.5</v>
      </c>
      <c r="R1073" s="86">
        <v>12.6</v>
      </c>
      <c r="S1073" s="112">
        <f t="shared" si="330"/>
        <v>130.95238095238096</v>
      </c>
      <c r="T1073" s="116">
        <f t="shared" si="3"/>
        <v>-39.999999999999993</v>
      </c>
      <c r="U1073" s="118"/>
      <c r="V1073" s="118"/>
      <c r="W1073" s="21"/>
      <c r="X1073" s="21">
        <v>52.599999999999994</v>
      </c>
      <c r="Y1073">
        <v>52.599999999999994</v>
      </c>
      <c r="Z1073" s="116">
        <f t="shared" si="4"/>
        <v>-39.999999999999993</v>
      </c>
    </row>
    <row r="1074" spans="1:26" ht="13.5" customHeight="1">
      <c r="A1074" s="57"/>
      <c r="B1074" s="47"/>
      <c r="C1074" s="71"/>
      <c r="D1074" s="78" t="s">
        <v>74</v>
      </c>
      <c r="E1074" s="86">
        <f t="shared" ref="E1074:Q1074" si="343">+E1072-E1073</f>
        <v>36.9</v>
      </c>
      <c r="F1074" s="86">
        <f t="shared" si="343"/>
        <v>58.7</v>
      </c>
      <c r="G1074" s="86">
        <f t="shared" si="343"/>
        <v>60.4</v>
      </c>
      <c r="H1074" s="86">
        <f t="shared" si="343"/>
        <v>82.6</v>
      </c>
      <c r="I1074" s="86">
        <f t="shared" si="343"/>
        <v>95</v>
      </c>
      <c r="J1074" s="86">
        <f t="shared" si="343"/>
        <v>75.8</v>
      </c>
      <c r="K1074" s="95">
        <f t="shared" si="343"/>
        <v>0</v>
      </c>
      <c r="L1074" s="95">
        <f t="shared" si="343"/>
        <v>0</v>
      </c>
      <c r="M1074" s="95">
        <f t="shared" si="343"/>
        <v>0</v>
      </c>
      <c r="N1074" s="95">
        <f t="shared" si="343"/>
        <v>0</v>
      </c>
      <c r="O1074" s="95">
        <f t="shared" si="343"/>
        <v>0</v>
      </c>
      <c r="P1074" s="95">
        <f t="shared" si="343"/>
        <v>0</v>
      </c>
      <c r="Q1074" s="86">
        <f t="shared" si="343"/>
        <v>409.4</v>
      </c>
      <c r="R1074" s="86">
        <v>425.9</v>
      </c>
      <c r="S1074" s="112">
        <f t="shared" si="330"/>
        <v>96.125851138764943</v>
      </c>
      <c r="T1074" s="116">
        <f t="shared" si="3"/>
        <v>-44.599999999999966</v>
      </c>
      <c r="U1074" s="118"/>
      <c r="V1074" s="118"/>
      <c r="W1074" s="21"/>
      <c r="X1074" s="21">
        <v>470.5</v>
      </c>
      <c r="Y1074">
        <v>470.5</v>
      </c>
      <c r="Z1074" s="116">
        <f t="shared" si="4"/>
        <v>-44.599999999999966</v>
      </c>
    </row>
    <row r="1075" spans="1:26" ht="13.5" customHeight="1">
      <c r="A1075" s="57"/>
      <c r="B1075" s="47"/>
      <c r="C1075" s="71"/>
      <c r="D1075" s="78" t="s">
        <v>75</v>
      </c>
      <c r="E1075" s="86">
        <f t="shared" ref="E1075:Q1075" si="344">+E1072-E1076</f>
        <v>37</v>
      </c>
      <c r="F1075" s="86">
        <f t="shared" si="344"/>
        <v>59.5</v>
      </c>
      <c r="G1075" s="86">
        <f t="shared" si="344"/>
        <v>61.599999999999994</v>
      </c>
      <c r="H1075" s="86">
        <f t="shared" si="344"/>
        <v>84.7</v>
      </c>
      <c r="I1075" s="86">
        <f t="shared" si="344"/>
        <v>97.7</v>
      </c>
      <c r="J1075" s="86">
        <f t="shared" si="344"/>
        <v>76.7</v>
      </c>
      <c r="K1075" s="95">
        <f t="shared" si="344"/>
        <v>0</v>
      </c>
      <c r="L1075" s="95">
        <f t="shared" si="344"/>
        <v>0</v>
      </c>
      <c r="M1075" s="95">
        <f t="shared" si="344"/>
        <v>0</v>
      </c>
      <c r="N1075" s="95">
        <f t="shared" si="344"/>
        <v>0</v>
      </c>
      <c r="O1075" s="95">
        <f t="shared" si="344"/>
        <v>0</v>
      </c>
      <c r="P1075" s="95">
        <f t="shared" si="344"/>
        <v>0</v>
      </c>
      <c r="Q1075" s="86">
        <f t="shared" si="344"/>
        <v>417.2</v>
      </c>
      <c r="R1075" s="86">
        <v>429.5</v>
      </c>
      <c r="S1075" s="112">
        <f t="shared" si="330"/>
        <v>97.136204889406287</v>
      </c>
      <c r="T1075" s="116">
        <f t="shared" si="3"/>
        <v>-74.699999999999932</v>
      </c>
      <c r="U1075" s="118"/>
      <c r="V1075" s="118"/>
      <c r="W1075" s="21"/>
      <c r="X1075" s="21">
        <v>504.19999999999993</v>
      </c>
      <c r="Y1075">
        <v>504.20000000000005</v>
      </c>
      <c r="Z1075" s="116">
        <f t="shared" si="4"/>
        <v>-74.700000000000045</v>
      </c>
    </row>
    <row r="1076" spans="1:26" ht="13.5" customHeight="1">
      <c r="A1076" s="57"/>
      <c r="B1076" s="47"/>
      <c r="C1076" s="71"/>
      <c r="D1076" s="78" t="s">
        <v>40</v>
      </c>
      <c r="E1076" s="86">
        <v>0.4</v>
      </c>
      <c r="F1076" s="86">
        <v>0.8</v>
      </c>
      <c r="G1076" s="86">
        <v>0.7</v>
      </c>
      <c r="H1076" s="86">
        <v>2.5</v>
      </c>
      <c r="I1076" s="86">
        <v>3</v>
      </c>
      <c r="J1076" s="86">
        <v>1.3</v>
      </c>
      <c r="K1076" s="95"/>
      <c r="L1076" s="95"/>
      <c r="M1076" s="95"/>
      <c r="N1076" s="95"/>
      <c r="O1076" s="95"/>
      <c r="P1076" s="95"/>
      <c r="Q1076" s="86">
        <f>SUM(E1076:P1076)</f>
        <v>8.7000000000000011</v>
      </c>
      <c r="R1076" s="86">
        <v>9</v>
      </c>
      <c r="S1076" s="112">
        <f t="shared" si="330"/>
        <v>96.666666666666686</v>
      </c>
      <c r="T1076" s="116">
        <f t="shared" si="3"/>
        <v>-9.9000000000000021</v>
      </c>
      <c r="U1076" s="118"/>
      <c r="V1076" s="118"/>
      <c r="W1076" s="21"/>
      <c r="X1076" s="21">
        <v>18.900000000000002</v>
      </c>
      <c r="Y1076">
        <v>18.900000000000002</v>
      </c>
      <c r="Z1076" s="116">
        <f t="shared" si="4"/>
        <v>-9.9000000000000021</v>
      </c>
    </row>
    <row r="1077" spans="1:26" ht="14.25" customHeight="1">
      <c r="A1077" s="57"/>
      <c r="B1077" s="47"/>
      <c r="C1077" s="72"/>
      <c r="D1077" s="79" t="s">
        <v>76</v>
      </c>
      <c r="E1077" s="87">
        <v>0.4</v>
      </c>
      <c r="F1077" s="87">
        <v>0.8</v>
      </c>
      <c r="G1077" s="87">
        <v>0.7</v>
      </c>
      <c r="H1077" s="87">
        <v>2.5</v>
      </c>
      <c r="I1077" s="87">
        <v>3</v>
      </c>
      <c r="J1077" s="87">
        <v>1.3</v>
      </c>
      <c r="K1077" s="96"/>
      <c r="L1077" s="96"/>
      <c r="M1077" s="96"/>
      <c r="N1077" s="96"/>
      <c r="O1077" s="96"/>
      <c r="P1077" s="96"/>
      <c r="Q1077" s="87">
        <f>SUM(E1077:P1077)</f>
        <v>8.7000000000000011</v>
      </c>
      <c r="R1077" s="87">
        <v>9</v>
      </c>
      <c r="S1077" s="113">
        <f t="shared" si="330"/>
        <v>96.666666666666686</v>
      </c>
      <c r="T1077" s="116">
        <f t="shared" si="3"/>
        <v>-9.9000000000000021</v>
      </c>
      <c r="U1077" s="119"/>
      <c r="V1077" s="119"/>
      <c r="W1077" s="21"/>
      <c r="X1077" s="21">
        <v>18.900000000000002</v>
      </c>
      <c r="Y1077">
        <v>18.900000000000002</v>
      </c>
      <c r="Z1077" s="116">
        <f t="shared" si="4"/>
        <v>-9.9000000000000021</v>
      </c>
    </row>
    <row r="1078" spans="1:26" ht="13.5" customHeight="1">
      <c r="A1078" s="57"/>
      <c r="B1078" s="47"/>
      <c r="C1078" s="70" t="s">
        <v>215</v>
      </c>
      <c r="D1078" s="77" t="s">
        <v>39</v>
      </c>
      <c r="E1078" s="85">
        <v>12.1</v>
      </c>
      <c r="F1078" s="85">
        <v>13.6</v>
      </c>
      <c r="G1078" s="85">
        <v>33.1</v>
      </c>
      <c r="H1078" s="85">
        <v>63.2</v>
      </c>
      <c r="I1078" s="85">
        <v>44.3</v>
      </c>
      <c r="J1078" s="85">
        <v>47.3</v>
      </c>
      <c r="K1078" s="94"/>
      <c r="L1078" s="94"/>
      <c r="M1078" s="94"/>
      <c r="N1078" s="94"/>
      <c r="O1078" s="94"/>
      <c r="P1078" s="94"/>
      <c r="Q1078" s="85">
        <f>SUM(E1078:P1078)</f>
        <v>213.60000000000002</v>
      </c>
      <c r="R1078" s="85">
        <v>168.8</v>
      </c>
      <c r="S1078" s="111">
        <f t="shared" si="330"/>
        <v>126.54028436018959</v>
      </c>
      <c r="T1078" s="116">
        <f t="shared" si="3"/>
        <v>-107.19999999999999</v>
      </c>
      <c r="U1078" s="120" t="s">
        <v>500</v>
      </c>
      <c r="V1078" s="148">
        <v>1</v>
      </c>
      <c r="W1078" s="21"/>
      <c r="X1078" s="21">
        <v>276</v>
      </c>
      <c r="Y1078">
        <v>276</v>
      </c>
      <c r="Z1078" s="116">
        <f t="shared" si="4"/>
        <v>-107.19999999999999</v>
      </c>
    </row>
    <row r="1079" spans="1:26">
      <c r="A1079" s="57"/>
      <c r="B1079" s="47"/>
      <c r="C1079" s="71"/>
      <c r="D1079" s="78" t="s">
        <v>72</v>
      </c>
      <c r="E1079" s="86">
        <v>0.6</v>
      </c>
      <c r="F1079" s="86">
        <v>1</v>
      </c>
      <c r="G1079" s="86">
        <v>1.9</v>
      </c>
      <c r="H1079" s="86">
        <v>4.5</v>
      </c>
      <c r="I1079" s="86">
        <v>5</v>
      </c>
      <c r="J1079" s="86">
        <v>3.9</v>
      </c>
      <c r="K1079" s="95"/>
      <c r="L1079" s="95"/>
      <c r="M1079" s="95"/>
      <c r="N1079" s="95"/>
      <c r="O1079" s="95"/>
      <c r="P1079" s="95"/>
      <c r="Q1079" s="86">
        <f>SUM(E1079:P1079)</f>
        <v>16.899999999999999</v>
      </c>
      <c r="R1079" s="86">
        <v>22.4</v>
      </c>
      <c r="S1079" s="112">
        <f t="shared" si="330"/>
        <v>75.446428571428569</v>
      </c>
      <c r="T1079" s="116">
        <f t="shared" si="3"/>
        <v>-78.300000000000011</v>
      </c>
      <c r="U1079" s="121"/>
      <c r="V1079" s="118"/>
      <c r="W1079" s="21"/>
      <c r="X1079" s="21">
        <v>100.7</v>
      </c>
      <c r="Y1079">
        <v>100.7</v>
      </c>
      <c r="Z1079" s="116">
        <f t="shared" si="4"/>
        <v>-78.300000000000011</v>
      </c>
    </row>
    <row r="1080" spans="1:26">
      <c r="A1080" s="57"/>
      <c r="B1080" s="47"/>
      <c r="C1080" s="71"/>
      <c r="D1080" s="78" t="s">
        <v>74</v>
      </c>
      <c r="E1080" s="86">
        <f t="shared" ref="E1080:Q1080" si="345">+E1078-E1079</f>
        <v>11.5</v>
      </c>
      <c r="F1080" s="86">
        <f t="shared" si="345"/>
        <v>12.6</v>
      </c>
      <c r="G1080" s="86">
        <f t="shared" si="345"/>
        <v>31.200000000000003</v>
      </c>
      <c r="H1080" s="86">
        <f t="shared" si="345"/>
        <v>58.7</v>
      </c>
      <c r="I1080" s="86">
        <f t="shared" si="345"/>
        <v>39.299999999999997</v>
      </c>
      <c r="J1080" s="86">
        <f t="shared" si="345"/>
        <v>43.4</v>
      </c>
      <c r="K1080" s="95">
        <f t="shared" si="345"/>
        <v>0</v>
      </c>
      <c r="L1080" s="95">
        <f t="shared" si="345"/>
        <v>0</v>
      </c>
      <c r="M1080" s="95">
        <f t="shared" si="345"/>
        <v>0</v>
      </c>
      <c r="N1080" s="95">
        <f t="shared" si="345"/>
        <v>0</v>
      </c>
      <c r="O1080" s="95">
        <f t="shared" si="345"/>
        <v>0</v>
      </c>
      <c r="P1080" s="95">
        <f t="shared" si="345"/>
        <v>0</v>
      </c>
      <c r="Q1080" s="86">
        <f t="shared" si="345"/>
        <v>196.7</v>
      </c>
      <c r="R1080" s="86">
        <v>146.4</v>
      </c>
      <c r="S1080" s="112">
        <f t="shared" si="330"/>
        <v>134.35792349726776</v>
      </c>
      <c r="T1080" s="116">
        <f t="shared" si="3"/>
        <v>-28.900000000000006</v>
      </c>
      <c r="U1080" s="121"/>
      <c r="V1080" s="118"/>
      <c r="W1080" s="21"/>
      <c r="X1080" s="21">
        <v>175.3</v>
      </c>
      <c r="Y1080">
        <v>175.3</v>
      </c>
      <c r="Z1080" s="116">
        <f t="shared" si="4"/>
        <v>-28.900000000000006</v>
      </c>
    </row>
    <row r="1081" spans="1:26">
      <c r="A1081" s="57"/>
      <c r="B1081" s="47"/>
      <c r="C1081" s="71"/>
      <c r="D1081" s="78" t="s">
        <v>75</v>
      </c>
      <c r="E1081" s="86">
        <f t="shared" ref="E1081:Q1081" si="346">+E1078-E1082</f>
        <v>11.6</v>
      </c>
      <c r="F1081" s="86">
        <f t="shared" si="346"/>
        <v>11.7</v>
      </c>
      <c r="G1081" s="86">
        <f t="shared" si="346"/>
        <v>31.6</v>
      </c>
      <c r="H1081" s="86">
        <f t="shared" si="346"/>
        <v>58.7</v>
      </c>
      <c r="I1081" s="86">
        <f t="shared" si="346"/>
        <v>39.699999999999996</v>
      </c>
      <c r="J1081" s="86">
        <f t="shared" si="346"/>
        <v>44.7</v>
      </c>
      <c r="K1081" s="95">
        <f t="shared" si="346"/>
        <v>0</v>
      </c>
      <c r="L1081" s="95">
        <f t="shared" si="346"/>
        <v>0</v>
      </c>
      <c r="M1081" s="95">
        <f t="shared" si="346"/>
        <v>0</v>
      </c>
      <c r="N1081" s="95">
        <f t="shared" si="346"/>
        <v>0</v>
      </c>
      <c r="O1081" s="95">
        <f t="shared" si="346"/>
        <v>0</v>
      </c>
      <c r="P1081" s="95">
        <f t="shared" si="346"/>
        <v>0</v>
      </c>
      <c r="Q1081" s="86">
        <f t="shared" si="346"/>
        <v>198.00000000000003</v>
      </c>
      <c r="R1081" s="86">
        <v>158.30000000000001</v>
      </c>
      <c r="S1081" s="112">
        <f t="shared" si="330"/>
        <v>125.07896399241946</v>
      </c>
      <c r="T1081" s="116">
        <f t="shared" si="3"/>
        <v>-75.100000000000023</v>
      </c>
      <c r="U1081" s="121"/>
      <c r="V1081" s="118"/>
      <c r="W1081" s="21"/>
      <c r="X1081" s="21">
        <v>233.40000000000003</v>
      </c>
      <c r="Y1081">
        <v>233.4</v>
      </c>
      <c r="Z1081" s="116">
        <f t="shared" si="4"/>
        <v>-75.099999999999994</v>
      </c>
    </row>
    <row r="1082" spans="1:26">
      <c r="A1082" s="57"/>
      <c r="B1082" s="47"/>
      <c r="C1082" s="71"/>
      <c r="D1082" s="78" t="s">
        <v>40</v>
      </c>
      <c r="E1082" s="86">
        <v>0.5</v>
      </c>
      <c r="F1082" s="86">
        <v>1.9</v>
      </c>
      <c r="G1082" s="86">
        <v>1.5</v>
      </c>
      <c r="H1082" s="86">
        <v>4.5</v>
      </c>
      <c r="I1082" s="86">
        <v>4.5999999999999996</v>
      </c>
      <c r="J1082" s="86">
        <v>2.6</v>
      </c>
      <c r="K1082" s="95"/>
      <c r="L1082" s="95"/>
      <c r="M1082" s="95"/>
      <c r="N1082" s="95"/>
      <c r="O1082" s="95"/>
      <c r="P1082" s="95"/>
      <c r="Q1082" s="86">
        <f>SUM(E1082:P1082)</f>
        <v>15.6</v>
      </c>
      <c r="R1082" s="86">
        <v>10.5</v>
      </c>
      <c r="S1082" s="112">
        <f t="shared" si="330"/>
        <v>148.57142857142858</v>
      </c>
      <c r="T1082" s="116">
        <f t="shared" si="3"/>
        <v>-32.099999999999994</v>
      </c>
      <c r="U1082" s="121"/>
      <c r="V1082" s="118"/>
      <c r="W1082" s="21"/>
      <c r="X1082" s="21">
        <v>42.599999999999994</v>
      </c>
      <c r="Y1082">
        <v>42.599999999999994</v>
      </c>
      <c r="Z1082" s="116">
        <f t="shared" si="4"/>
        <v>-32.099999999999994</v>
      </c>
    </row>
    <row r="1083" spans="1:26" ht="14.25">
      <c r="A1083" s="57"/>
      <c r="B1083" s="47"/>
      <c r="C1083" s="72"/>
      <c r="D1083" s="79" t="s">
        <v>76</v>
      </c>
      <c r="E1083" s="87">
        <v>0.9</v>
      </c>
      <c r="F1083" s="87">
        <v>2.5</v>
      </c>
      <c r="G1083" s="87">
        <v>2.2000000000000002</v>
      </c>
      <c r="H1083" s="87">
        <v>5.5</v>
      </c>
      <c r="I1083" s="87">
        <v>5.6</v>
      </c>
      <c r="J1083" s="87">
        <v>3.4</v>
      </c>
      <c r="K1083" s="96"/>
      <c r="L1083" s="96"/>
      <c r="M1083" s="96"/>
      <c r="N1083" s="96"/>
      <c r="O1083" s="96"/>
      <c r="P1083" s="96"/>
      <c r="Q1083" s="87">
        <f>SUM(E1083:P1083)</f>
        <v>20.099999999999998</v>
      </c>
      <c r="R1083" s="87">
        <v>17.899999999999999</v>
      </c>
      <c r="S1083" s="113">
        <f t="shared" si="330"/>
        <v>112.29050279329608</v>
      </c>
      <c r="T1083" s="116">
        <f t="shared" si="3"/>
        <v>-56.9</v>
      </c>
      <c r="U1083" s="122"/>
      <c r="V1083" s="119"/>
      <c r="W1083" s="21"/>
      <c r="X1083" s="21">
        <v>74.8</v>
      </c>
      <c r="Y1083">
        <v>74.8</v>
      </c>
      <c r="Z1083" s="116">
        <f t="shared" si="4"/>
        <v>-56.9</v>
      </c>
    </row>
    <row r="1084" spans="1:26" ht="18.75" customHeight="1">
      <c r="A1084" s="52" t="str">
        <f>$A$1</f>
        <v>１　令和３年度（２０２１年度）上期　市町村別・月別観光入込客数</v>
      </c>
      <c r="K1084" s="98"/>
      <c r="L1084" s="98"/>
      <c r="M1084" s="98"/>
      <c r="N1084" s="98"/>
      <c r="O1084" s="98"/>
      <c r="P1084" s="98"/>
      <c r="Q1084" s="102"/>
      <c r="T1084" s="116">
        <f t="shared" si="3"/>
        <v>0</v>
      </c>
      <c r="W1084" s="21"/>
      <c r="X1084" s="21"/>
      <c r="Z1084" s="116">
        <f t="shared" si="4"/>
        <v>0</v>
      </c>
    </row>
    <row r="1085" spans="1:26" ht="13.5" customHeight="1">
      <c r="K1085" s="98"/>
      <c r="L1085" s="98"/>
      <c r="M1085" s="98"/>
      <c r="N1085" s="98"/>
      <c r="O1085" s="98"/>
      <c r="P1085" s="98"/>
      <c r="Q1085" s="102"/>
      <c r="S1085" s="109" t="s">
        <v>333</v>
      </c>
      <c r="T1085" s="116">
        <f t="shared" si="3"/>
        <v>0</v>
      </c>
      <c r="W1085" s="21"/>
      <c r="X1085" s="21"/>
      <c r="Z1085" s="116">
        <f t="shared" si="4"/>
        <v>0</v>
      </c>
    </row>
    <row r="1086" spans="1:26" ht="13.5" customHeight="1">
      <c r="A1086" s="53" t="s">
        <v>50</v>
      </c>
      <c r="B1086" s="53" t="s">
        <v>359</v>
      </c>
      <c r="C1086" s="53" t="s">
        <v>60</v>
      </c>
      <c r="D1086" s="76" t="s">
        <v>24</v>
      </c>
      <c r="E1086" s="81" t="s">
        <v>14</v>
      </c>
      <c r="F1086" s="81" t="s">
        <v>61</v>
      </c>
      <c r="G1086" s="81" t="s">
        <v>55</v>
      </c>
      <c r="H1086" s="81" t="s">
        <v>63</v>
      </c>
      <c r="I1086" s="81" t="s">
        <v>65</v>
      </c>
      <c r="J1086" s="81" t="s">
        <v>26</v>
      </c>
      <c r="K1086" s="97" t="s">
        <v>9</v>
      </c>
      <c r="L1086" s="97" t="s">
        <v>67</v>
      </c>
      <c r="M1086" s="97" t="s">
        <v>68</v>
      </c>
      <c r="N1086" s="97" t="s">
        <v>20</v>
      </c>
      <c r="O1086" s="97" t="s">
        <v>31</v>
      </c>
      <c r="P1086" s="97" t="s">
        <v>29</v>
      </c>
      <c r="Q1086" s="103" t="s">
        <v>360</v>
      </c>
      <c r="R1086" s="99" t="s">
        <v>94</v>
      </c>
      <c r="S1086" s="110" t="s">
        <v>69</v>
      </c>
      <c r="T1086" s="116" t="e">
        <f t="shared" si="3"/>
        <v>#VALUE!</v>
      </c>
      <c r="W1086" s="21"/>
      <c r="X1086" s="21" t="s">
        <v>407</v>
      </c>
      <c r="Y1086" t="s">
        <v>360</v>
      </c>
      <c r="Z1086" s="116" t="e">
        <f t="shared" si="4"/>
        <v>#VALUE!</v>
      </c>
    </row>
    <row r="1087" spans="1:26">
      <c r="A1087" s="57"/>
      <c r="B1087" s="47"/>
      <c r="C1087" s="70" t="s">
        <v>267</v>
      </c>
      <c r="D1087" s="77" t="s">
        <v>39</v>
      </c>
      <c r="E1087" s="85">
        <v>2.5</v>
      </c>
      <c r="F1087" s="85">
        <v>3.1</v>
      </c>
      <c r="G1087" s="85">
        <v>3.8</v>
      </c>
      <c r="H1087" s="85">
        <v>6.8</v>
      </c>
      <c r="I1087" s="85">
        <v>7.5</v>
      </c>
      <c r="J1087" s="85">
        <v>5.3</v>
      </c>
      <c r="K1087" s="94"/>
      <c r="L1087" s="94"/>
      <c r="M1087" s="94"/>
      <c r="N1087" s="94"/>
      <c r="O1087" s="94"/>
      <c r="P1087" s="94"/>
      <c r="Q1087" s="85">
        <f>SUM(E1087:P1087)</f>
        <v>29</v>
      </c>
      <c r="R1087" s="85">
        <v>32.1</v>
      </c>
      <c r="S1087" s="111">
        <f t="shared" ref="S1087:S1140" si="347">IF(Q1087=0,"－",Q1087/R1087*100)</f>
        <v>90.342679127725859</v>
      </c>
      <c r="T1087" s="116">
        <f t="shared" si="3"/>
        <v>-5.5</v>
      </c>
      <c r="U1087" s="117" t="s">
        <v>420</v>
      </c>
      <c r="V1087" s="148">
        <v>1</v>
      </c>
      <c r="W1087" s="21"/>
      <c r="X1087" s="21">
        <v>37.6</v>
      </c>
      <c r="Y1087">
        <v>37.6</v>
      </c>
      <c r="Z1087" s="116">
        <f t="shared" si="4"/>
        <v>-5.5</v>
      </c>
    </row>
    <row r="1088" spans="1:26">
      <c r="A1088" s="57"/>
      <c r="B1088" s="63"/>
      <c r="C1088" s="71"/>
      <c r="D1088" s="78" t="s">
        <v>72</v>
      </c>
      <c r="E1088" s="86">
        <v>0.2</v>
      </c>
      <c r="F1088" s="86">
        <v>0.4</v>
      </c>
      <c r="G1088" s="86">
        <v>0.6</v>
      </c>
      <c r="H1088" s="86">
        <v>1.5</v>
      </c>
      <c r="I1088" s="86">
        <v>1.6</v>
      </c>
      <c r="J1088" s="86">
        <v>1</v>
      </c>
      <c r="K1088" s="95"/>
      <c r="L1088" s="95"/>
      <c r="M1088" s="95"/>
      <c r="N1088" s="95"/>
      <c r="O1088" s="95"/>
      <c r="P1088" s="95"/>
      <c r="Q1088" s="86">
        <f>SUM(E1088:P1088)</f>
        <v>5.3000000000000007</v>
      </c>
      <c r="R1088" s="86">
        <v>5.6</v>
      </c>
      <c r="S1088" s="112">
        <f t="shared" si="347"/>
        <v>94.642857142857167</v>
      </c>
      <c r="T1088" s="116">
        <f t="shared" si="3"/>
        <v>-21.800000000000004</v>
      </c>
      <c r="U1088" s="118"/>
      <c r="V1088" s="118"/>
      <c r="W1088" s="21"/>
      <c r="X1088" s="21">
        <v>27.4</v>
      </c>
      <c r="Y1088">
        <v>27.4</v>
      </c>
      <c r="Z1088" s="116">
        <f t="shared" si="4"/>
        <v>-21.800000000000004</v>
      </c>
    </row>
    <row r="1089" spans="1:26">
      <c r="A1089" s="57" t="s">
        <v>373</v>
      </c>
      <c r="B1089" s="63" t="s">
        <v>373</v>
      </c>
      <c r="C1089" s="71"/>
      <c r="D1089" s="78" t="s">
        <v>74</v>
      </c>
      <c r="E1089" s="86">
        <f t="shared" ref="E1089:Q1089" si="348">+E1087-E1088</f>
        <v>2.2999999999999998</v>
      </c>
      <c r="F1089" s="86">
        <f t="shared" si="348"/>
        <v>2.7</v>
      </c>
      <c r="G1089" s="86">
        <f t="shared" si="348"/>
        <v>3.2</v>
      </c>
      <c r="H1089" s="86">
        <f t="shared" si="348"/>
        <v>5.3</v>
      </c>
      <c r="I1089" s="86">
        <f t="shared" si="348"/>
        <v>5.9</v>
      </c>
      <c r="J1089" s="86">
        <f t="shared" si="348"/>
        <v>4.3</v>
      </c>
      <c r="K1089" s="95">
        <f t="shared" si="348"/>
        <v>0</v>
      </c>
      <c r="L1089" s="95">
        <f t="shared" si="348"/>
        <v>0</v>
      </c>
      <c r="M1089" s="95">
        <f t="shared" si="348"/>
        <v>0</v>
      </c>
      <c r="N1089" s="95">
        <f t="shared" si="348"/>
        <v>0</v>
      </c>
      <c r="O1089" s="95">
        <f t="shared" si="348"/>
        <v>0</v>
      </c>
      <c r="P1089" s="95">
        <f t="shared" si="348"/>
        <v>0</v>
      </c>
      <c r="Q1089" s="86">
        <f t="shared" si="348"/>
        <v>23.7</v>
      </c>
      <c r="R1089" s="86">
        <v>26.500000000000004</v>
      </c>
      <c r="S1089" s="112">
        <f t="shared" si="347"/>
        <v>89.433962264150921</v>
      </c>
      <c r="T1089" s="116">
        <f t="shared" si="3"/>
        <v>16.300000000000004</v>
      </c>
      <c r="U1089" s="118"/>
      <c r="V1089" s="118"/>
      <c r="W1089" s="21"/>
      <c r="X1089" s="21">
        <v>10.200000000000001</v>
      </c>
      <c r="Y1089">
        <v>10.199999999999999</v>
      </c>
      <c r="Z1089" s="116">
        <f t="shared" si="4"/>
        <v>16.300000000000004</v>
      </c>
    </row>
    <row r="1090" spans="1:26">
      <c r="A1090" s="57"/>
      <c r="B1090" s="63"/>
      <c r="C1090" s="71"/>
      <c r="D1090" s="78" t="s">
        <v>75</v>
      </c>
      <c r="E1090" s="86">
        <f t="shared" ref="E1090:Q1090" si="349">+E1087-E1091</f>
        <v>2.5</v>
      </c>
      <c r="F1090" s="86">
        <f t="shared" si="349"/>
        <v>3.1</v>
      </c>
      <c r="G1090" s="86">
        <f t="shared" si="349"/>
        <v>3.8</v>
      </c>
      <c r="H1090" s="86">
        <f t="shared" si="349"/>
        <v>6.8</v>
      </c>
      <c r="I1090" s="86">
        <f t="shared" si="349"/>
        <v>7.5</v>
      </c>
      <c r="J1090" s="86">
        <f t="shared" si="349"/>
        <v>5.3</v>
      </c>
      <c r="K1090" s="95">
        <f t="shared" si="349"/>
        <v>0</v>
      </c>
      <c r="L1090" s="95">
        <f t="shared" si="349"/>
        <v>0</v>
      </c>
      <c r="M1090" s="95">
        <f t="shared" si="349"/>
        <v>0</v>
      </c>
      <c r="N1090" s="95">
        <f t="shared" si="349"/>
        <v>0</v>
      </c>
      <c r="O1090" s="95">
        <f t="shared" si="349"/>
        <v>0</v>
      </c>
      <c r="P1090" s="95">
        <f t="shared" si="349"/>
        <v>0</v>
      </c>
      <c r="Q1090" s="86">
        <f t="shared" si="349"/>
        <v>29</v>
      </c>
      <c r="R1090" s="86">
        <v>32.1</v>
      </c>
      <c r="S1090" s="112">
        <f t="shared" si="347"/>
        <v>90.342679127725859</v>
      </c>
      <c r="T1090" s="116">
        <f t="shared" si="3"/>
        <v>-5.5</v>
      </c>
      <c r="U1090" s="118"/>
      <c r="V1090" s="118"/>
      <c r="W1090" s="21"/>
      <c r="X1090" s="21">
        <v>37.6</v>
      </c>
      <c r="Y1090">
        <v>37.6</v>
      </c>
      <c r="Z1090" s="116">
        <f t="shared" si="4"/>
        <v>-5.5</v>
      </c>
    </row>
    <row r="1091" spans="1:26">
      <c r="A1091" s="57"/>
      <c r="B1091" s="63"/>
      <c r="C1091" s="71"/>
      <c r="D1091" s="78" t="s">
        <v>40</v>
      </c>
      <c r="E1091" s="86">
        <v>0</v>
      </c>
      <c r="F1091" s="86">
        <v>0</v>
      </c>
      <c r="G1091" s="86">
        <v>0</v>
      </c>
      <c r="H1091" s="86">
        <v>0</v>
      </c>
      <c r="I1091" s="86">
        <v>0</v>
      </c>
      <c r="J1091" s="86">
        <v>0</v>
      </c>
      <c r="K1091" s="95"/>
      <c r="L1091" s="95"/>
      <c r="M1091" s="95"/>
      <c r="N1091" s="95"/>
      <c r="O1091" s="95"/>
      <c r="P1091" s="95"/>
      <c r="Q1091" s="86">
        <f>SUM(E1091:P1091)</f>
        <v>0</v>
      </c>
      <c r="R1091" s="86">
        <v>0</v>
      </c>
      <c r="S1091" s="112" t="str">
        <f t="shared" si="347"/>
        <v>－</v>
      </c>
      <c r="T1091" s="116">
        <f t="shared" si="3"/>
        <v>0</v>
      </c>
      <c r="U1091" s="118"/>
      <c r="V1091" s="118"/>
      <c r="W1091" s="21"/>
      <c r="X1091" s="21">
        <v>0</v>
      </c>
      <c r="Y1091">
        <v>0</v>
      </c>
      <c r="Z1091" s="116">
        <f t="shared" si="4"/>
        <v>0</v>
      </c>
    </row>
    <row r="1092" spans="1:26" ht="14.25">
      <c r="A1092" s="57"/>
      <c r="B1092" s="63"/>
      <c r="C1092" s="72"/>
      <c r="D1092" s="79" t="s">
        <v>76</v>
      </c>
      <c r="E1092" s="87">
        <v>0</v>
      </c>
      <c r="F1092" s="87">
        <v>0</v>
      </c>
      <c r="G1092" s="87">
        <v>0</v>
      </c>
      <c r="H1092" s="87">
        <v>0</v>
      </c>
      <c r="I1092" s="87">
        <v>0</v>
      </c>
      <c r="J1092" s="87">
        <v>0</v>
      </c>
      <c r="K1092" s="96"/>
      <c r="L1092" s="96"/>
      <c r="M1092" s="96"/>
      <c r="N1092" s="96"/>
      <c r="O1092" s="96"/>
      <c r="P1092" s="96"/>
      <c r="Q1092" s="87">
        <f>SUM(E1092:P1092)</f>
        <v>0</v>
      </c>
      <c r="R1092" s="87">
        <v>0</v>
      </c>
      <c r="S1092" s="113" t="str">
        <f t="shared" si="347"/>
        <v>－</v>
      </c>
      <c r="T1092" s="116">
        <f t="shared" si="3"/>
        <v>0</v>
      </c>
      <c r="U1092" s="119"/>
      <c r="V1092" s="119"/>
      <c r="W1092" s="21"/>
      <c r="X1092" s="21">
        <v>0</v>
      </c>
      <c r="Y1092">
        <v>0</v>
      </c>
      <c r="Z1092" s="116">
        <f t="shared" si="4"/>
        <v>0</v>
      </c>
    </row>
    <row r="1093" spans="1:26" ht="13.5" customHeight="1">
      <c r="A1093" s="57"/>
      <c r="B1093" s="63"/>
      <c r="C1093" s="70" t="s">
        <v>269</v>
      </c>
      <c r="D1093" s="77" t="s">
        <v>39</v>
      </c>
      <c r="E1093" s="85">
        <v>2</v>
      </c>
      <c r="F1093" s="85">
        <v>16.3</v>
      </c>
      <c r="G1093" s="85">
        <v>13.5</v>
      </c>
      <c r="H1093" s="85">
        <v>19.2</v>
      </c>
      <c r="I1093" s="85">
        <v>26.1</v>
      </c>
      <c r="J1093" s="85">
        <v>17.8</v>
      </c>
      <c r="K1093" s="94"/>
      <c r="L1093" s="94"/>
      <c r="M1093" s="94"/>
      <c r="N1093" s="94"/>
      <c r="O1093" s="94"/>
      <c r="P1093" s="94"/>
      <c r="Q1093" s="85">
        <f>SUM(E1093:P1093)</f>
        <v>94.9</v>
      </c>
      <c r="R1093" s="85">
        <v>87.300000000000011</v>
      </c>
      <c r="S1093" s="111">
        <f t="shared" si="347"/>
        <v>108.70561282932414</v>
      </c>
      <c r="T1093" s="116">
        <f t="shared" si="3"/>
        <v>-18.399999999999977</v>
      </c>
      <c r="U1093" s="117" t="s">
        <v>390</v>
      </c>
      <c r="V1093" s="148"/>
      <c r="W1093" s="21"/>
      <c r="X1093" s="21">
        <v>105.69999999999999</v>
      </c>
      <c r="Y1093">
        <v>105.69999999999999</v>
      </c>
      <c r="Z1093" s="116">
        <f t="shared" si="4"/>
        <v>-18.399999999999977</v>
      </c>
    </row>
    <row r="1094" spans="1:26">
      <c r="A1094" s="57"/>
      <c r="B1094" s="63"/>
      <c r="C1094" s="71"/>
      <c r="D1094" s="78" t="s">
        <v>72</v>
      </c>
      <c r="E1094" s="86">
        <v>0</v>
      </c>
      <c r="F1094" s="86">
        <v>0</v>
      </c>
      <c r="G1094" s="86">
        <v>0</v>
      </c>
      <c r="H1094" s="86">
        <v>0.1</v>
      </c>
      <c r="I1094" s="86">
        <v>0.1</v>
      </c>
      <c r="J1094" s="86">
        <v>0</v>
      </c>
      <c r="K1094" s="95"/>
      <c r="L1094" s="95"/>
      <c r="M1094" s="95"/>
      <c r="N1094" s="95"/>
      <c r="O1094" s="95"/>
      <c r="P1094" s="95"/>
      <c r="Q1094" s="86">
        <f>SUM(E1094:P1094)</f>
        <v>0.2</v>
      </c>
      <c r="R1094" s="86">
        <v>0.6</v>
      </c>
      <c r="S1094" s="112">
        <f t="shared" si="347"/>
        <v>33.333333333333336</v>
      </c>
      <c r="T1094" s="116">
        <f t="shared" si="3"/>
        <v>-0.80000000000000016</v>
      </c>
      <c r="U1094" s="118"/>
      <c r="V1094" s="118"/>
      <c r="W1094" s="21"/>
      <c r="X1094" s="21">
        <v>1.4</v>
      </c>
      <c r="Y1094">
        <v>1.4</v>
      </c>
      <c r="Z1094" s="116">
        <f t="shared" si="4"/>
        <v>-0.80000000000000016</v>
      </c>
    </row>
    <row r="1095" spans="1:26">
      <c r="A1095" s="57"/>
      <c r="B1095" s="63"/>
      <c r="C1095" s="71"/>
      <c r="D1095" s="78" t="s">
        <v>74</v>
      </c>
      <c r="E1095" s="86">
        <f t="shared" ref="E1095:Q1095" si="350">+E1093-E1094</f>
        <v>2</v>
      </c>
      <c r="F1095" s="86">
        <f t="shared" si="350"/>
        <v>16.3</v>
      </c>
      <c r="G1095" s="86">
        <f t="shared" si="350"/>
        <v>13.5</v>
      </c>
      <c r="H1095" s="86">
        <f t="shared" si="350"/>
        <v>19.099999999999998</v>
      </c>
      <c r="I1095" s="86">
        <f t="shared" si="350"/>
        <v>26</v>
      </c>
      <c r="J1095" s="86">
        <f t="shared" si="350"/>
        <v>17.8</v>
      </c>
      <c r="K1095" s="95">
        <f t="shared" si="350"/>
        <v>0</v>
      </c>
      <c r="L1095" s="95">
        <f t="shared" si="350"/>
        <v>0</v>
      </c>
      <c r="M1095" s="95">
        <f t="shared" si="350"/>
        <v>0</v>
      </c>
      <c r="N1095" s="95">
        <f t="shared" si="350"/>
        <v>0</v>
      </c>
      <c r="O1095" s="95">
        <f t="shared" si="350"/>
        <v>0</v>
      </c>
      <c r="P1095" s="95">
        <f t="shared" si="350"/>
        <v>0</v>
      </c>
      <c r="Q1095" s="86">
        <f t="shared" si="350"/>
        <v>94.699999999999989</v>
      </c>
      <c r="R1095" s="86">
        <v>86.700000000000017</v>
      </c>
      <c r="S1095" s="112">
        <f t="shared" si="347"/>
        <v>109.22722029988464</v>
      </c>
      <c r="T1095" s="116">
        <f t="shared" si="3"/>
        <v>-17.59999999999998</v>
      </c>
      <c r="U1095" s="118"/>
      <c r="V1095" s="118"/>
      <c r="W1095" s="21"/>
      <c r="X1095" s="21">
        <v>104.3</v>
      </c>
      <c r="Y1095">
        <v>104.29999999999998</v>
      </c>
      <c r="Z1095" s="116">
        <f t="shared" si="4"/>
        <v>-17.599999999999966</v>
      </c>
    </row>
    <row r="1096" spans="1:26">
      <c r="A1096" s="57"/>
      <c r="B1096" s="63"/>
      <c r="C1096" s="71"/>
      <c r="D1096" s="78" t="s">
        <v>75</v>
      </c>
      <c r="E1096" s="86">
        <f t="shared" ref="E1096:Q1096" si="351">+E1093-E1097</f>
        <v>2</v>
      </c>
      <c r="F1096" s="86">
        <f t="shared" si="351"/>
        <v>16.2</v>
      </c>
      <c r="G1096" s="86">
        <f t="shared" si="351"/>
        <v>13.5</v>
      </c>
      <c r="H1096" s="86">
        <f t="shared" si="351"/>
        <v>19.099999999999998</v>
      </c>
      <c r="I1096" s="86">
        <f t="shared" si="351"/>
        <v>25.9</v>
      </c>
      <c r="J1096" s="86">
        <f t="shared" si="351"/>
        <v>17.8</v>
      </c>
      <c r="K1096" s="95">
        <f t="shared" si="351"/>
        <v>0</v>
      </c>
      <c r="L1096" s="95">
        <f t="shared" si="351"/>
        <v>0</v>
      </c>
      <c r="M1096" s="95">
        <f t="shared" si="351"/>
        <v>0</v>
      </c>
      <c r="N1096" s="95">
        <f t="shared" si="351"/>
        <v>0</v>
      </c>
      <c r="O1096" s="95">
        <f t="shared" si="351"/>
        <v>0</v>
      </c>
      <c r="P1096" s="95">
        <f t="shared" si="351"/>
        <v>0</v>
      </c>
      <c r="Q1096" s="86">
        <f t="shared" si="351"/>
        <v>94.499999999999986</v>
      </c>
      <c r="R1096" s="86">
        <v>86.6</v>
      </c>
      <c r="S1096" s="112">
        <f t="shared" si="347"/>
        <v>109.12240184757502</v>
      </c>
      <c r="T1096" s="116">
        <f t="shared" si="3"/>
        <v>-15.59999999999998</v>
      </c>
      <c r="U1096" s="118"/>
      <c r="V1096" s="118"/>
      <c r="W1096" s="21"/>
      <c r="X1096" s="21">
        <v>102.19999999999999</v>
      </c>
      <c r="Y1096">
        <v>102.19999999999999</v>
      </c>
      <c r="Z1096" s="116">
        <f t="shared" si="4"/>
        <v>-15.59999999999998</v>
      </c>
    </row>
    <row r="1097" spans="1:26">
      <c r="A1097" s="57"/>
      <c r="B1097" s="63"/>
      <c r="C1097" s="71"/>
      <c r="D1097" s="78" t="s">
        <v>40</v>
      </c>
      <c r="E1097" s="86">
        <v>0</v>
      </c>
      <c r="F1097" s="86">
        <v>0.1</v>
      </c>
      <c r="G1097" s="86">
        <v>0</v>
      </c>
      <c r="H1097" s="86">
        <v>0.1</v>
      </c>
      <c r="I1097" s="86">
        <v>0.2</v>
      </c>
      <c r="J1097" s="86">
        <v>0</v>
      </c>
      <c r="K1097" s="95"/>
      <c r="L1097" s="95"/>
      <c r="M1097" s="95"/>
      <c r="N1097" s="95"/>
      <c r="O1097" s="95"/>
      <c r="P1097" s="95"/>
      <c r="Q1097" s="86">
        <f>SUM(E1097:P1097)</f>
        <v>0.4</v>
      </c>
      <c r="R1097" s="86">
        <v>0.7</v>
      </c>
      <c r="S1097" s="112">
        <f t="shared" si="347"/>
        <v>57.142857142857153</v>
      </c>
      <c r="T1097" s="116">
        <f t="shared" si="3"/>
        <v>-2.8000000000000007</v>
      </c>
      <c r="U1097" s="118"/>
      <c r="V1097" s="118"/>
      <c r="W1097" s="21"/>
      <c r="X1097" s="21">
        <v>3.5000000000000004</v>
      </c>
      <c r="Y1097">
        <v>3.5000000000000004</v>
      </c>
      <c r="Z1097" s="116">
        <f t="shared" si="4"/>
        <v>-2.8000000000000007</v>
      </c>
    </row>
    <row r="1098" spans="1:26" ht="14.25">
      <c r="A1098" s="57"/>
      <c r="B1098" s="47"/>
      <c r="C1098" s="72"/>
      <c r="D1098" s="79" t="s">
        <v>76</v>
      </c>
      <c r="E1098" s="87">
        <v>0</v>
      </c>
      <c r="F1098" s="87">
        <v>0.1</v>
      </c>
      <c r="G1098" s="87">
        <v>0</v>
      </c>
      <c r="H1098" s="87">
        <v>0.2</v>
      </c>
      <c r="I1098" s="87">
        <v>0.2</v>
      </c>
      <c r="J1098" s="87">
        <v>0.1</v>
      </c>
      <c r="K1098" s="96"/>
      <c r="L1098" s="96"/>
      <c r="M1098" s="96"/>
      <c r="N1098" s="96"/>
      <c r="O1098" s="96"/>
      <c r="P1098" s="96"/>
      <c r="Q1098" s="87">
        <f>SUM(E1098:P1098)</f>
        <v>0.6</v>
      </c>
      <c r="R1098" s="87">
        <v>1.2</v>
      </c>
      <c r="S1098" s="113">
        <f t="shared" si="347"/>
        <v>50</v>
      </c>
      <c r="T1098" s="116">
        <f t="shared" si="3"/>
        <v>-3.1000000000000005</v>
      </c>
      <c r="U1098" s="119"/>
      <c r="V1098" s="119"/>
      <c r="W1098" s="21"/>
      <c r="X1098" s="21">
        <v>4.3000000000000007</v>
      </c>
      <c r="Y1098">
        <v>4.3000000000000007</v>
      </c>
      <c r="Z1098" s="116">
        <f t="shared" si="4"/>
        <v>-3.1000000000000005</v>
      </c>
    </row>
    <row r="1099" spans="1:26" ht="13.5" customHeight="1">
      <c r="A1099" s="57"/>
      <c r="B1099" s="47"/>
      <c r="C1099" s="70" t="s">
        <v>180</v>
      </c>
      <c r="D1099" s="77" t="s">
        <v>39</v>
      </c>
      <c r="E1099" s="85">
        <v>55.4</v>
      </c>
      <c r="F1099" s="85">
        <v>96.9</v>
      </c>
      <c r="G1099" s="85">
        <v>78.2</v>
      </c>
      <c r="H1099" s="85">
        <v>107.2</v>
      </c>
      <c r="I1099" s="85">
        <v>117.6</v>
      </c>
      <c r="J1099" s="85">
        <v>84.3</v>
      </c>
      <c r="K1099" s="94"/>
      <c r="L1099" s="94"/>
      <c r="M1099" s="94"/>
      <c r="N1099" s="94"/>
      <c r="O1099" s="94"/>
      <c r="P1099" s="94"/>
      <c r="Q1099" s="85">
        <f>SUM(E1099:P1099)</f>
        <v>539.59999999999991</v>
      </c>
      <c r="R1099" s="85">
        <v>481.4</v>
      </c>
      <c r="S1099" s="111">
        <f t="shared" si="347"/>
        <v>112.0897382633984</v>
      </c>
      <c r="T1099" s="116">
        <f t="shared" si="3"/>
        <v>-253.60000000000002</v>
      </c>
      <c r="U1099" s="117" t="s">
        <v>25</v>
      </c>
      <c r="V1099" s="148"/>
      <c r="W1099" s="21"/>
      <c r="X1099" s="21">
        <v>735</v>
      </c>
      <c r="Y1099">
        <v>691</v>
      </c>
      <c r="Z1099" s="116">
        <f t="shared" si="4"/>
        <v>-209.60000000000002</v>
      </c>
    </row>
    <row r="1100" spans="1:26">
      <c r="A1100" s="57"/>
      <c r="B1100" s="47"/>
      <c r="C1100" s="71"/>
      <c r="D1100" s="78" t="s">
        <v>72</v>
      </c>
      <c r="E1100" s="86">
        <v>11.1</v>
      </c>
      <c r="F1100" s="86">
        <v>19.399999999999999</v>
      </c>
      <c r="G1100" s="86">
        <v>15.6</v>
      </c>
      <c r="H1100" s="86">
        <v>21.4</v>
      </c>
      <c r="I1100" s="86">
        <v>23.5</v>
      </c>
      <c r="J1100" s="86">
        <v>16.899999999999999</v>
      </c>
      <c r="K1100" s="95"/>
      <c r="L1100" s="95"/>
      <c r="M1100" s="95"/>
      <c r="N1100" s="95"/>
      <c r="O1100" s="95"/>
      <c r="P1100" s="95"/>
      <c r="Q1100" s="86">
        <f>SUM(E1100:P1100)</f>
        <v>107.9</v>
      </c>
      <c r="R1100" s="86">
        <v>96.300000000000011</v>
      </c>
      <c r="S1100" s="112">
        <f t="shared" si="347"/>
        <v>112.04569055036345</v>
      </c>
      <c r="T1100" s="116">
        <f t="shared" si="3"/>
        <v>-49.699999999999989</v>
      </c>
      <c r="U1100" s="118"/>
      <c r="V1100" s="118"/>
      <c r="W1100" s="21"/>
      <c r="X1100" s="21">
        <v>146</v>
      </c>
      <c r="Y1100">
        <v>138</v>
      </c>
      <c r="Z1100" s="116">
        <f t="shared" si="4"/>
        <v>-41.699999999999989</v>
      </c>
    </row>
    <row r="1101" spans="1:26">
      <c r="A1101" s="57"/>
      <c r="B1101" s="47"/>
      <c r="C1101" s="71"/>
      <c r="D1101" s="78" t="s">
        <v>74</v>
      </c>
      <c r="E1101" s="86">
        <f t="shared" ref="E1101:Q1101" si="352">+E1099-E1100</f>
        <v>44.3</v>
      </c>
      <c r="F1101" s="86">
        <f t="shared" si="352"/>
        <v>77.5</v>
      </c>
      <c r="G1101" s="86">
        <f t="shared" si="352"/>
        <v>62.6</v>
      </c>
      <c r="H1101" s="86">
        <f t="shared" si="352"/>
        <v>85.800000000000011</v>
      </c>
      <c r="I1101" s="86">
        <f t="shared" si="352"/>
        <v>94.1</v>
      </c>
      <c r="J1101" s="86">
        <f t="shared" si="352"/>
        <v>67.400000000000006</v>
      </c>
      <c r="K1101" s="95">
        <f t="shared" si="352"/>
        <v>0</v>
      </c>
      <c r="L1101" s="95">
        <f t="shared" si="352"/>
        <v>0</v>
      </c>
      <c r="M1101" s="95">
        <f t="shared" si="352"/>
        <v>0</v>
      </c>
      <c r="N1101" s="95">
        <f t="shared" si="352"/>
        <v>0</v>
      </c>
      <c r="O1101" s="95">
        <f t="shared" si="352"/>
        <v>0</v>
      </c>
      <c r="P1101" s="95">
        <f t="shared" si="352"/>
        <v>0</v>
      </c>
      <c r="Q1101" s="86">
        <f t="shared" si="352"/>
        <v>431.69999999999993</v>
      </c>
      <c r="R1101" s="86">
        <v>385.1</v>
      </c>
      <c r="S1101" s="112">
        <f t="shared" si="347"/>
        <v>112.10075305115552</v>
      </c>
      <c r="T1101" s="116">
        <f t="shared" si="3"/>
        <v>-203.89999999999998</v>
      </c>
      <c r="U1101" s="118"/>
      <c r="V1101" s="118"/>
      <c r="W1101" s="21"/>
      <c r="X1101" s="21">
        <v>589</v>
      </c>
      <c r="Y1101">
        <v>553</v>
      </c>
      <c r="Z1101" s="116">
        <f t="shared" si="4"/>
        <v>-167.89999999999998</v>
      </c>
    </row>
    <row r="1102" spans="1:26">
      <c r="A1102" s="57"/>
      <c r="B1102" s="47"/>
      <c r="C1102" s="71"/>
      <c r="D1102" s="78" t="s">
        <v>75</v>
      </c>
      <c r="E1102" s="86">
        <f t="shared" ref="E1102:Q1102" si="353">+E1099-E1103</f>
        <v>55</v>
      </c>
      <c r="F1102" s="86">
        <f t="shared" si="353"/>
        <v>95.1</v>
      </c>
      <c r="G1102" s="86">
        <f t="shared" si="353"/>
        <v>76.600000000000009</v>
      </c>
      <c r="H1102" s="86">
        <f t="shared" si="353"/>
        <v>103.9</v>
      </c>
      <c r="I1102" s="86">
        <f t="shared" si="353"/>
        <v>112.4</v>
      </c>
      <c r="J1102" s="86">
        <f t="shared" si="353"/>
        <v>82.8</v>
      </c>
      <c r="K1102" s="95">
        <f t="shared" si="353"/>
        <v>0</v>
      </c>
      <c r="L1102" s="95">
        <f t="shared" si="353"/>
        <v>0</v>
      </c>
      <c r="M1102" s="95">
        <f t="shared" si="353"/>
        <v>0</v>
      </c>
      <c r="N1102" s="95">
        <f t="shared" si="353"/>
        <v>0</v>
      </c>
      <c r="O1102" s="95">
        <f t="shared" si="353"/>
        <v>0</v>
      </c>
      <c r="P1102" s="95">
        <f t="shared" si="353"/>
        <v>0</v>
      </c>
      <c r="Q1102" s="86">
        <f t="shared" si="353"/>
        <v>525.79999999999995</v>
      </c>
      <c r="R1102" s="86">
        <v>475.1</v>
      </c>
      <c r="S1102" s="112">
        <f t="shared" si="347"/>
        <v>110.67143759208587</v>
      </c>
      <c r="T1102" s="116">
        <f t="shared" si="3"/>
        <v>-248.69999999999993</v>
      </c>
      <c r="U1102" s="118"/>
      <c r="V1102" s="118"/>
      <c r="W1102" s="21"/>
      <c r="X1102" s="21">
        <v>723.8</v>
      </c>
      <c r="Y1102">
        <v>691</v>
      </c>
      <c r="Z1102" s="116">
        <f t="shared" si="4"/>
        <v>-215.89999999999998</v>
      </c>
    </row>
    <row r="1103" spans="1:26">
      <c r="A1103" s="57"/>
      <c r="B1103" s="47"/>
      <c r="C1103" s="71"/>
      <c r="D1103" s="78" t="s">
        <v>40</v>
      </c>
      <c r="E1103" s="86">
        <v>0.4</v>
      </c>
      <c r="F1103" s="86">
        <v>1.8</v>
      </c>
      <c r="G1103" s="86">
        <v>1.6</v>
      </c>
      <c r="H1103" s="86">
        <v>3.3</v>
      </c>
      <c r="I1103" s="86">
        <v>5.2</v>
      </c>
      <c r="J1103" s="86">
        <v>1.5</v>
      </c>
      <c r="K1103" s="95"/>
      <c r="L1103" s="95"/>
      <c r="M1103" s="95"/>
      <c r="N1103" s="95"/>
      <c r="O1103" s="95"/>
      <c r="P1103" s="95"/>
      <c r="Q1103" s="86">
        <f>SUM(E1103:P1103)</f>
        <v>13.8</v>
      </c>
      <c r="R1103" s="86">
        <v>6.3000000000000007</v>
      </c>
      <c r="S1103" s="112">
        <f t="shared" si="347"/>
        <v>219.04761904761904</v>
      </c>
      <c r="T1103" s="116">
        <f t="shared" si="3"/>
        <v>-4.8999999999999986</v>
      </c>
      <c r="U1103" s="118"/>
      <c r="V1103" s="118"/>
      <c r="W1103" s="21"/>
      <c r="X1103" s="21">
        <v>11.2</v>
      </c>
      <c r="Y1103">
        <v>0</v>
      </c>
      <c r="Z1103" s="116">
        <f t="shared" si="4"/>
        <v>6.3000000000000007</v>
      </c>
    </row>
    <row r="1104" spans="1:26" ht="14.25">
      <c r="A1104" s="57"/>
      <c r="B1104" s="47"/>
      <c r="C1104" s="72"/>
      <c r="D1104" s="79" t="s">
        <v>76</v>
      </c>
      <c r="E1104" s="87">
        <v>0.4</v>
      </c>
      <c r="F1104" s="87">
        <v>1.8</v>
      </c>
      <c r="G1104" s="87">
        <v>1.6</v>
      </c>
      <c r="H1104" s="87">
        <v>3.3</v>
      </c>
      <c r="I1104" s="87">
        <v>5.2</v>
      </c>
      <c r="J1104" s="87">
        <v>1.5</v>
      </c>
      <c r="K1104" s="96"/>
      <c r="L1104" s="96"/>
      <c r="M1104" s="96"/>
      <c r="N1104" s="96"/>
      <c r="O1104" s="96"/>
      <c r="P1104" s="96"/>
      <c r="Q1104" s="87">
        <f>SUM(E1104:P1104)</f>
        <v>13.8</v>
      </c>
      <c r="R1104" s="87">
        <v>6.3000000000000007</v>
      </c>
      <c r="S1104" s="113">
        <f t="shared" si="347"/>
        <v>219.04761904761904</v>
      </c>
      <c r="T1104" s="116">
        <f t="shared" si="3"/>
        <v>-4.8999999999999986</v>
      </c>
      <c r="U1104" s="119"/>
      <c r="V1104" s="119"/>
      <c r="W1104" s="21"/>
      <c r="X1104" s="21">
        <v>11.2</v>
      </c>
      <c r="Y1104">
        <v>0</v>
      </c>
      <c r="Z1104" s="116">
        <f t="shared" si="4"/>
        <v>6.3000000000000007</v>
      </c>
    </row>
    <row r="1105" spans="1:26" ht="13.5" customHeight="1">
      <c r="A1105" s="57"/>
      <c r="B1105" s="47"/>
      <c r="C1105" s="70" t="s">
        <v>206</v>
      </c>
      <c r="D1105" s="77" t="s">
        <v>39</v>
      </c>
      <c r="E1105" s="85">
        <v>4.7</v>
      </c>
      <c r="F1105" s="85">
        <v>11.6</v>
      </c>
      <c r="G1105" s="85">
        <v>8.8000000000000007</v>
      </c>
      <c r="H1105" s="85">
        <v>14.2</v>
      </c>
      <c r="I1105" s="85">
        <v>17.899999999999999</v>
      </c>
      <c r="J1105" s="85">
        <v>8.8000000000000007</v>
      </c>
      <c r="K1105" s="94"/>
      <c r="L1105" s="94"/>
      <c r="M1105" s="94"/>
      <c r="N1105" s="94"/>
      <c r="O1105" s="94"/>
      <c r="P1105" s="94"/>
      <c r="Q1105" s="85">
        <f>SUM(E1105:P1105)</f>
        <v>66</v>
      </c>
      <c r="R1105" s="85">
        <v>26.4</v>
      </c>
      <c r="S1105" s="111">
        <f t="shared" si="347"/>
        <v>250</v>
      </c>
      <c r="T1105" s="116">
        <f t="shared" si="3"/>
        <v>-13.300000000000004</v>
      </c>
      <c r="U1105" s="117" t="s">
        <v>335</v>
      </c>
      <c r="V1105" s="148">
        <v>1</v>
      </c>
      <c r="W1105" s="21"/>
      <c r="X1105" s="21">
        <v>39.700000000000003</v>
      </c>
      <c r="Y1105">
        <v>39.700000000000003</v>
      </c>
      <c r="Z1105" s="116">
        <f t="shared" si="4"/>
        <v>-13.300000000000004</v>
      </c>
    </row>
    <row r="1106" spans="1:26">
      <c r="A1106" s="57"/>
      <c r="B1106" s="47"/>
      <c r="C1106" s="71"/>
      <c r="D1106" s="78" t="s">
        <v>72</v>
      </c>
      <c r="E1106" s="86">
        <v>0.1</v>
      </c>
      <c r="F1106" s="86">
        <v>0.3</v>
      </c>
      <c r="G1106" s="86">
        <v>0.2</v>
      </c>
      <c r="H1106" s="86">
        <v>0.4</v>
      </c>
      <c r="I1106" s="86">
        <v>0.5</v>
      </c>
      <c r="J1106" s="86">
        <v>0.2</v>
      </c>
      <c r="K1106" s="95"/>
      <c r="L1106" s="95"/>
      <c r="M1106" s="95"/>
      <c r="N1106" s="95"/>
      <c r="O1106" s="95"/>
      <c r="P1106" s="95"/>
      <c r="Q1106" s="86">
        <f>SUM(E1106:P1106)</f>
        <v>1.7</v>
      </c>
      <c r="R1106" s="86">
        <v>0.4</v>
      </c>
      <c r="S1106" s="112">
        <f t="shared" si="347"/>
        <v>425</v>
      </c>
      <c r="T1106" s="116">
        <f t="shared" si="3"/>
        <v>-0.5</v>
      </c>
      <c r="U1106" s="118"/>
      <c r="V1106" s="118"/>
      <c r="W1106" s="21"/>
      <c r="X1106" s="21">
        <v>0.9</v>
      </c>
      <c r="Y1106">
        <v>0.9</v>
      </c>
      <c r="Z1106" s="116">
        <f t="shared" si="4"/>
        <v>-0.5</v>
      </c>
    </row>
    <row r="1107" spans="1:26">
      <c r="A1107" s="57"/>
      <c r="B1107" s="47"/>
      <c r="C1107" s="71"/>
      <c r="D1107" s="78" t="s">
        <v>74</v>
      </c>
      <c r="E1107" s="86">
        <f t="shared" ref="E1107:Q1107" si="354">+E1105-E1106</f>
        <v>4.6000000000000005</v>
      </c>
      <c r="F1107" s="86">
        <f t="shared" si="354"/>
        <v>11.3</v>
      </c>
      <c r="G1107" s="86">
        <f t="shared" si="354"/>
        <v>8.6000000000000014</v>
      </c>
      <c r="H1107" s="86">
        <f t="shared" si="354"/>
        <v>13.8</v>
      </c>
      <c r="I1107" s="86">
        <f t="shared" si="354"/>
        <v>17.399999999999999</v>
      </c>
      <c r="J1107" s="86">
        <f t="shared" si="354"/>
        <v>8.6000000000000014</v>
      </c>
      <c r="K1107" s="95">
        <f t="shared" si="354"/>
        <v>0</v>
      </c>
      <c r="L1107" s="95">
        <f t="shared" si="354"/>
        <v>0</v>
      </c>
      <c r="M1107" s="95">
        <f t="shared" si="354"/>
        <v>0</v>
      </c>
      <c r="N1107" s="95">
        <f t="shared" si="354"/>
        <v>0</v>
      </c>
      <c r="O1107" s="95">
        <f t="shared" si="354"/>
        <v>0</v>
      </c>
      <c r="P1107" s="95">
        <f t="shared" si="354"/>
        <v>0</v>
      </c>
      <c r="Q1107" s="86">
        <f t="shared" si="354"/>
        <v>64.3</v>
      </c>
      <c r="R1107" s="86">
        <v>26</v>
      </c>
      <c r="S1107" s="112">
        <f t="shared" si="347"/>
        <v>247.30769230769232</v>
      </c>
      <c r="T1107" s="116">
        <f t="shared" si="3"/>
        <v>-12.799999999999997</v>
      </c>
      <c r="U1107" s="118"/>
      <c r="V1107" s="118"/>
      <c r="W1107" s="21"/>
      <c r="X1107" s="21">
        <v>38.799999999999997</v>
      </c>
      <c r="Y1107">
        <v>38.800000000000004</v>
      </c>
      <c r="Z1107" s="116">
        <f t="shared" si="4"/>
        <v>-12.800000000000004</v>
      </c>
    </row>
    <row r="1108" spans="1:26">
      <c r="A1108" s="57"/>
      <c r="B1108" s="47"/>
      <c r="C1108" s="71"/>
      <c r="D1108" s="78" t="s">
        <v>75</v>
      </c>
      <c r="E1108" s="86">
        <f t="shared" ref="E1108:Q1108" si="355">+E1105-E1109</f>
        <v>4.4000000000000004</v>
      </c>
      <c r="F1108" s="86">
        <f t="shared" si="355"/>
        <v>10.4</v>
      </c>
      <c r="G1108" s="86">
        <f t="shared" si="355"/>
        <v>8.4</v>
      </c>
      <c r="H1108" s="86">
        <f t="shared" si="355"/>
        <v>11.399999999999999</v>
      </c>
      <c r="I1108" s="86">
        <f t="shared" si="355"/>
        <v>14.2</v>
      </c>
      <c r="J1108" s="86">
        <f t="shared" si="355"/>
        <v>8.8000000000000007</v>
      </c>
      <c r="K1108" s="95">
        <f t="shared" si="355"/>
        <v>0</v>
      </c>
      <c r="L1108" s="95">
        <f t="shared" si="355"/>
        <v>0</v>
      </c>
      <c r="M1108" s="95">
        <f t="shared" si="355"/>
        <v>0</v>
      </c>
      <c r="N1108" s="95">
        <f t="shared" si="355"/>
        <v>0</v>
      </c>
      <c r="O1108" s="95">
        <f t="shared" si="355"/>
        <v>0</v>
      </c>
      <c r="P1108" s="95">
        <f t="shared" si="355"/>
        <v>0</v>
      </c>
      <c r="Q1108" s="86">
        <f t="shared" si="355"/>
        <v>57.6</v>
      </c>
      <c r="R1108" s="86">
        <v>17.3</v>
      </c>
      <c r="S1108" s="112">
        <f t="shared" si="347"/>
        <v>332.94797687861274</v>
      </c>
      <c r="T1108" s="116">
        <f t="shared" si="3"/>
        <v>-16.000000000000004</v>
      </c>
      <c r="U1108" s="118"/>
      <c r="V1108" s="118"/>
      <c r="W1108" s="21"/>
      <c r="X1108" s="21">
        <v>33.300000000000004</v>
      </c>
      <c r="Y1108">
        <v>33.300000000000004</v>
      </c>
      <c r="Z1108" s="116">
        <f t="shared" si="4"/>
        <v>-16.000000000000004</v>
      </c>
    </row>
    <row r="1109" spans="1:26">
      <c r="A1109" s="57"/>
      <c r="B1109" s="47"/>
      <c r="C1109" s="71"/>
      <c r="D1109" s="78" t="s">
        <v>40</v>
      </c>
      <c r="E1109" s="86">
        <v>0.3</v>
      </c>
      <c r="F1109" s="86">
        <v>1.2</v>
      </c>
      <c r="G1109" s="86">
        <v>0.4</v>
      </c>
      <c r="H1109" s="86">
        <v>2.8</v>
      </c>
      <c r="I1109" s="86">
        <v>3.7</v>
      </c>
      <c r="J1109" s="86">
        <v>0</v>
      </c>
      <c r="K1109" s="95"/>
      <c r="L1109" s="95"/>
      <c r="M1109" s="95"/>
      <c r="N1109" s="95"/>
      <c r="O1109" s="95"/>
      <c r="P1109" s="95"/>
      <c r="Q1109" s="86">
        <f>SUM(E1109:P1109)</f>
        <v>8.3999999999999986</v>
      </c>
      <c r="R1109" s="86">
        <v>9.1</v>
      </c>
      <c r="S1109" s="112">
        <f t="shared" si="347"/>
        <v>92.307692307692292</v>
      </c>
      <c r="T1109" s="116">
        <f t="shared" si="3"/>
        <v>2.7</v>
      </c>
      <c r="U1109" s="118"/>
      <c r="V1109" s="118"/>
      <c r="W1109" s="21"/>
      <c r="X1109" s="21">
        <v>6.4</v>
      </c>
      <c r="Y1109">
        <v>6.4</v>
      </c>
      <c r="Z1109" s="116">
        <f t="shared" si="4"/>
        <v>2.7</v>
      </c>
    </row>
    <row r="1110" spans="1:26" ht="14.25">
      <c r="A1110" s="57"/>
      <c r="B1110" s="47"/>
      <c r="C1110" s="72"/>
      <c r="D1110" s="79" t="s">
        <v>76</v>
      </c>
      <c r="E1110" s="87">
        <v>0.3</v>
      </c>
      <c r="F1110" s="87">
        <v>1.2</v>
      </c>
      <c r="G1110" s="87">
        <v>0.4</v>
      </c>
      <c r="H1110" s="87">
        <v>2.8</v>
      </c>
      <c r="I1110" s="87">
        <v>3.7</v>
      </c>
      <c r="J1110" s="87">
        <v>0</v>
      </c>
      <c r="K1110" s="96"/>
      <c r="L1110" s="96"/>
      <c r="M1110" s="96"/>
      <c r="N1110" s="96"/>
      <c r="O1110" s="96"/>
      <c r="P1110" s="96"/>
      <c r="Q1110" s="87">
        <f>SUM(E1110:P1110)</f>
        <v>8.3999999999999986</v>
      </c>
      <c r="R1110" s="87">
        <v>9.1</v>
      </c>
      <c r="S1110" s="113">
        <f t="shared" si="347"/>
        <v>92.307692307692292</v>
      </c>
      <c r="T1110" s="116">
        <f t="shared" si="3"/>
        <v>2.7</v>
      </c>
      <c r="U1110" s="119"/>
      <c r="V1110" s="119"/>
      <c r="W1110" s="21"/>
      <c r="X1110" s="21">
        <v>6.4</v>
      </c>
      <c r="Y1110">
        <v>6.4</v>
      </c>
      <c r="Z1110" s="116">
        <f t="shared" si="4"/>
        <v>2.7</v>
      </c>
    </row>
    <row r="1111" spans="1:26" ht="13.5" customHeight="1">
      <c r="A1111" s="57"/>
      <c r="B1111" s="47"/>
      <c r="C1111" s="70" t="s">
        <v>270</v>
      </c>
      <c r="D1111" s="77" t="s">
        <v>39</v>
      </c>
      <c r="E1111" s="85">
        <v>2.5</v>
      </c>
      <c r="F1111" s="85">
        <v>3.7</v>
      </c>
      <c r="G1111" s="85">
        <v>3.4</v>
      </c>
      <c r="H1111" s="85">
        <v>4.8</v>
      </c>
      <c r="I1111" s="85">
        <v>5.5</v>
      </c>
      <c r="J1111" s="85">
        <v>3.5</v>
      </c>
      <c r="K1111" s="94"/>
      <c r="L1111" s="94"/>
      <c r="M1111" s="94"/>
      <c r="N1111" s="94"/>
      <c r="O1111" s="94"/>
      <c r="P1111" s="94"/>
      <c r="Q1111" s="85">
        <f>SUM(E1111:P1111)</f>
        <v>23.4</v>
      </c>
      <c r="R1111" s="85">
        <v>21.9</v>
      </c>
      <c r="S1111" s="111">
        <f t="shared" si="347"/>
        <v>106.84931506849315</v>
      </c>
      <c r="T1111" s="116">
        <f t="shared" si="3"/>
        <v>-11.300000000000004</v>
      </c>
      <c r="U1111" s="117" t="s">
        <v>117</v>
      </c>
      <c r="V1111" s="148">
        <v>1</v>
      </c>
      <c r="W1111" s="21"/>
      <c r="X1111" s="21">
        <v>33.200000000000003</v>
      </c>
      <c r="Y1111">
        <v>33.200000000000003</v>
      </c>
      <c r="Z1111" s="116">
        <f t="shared" si="4"/>
        <v>-11.300000000000004</v>
      </c>
    </row>
    <row r="1112" spans="1:26">
      <c r="A1112" s="57"/>
      <c r="B1112" s="47"/>
      <c r="C1112" s="71"/>
      <c r="D1112" s="78" t="s">
        <v>72</v>
      </c>
      <c r="E1112" s="86">
        <v>0.3</v>
      </c>
      <c r="F1112" s="86">
        <v>0.4</v>
      </c>
      <c r="G1112" s="86">
        <v>0.4</v>
      </c>
      <c r="H1112" s="86">
        <v>0.5</v>
      </c>
      <c r="I1112" s="86">
        <v>0.6</v>
      </c>
      <c r="J1112" s="86">
        <v>0.4</v>
      </c>
      <c r="K1112" s="95"/>
      <c r="L1112" s="95"/>
      <c r="M1112" s="95"/>
      <c r="N1112" s="95"/>
      <c r="O1112" s="95"/>
      <c r="P1112" s="95"/>
      <c r="Q1112" s="86">
        <f>SUM(E1112:P1112)</f>
        <v>2.6</v>
      </c>
      <c r="R1112" s="86">
        <v>2.5</v>
      </c>
      <c r="S1112" s="112">
        <f t="shared" si="347"/>
        <v>104</v>
      </c>
      <c r="T1112" s="116">
        <f t="shared" si="3"/>
        <v>-1.4</v>
      </c>
      <c r="U1112" s="118"/>
      <c r="V1112" s="118"/>
      <c r="W1112" s="21"/>
      <c r="X1112" s="21">
        <v>3.9</v>
      </c>
      <c r="Y1112">
        <v>4.0999999999999996</v>
      </c>
      <c r="Z1112" s="116">
        <f t="shared" si="4"/>
        <v>-1.5999999999999996</v>
      </c>
    </row>
    <row r="1113" spans="1:26">
      <c r="A1113" s="57"/>
      <c r="B1113" s="47"/>
      <c r="C1113" s="71"/>
      <c r="D1113" s="78" t="s">
        <v>74</v>
      </c>
      <c r="E1113" s="86">
        <f t="shared" ref="E1113:Q1113" si="356">+E1111-E1112</f>
        <v>2.2000000000000002</v>
      </c>
      <c r="F1113" s="86">
        <f t="shared" si="356"/>
        <v>3.3</v>
      </c>
      <c r="G1113" s="86">
        <f t="shared" si="356"/>
        <v>3</v>
      </c>
      <c r="H1113" s="86">
        <f t="shared" si="356"/>
        <v>4.3</v>
      </c>
      <c r="I1113" s="86">
        <f t="shared" si="356"/>
        <v>4.9000000000000004</v>
      </c>
      <c r="J1113" s="86">
        <f t="shared" si="356"/>
        <v>3.1</v>
      </c>
      <c r="K1113" s="95">
        <f t="shared" si="356"/>
        <v>0</v>
      </c>
      <c r="L1113" s="95">
        <f t="shared" si="356"/>
        <v>0</v>
      </c>
      <c r="M1113" s="95">
        <f t="shared" si="356"/>
        <v>0</v>
      </c>
      <c r="N1113" s="95">
        <f t="shared" si="356"/>
        <v>0</v>
      </c>
      <c r="O1113" s="95">
        <f t="shared" si="356"/>
        <v>0</v>
      </c>
      <c r="P1113" s="95">
        <f t="shared" si="356"/>
        <v>0</v>
      </c>
      <c r="Q1113" s="86">
        <f t="shared" si="356"/>
        <v>20.799999999999997</v>
      </c>
      <c r="R1113" s="86">
        <v>19.399999999999999</v>
      </c>
      <c r="S1113" s="112">
        <f t="shared" si="347"/>
        <v>107.21649484536083</v>
      </c>
      <c r="T1113" s="116">
        <f t="shared" si="3"/>
        <v>-9.9000000000000021</v>
      </c>
      <c r="U1113" s="118"/>
      <c r="V1113" s="118"/>
      <c r="W1113" s="21"/>
      <c r="X1113" s="21">
        <v>29.3</v>
      </c>
      <c r="Y1113">
        <v>29.1</v>
      </c>
      <c r="Z1113" s="116">
        <f t="shared" si="4"/>
        <v>-9.7000000000000028</v>
      </c>
    </row>
    <row r="1114" spans="1:26">
      <c r="A1114" s="57"/>
      <c r="B1114" s="47"/>
      <c r="C1114" s="71"/>
      <c r="D1114" s="78" t="s">
        <v>75</v>
      </c>
      <c r="E1114" s="86">
        <f t="shared" ref="E1114:Q1114" si="357">+E1111-E1115</f>
        <v>1.9</v>
      </c>
      <c r="F1114" s="86">
        <f t="shared" si="357"/>
        <v>3</v>
      </c>
      <c r="G1114" s="86">
        <f t="shared" si="357"/>
        <v>2.5</v>
      </c>
      <c r="H1114" s="86">
        <f t="shared" si="357"/>
        <v>3.8</v>
      </c>
      <c r="I1114" s="86">
        <f t="shared" si="357"/>
        <v>4.5</v>
      </c>
      <c r="J1114" s="86">
        <f t="shared" si="357"/>
        <v>2.6</v>
      </c>
      <c r="K1114" s="95">
        <f t="shared" si="357"/>
        <v>0</v>
      </c>
      <c r="L1114" s="95">
        <f t="shared" si="357"/>
        <v>0</v>
      </c>
      <c r="M1114" s="95">
        <f t="shared" si="357"/>
        <v>0</v>
      </c>
      <c r="N1114" s="95">
        <f t="shared" si="357"/>
        <v>0</v>
      </c>
      <c r="O1114" s="95">
        <f t="shared" si="357"/>
        <v>0</v>
      </c>
      <c r="P1114" s="95">
        <f t="shared" si="357"/>
        <v>0</v>
      </c>
      <c r="Q1114" s="86">
        <f t="shared" si="357"/>
        <v>18.299999999999997</v>
      </c>
      <c r="R1114" s="86">
        <v>18.3</v>
      </c>
      <c r="S1114" s="112">
        <f t="shared" si="347"/>
        <v>99.999999999999972</v>
      </c>
      <c r="T1114" s="116">
        <f t="shared" si="3"/>
        <v>-8</v>
      </c>
      <c r="U1114" s="118"/>
      <c r="V1114" s="118"/>
      <c r="W1114" s="21"/>
      <c r="X1114" s="21">
        <v>26.3</v>
      </c>
      <c r="Y1114">
        <v>26.300000000000004</v>
      </c>
      <c r="Z1114" s="116">
        <f t="shared" si="4"/>
        <v>-8.0000000000000036</v>
      </c>
    </row>
    <row r="1115" spans="1:26">
      <c r="A1115" s="57"/>
      <c r="B1115" s="47"/>
      <c r="C1115" s="71"/>
      <c r="D1115" s="78" t="s">
        <v>40</v>
      </c>
      <c r="E1115" s="86">
        <v>0.6</v>
      </c>
      <c r="F1115" s="86">
        <v>0.7</v>
      </c>
      <c r="G1115" s="86">
        <v>0.9</v>
      </c>
      <c r="H1115" s="86">
        <v>1</v>
      </c>
      <c r="I1115" s="86">
        <v>1</v>
      </c>
      <c r="J1115" s="86">
        <v>0.9</v>
      </c>
      <c r="K1115" s="95"/>
      <c r="L1115" s="95"/>
      <c r="M1115" s="95"/>
      <c r="N1115" s="95"/>
      <c r="O1115" s="95"/>
      <c r="P1115" s="95"/>
      <c r="Q1115" s="86">
        <f>SUM(E1115:P1115)</f>
        <v>5.0999999999999996</v>
      </c>
      <c r="R1115" s="86">
        <v>3.5999999999999996</v>
      </c>
      <c r="S1115" s="112">
        <f t="shared" si="347"/>
        <v>141.66666666666669</v>
      </c>
      <c r="T1115" s="116">
        <f t="shared" si="3"/>
        <v>-3.3000000000000007</v>
      </c>
      <c r="U1115" s="118"/>
      <c r="V1115" s="118"/>
      <c r="W1115" s="21"/>
      <c r="X1115" s="21">
        <v>6.9</v>
      </c>
      <c r="Y1115">
        <v>6.9</v>
      </c>
      <c r="Z1115" s="116">
        <f t="shared" si="4"/>
        <v>-3.3000000000000007</v>
      </c>
    </row>
    <row r="1116" spans="1:26" ht="14.25">
      <c r="A1116" s="57"/>
      <c r="B1116" s="47"/>
      <c r="C1116" s="72"/>
      <c r="D1116" s="79" t="s">
        <v>76</v>
      </c>
      <c r="E1116" s="87">
        <v>0.6</v>
      </c>
      <c r="F1116" s="87">
        <v>0.7</v>
      </c>
      <c r="G1116" s="87">
        <v>1</v>
      </c>
      <c r="H1116" s="87">
        <v>1</v>
      </c>
      <c r="I1116" s="87">
        <v>1</v>
      </c>
      <c r="J1116" s="87">
        <v>1</v>
      </c>
      <c r="K1116" s="96"/>
      <c r="L1116" s="96"/>
      <c r="M1116" s="96"/>
      <c r="N1116" s="96"/>
      <c r="O1116" s="96"/>
      <c r="P1116" s="96"/>
      <c r="Q1116" s="87">
        <f>SUM(E1116:P1116)</f>
        <v>5.3</v>
      </c>
      <c r="R1116" s="87">
        <v>3.9999999999999996</v>
      </c>
      <c r="S1116" s="113">
        <f t="shared" si="347"/>
        <v>132.50000000000003</v>
      </c>
      <c r="T1116" s="116">
        <f t="shared" si="3"/>
        <v>-3.5000000000000013</v>
      </c>
      <c r="U1116" s="119"/>
      <c r="V1116" s="119"/>
      <c r="W1116" s="21"/>
      <c r="X1116" s="21">
        <v>7.5000000000000009</v>
      </c>
      <c r="Y1116">
        <v>7.5000000000000009</v>
      </c>
      <c r="Z1116" s="116">
        <f t="shared" si="4"/>
        <v>-3.5000000000000013</v>
      </c>
    </row>
    <row r="1117" spans="1:26" ht="13.5" customHeight="1">
      <c r="A1117" s="57"/>
      <c r="B1117" s="47"/>
      <c r="C1117" s="70" t="s">
        <v>274</v>
      </c>
      <c r="D1117" s="77" t="s">
        <v>39</v>
      </c>
      <c r="E1117" s="85">
        <v>2.6</v>
      </c>
      <c r="F1117" s="85">
        <v>6.6</v>
      </c>
      <c r="G1117" s="85">
        <v>2.4</v>
      </c>
      <c r="H1117" s="85">
        <v>3.4</v>
      </c>
      <c r="I1117" s="85">
        <v>3.2</v>
      </c>
      <c r="J1117" s="85">
        <v>3.9</v>
      </c>
      <c r="K1117" s="94"/>
      <c r="L1117" s="94"/>
      <c r="M1117" s="94"/>
      <c r="N1117" s="94"/>
      <c r="O1117" s="94"/>
      <c r="P1117" s="94"/>
      <c r="Q1117" s="85">
        <f>SUM(E1117:P1117)</f>
        <v>22.1</v>
      </c>
      <c r="R1117" s="85">
        <v>29.6</v>
      </c>
      <c r="S1117" s="111">
        <f t="shared" si="347"/>
        <v>74.662162162162147</v>
      </c>
      <c r="T1117" s="116">
        <f t="shared" si="3"/>
        <v>-33.5</v>
      </c>
      <c r="U1117" s="126" t="s">
        <v>273</v>
      </c>
      <c r="V1117" s="148">
        <v>1</v>
      </c>
      <c r="W1117" s="21"/>
      <c r="X1117" s="21">
        <v>63.1</v>
      </c>
      <c r="Y1117">
        <v>63.1</v>
      </c>
      <c r="Z1117" s="116">
        <f t="shared" si="4"/>
        <v>-33.5</v>
      </c>
    </row>
    <row r="1118" spans="1:26">
      <c r="A1118" s="57"/>
      <c r="B1118" s="47"/>
      <c r="C1118" s="71"/>
      <c r="D1118" s="78" t="s">
        <v>72</v>
      </c>
      <c r="E1118" s="86">
        <v>0.1</v>
      </c>
      <c r="F1118" s="86">
        <v>0.3</v>
      </c>
      <c r="G1118" s="86">
        <v>0.3</v>
      </c>
      <c r="H1118" s="86">
        <v>0.5</v>
      </c>
      <c r="I1118" s="86">
        <v>0.5</v>
      </c>
      <c r="J1118" s="86">
        <v>0.4</v>
      </c>
      <c r="K1118" s="95"/>
      <c r="L1118" s="95"/>
      <c r="M1118" s="95"/>
      <c r="N1118" s="95"/>
      <c r="O1118" s="95"/>
      <c r="P1118" s="95"/>
      <c r="Q1118" s="86">
        <f>SUM(E1118:P1118)</f>
        <v>2.1</v>
      </c>
      <c r="R1118" s="86">
        <v>1.4</v>
      </c>
      <c r="S1118" s="112">
        <f t="shared" si="347"/>
        <v>150</v>
      </c>
      <c r="T1118" s="116">
        <f t="shared" si="3"/>
        <v>-1.2</v>
      </c>
      <c r="U1118" s="118"/>
      <c r="V1118" s="118"/>
      <c r="W1118" s="21"/>
      <c r="X1118" s="21">
        <v>2.6</v>
      </c>
      <c r="Y1118">
        <v>2.6</v>
      </c>
      <c r="Z1118" s="116">
        <f t="shared" si="4"/>
        <v>-1.2</v>
      </c>
    </row>
    <row r="1119" spans="1:26">
      <c r="A1119" s="57"/>
      <c r="B1119" s="47"/>
      <c r="C1119" s="71"/>
      <c r="D1119" s="78" t="s">
        <v>74</v>
      </c>
      <c r="E1119" s="86">
        <f t="shared" ref="E1119:Q1119" si="358">+E1117-E1118</f>
        <v>2.5</v>
      </c>
      <c r="F1119" s="86">
        <f t="shared" si="358"/>
        <v>6.3</v>
      </c>
      <c r="G1119" s="86">
        <f t="shared" si="358"/>
        <v>2.1</v>
      </c>
      <c r="H1119" s="86">
        <f t="shared" si="358"/>
        <v>2.9</v>
      </c>
      <c r="I1119" s="86">
        <f t="shared" si="358"/>
        <v>2.7</v>
      </c>
      <c r="J1119" s="86">
        <f t="shared" si="358"/>
        <v>3.5</v>
      </c>
      <c r="K1119" s="95">
        <f t="shared" si="358"/>
        <v>0</v>
      </c>
      <c r="L1119" s="95">
        <f t="shared" si="358"/>
        <v>0</v>
      </c>
      <c r="M1119" s="95">
        <f t="shared" si="358"/>
        <v>0</v>
      </c>
      <c r="N1119" s="95">
        <f t="shared" si="358"/>
        <v>0</v>
      </c>
      <c r="O1119" s="95">
        <f t="shared" si="358"/>
        <v>0</v>
      </c>
      <c r="P1119" s="95">
        <f t="shared" si="358"/>
        <v>0</v>
      </c>
      <c r="Q1119" s="86">
        <f t="shared" si="358"/>
        <v>19.999999999999996</v>
      </c>
      <c r="R1119" s="86">
        <v>28.200000000000003</v>
      </c>
      <c r="S1119" s="112">
        <f t="shared" si="347"/>
        <v>70.921985815602824</v>
      </c>
      <c r="T1119" s="116">
        <f t="shared" si="3"/>
        <v>-32.299999999999997</v>
      </c>
      <c r="U1119" s="118"/>
      <c r="V1119" s="118"/>
      <c r="W1119" s="21"/>
      <c r="X1119" s="21">
        <v>60.5</v>
      </c>
      <c r="Y1119">
        <v>60.5</v>
      </c>
      <c r="Z1119" s="116">
        <f t="shared" si="4"/>
        <v>-32.299999999999997</v>
      </c>
    </row>
    <row r="1120" spans="1:26">
      <c r="A1120" s="57"/>
      <c r="B1120" s="47"/>
      <c r="C1120" s="71"/>
      <c r="D1120" s="78" t="s">
        <v>75</v>
      </c>
      <c r="E1120" s="86">
        <f t="shared" ref="E1120:Q1120" si="359">+E1117-E1121</f>
        <v>2.5</v>
      </c>
      <c r="F1120" s="86">
        <f t="shared" si="359"/>
        <v>6.5</v>
      </c>
      <c r="G1120" s="86">
        <f t="shared" si="359"/>
        <v>2.2999999999999998</v>
      </c>
      <c r="H1120" s="86">
        <f t="shared" si="359"/>
        <v>3.3</v>
      </c>
      <c r="I1120" s="86">
        <f t="shared" si="359"/>
        <v>3.1</v>
      </c>
      <c r="J1120" s="86">
        <f t="shared" si="359"/>
        <v>3.8</v>
      </c>
      <c r="K1120" s="95">
        <f t="shared" si="359"/>
        <v>0</v>
      </c>
      <c r="L1120" s="95">
        <f t="shared" si="359"/>
        <v>0</v>
      </c>
      <c r="M1120" s="95">
        <f t="shared" si="359"/>
        <v>0</v>
      </c>
      <c r="N1120" s="95">
        <f t="shared" si="359"/>
        <v>0</v>
      </c>
      <c r="O1120" s="95">
        <f t="shared" si="359"/>
        <v>0</v>
      </c>
      <c r="P1120" s="95">
        <f t="shared" si="359"/>
        <v>0</v>
      </c>
      <c r="Q1120" s="86">
        <f t="shared" si="359"/>
        <v>21.499999999999996</v>
      </c>
      <c r="R1120" s="86">
        <v>28.200000000000003</v>
      </c>
      <c r="S1120" s="112">
        <f t="shared" si="347"/>
        <v>76.241134751773032</v>
      </c>
      <c r="T1120" s="116">
        <f t="shared" si="3"/>
        <v>-21.4</v>
      </c>
      <c r="U1120" s="118"/>
      <c r="V1120" s="118"/>
      <c r="W1120" s="21"/>
      <c r="X1120" s="21">
        <v>49.6</v>
      </c>
      <c r="Y1120">
        <v>49.6</v>
      </c>
      <c r="Z1120" s="116">
        <f t="shared" si="4"/>
        <v>-21.4</v>
      </c>
    </row>
    <row r="1121" spans="1:26">
      <c r="A1121" s="57"/>
      <c r="B1121" s="47"/>
      <c r="C1121" s="71"/>
      <c r="D1121" s="78" t="s">
        <v>40</v>
      </c>
      <c r="E1121" s="86">
        <v>0.1</v>
      </c>
      <c r="F1121" s="86">
        <v>0.1</v>
      </c>
      <c r="G1121" s="86">
        <v>0.1</v>
      </c>
      <c r="H1121" s="86">
        <v>0.1</v>
      </c>
      <c r="I1121" s="86">
        <v>0.1</v>
      </c>
      <c r="J1121" s="86">
        <v>0.1</v>
      </c>
      <c r="K1121" s="95"/>
      <c r="L1121" s="95"/>
      <c r="M1121" s="95"/>
      <c r="N1121" s="95"/>
      <c r="O1121" s="95"/>
      <c r="P1121" s="95"/>
      <c r="Q1121" s="86">
        <f>SUM(E1121:P1121)</f>
        <v>0.6</v>
      </c>
      <c r="R1121" s="86">
        <v>1.4</v>
      </c>
      <c r="S1121" s="112">
        <f t="shared" si="347"/>
        <v>42.857142857142861</v>
      </c>
      <c r="T1121" s="116">
        <f t="shared" si="3"/>
        <v>-12.1</v>
      </c>
      <c r="U1121" s="118"/>
      <c r="V1121" s="118"/>
      <c r="W1121" s="21"/>
      <c r="X1121" s="21">
        <v>13.5</v>
      </c>
      <c r="Y1121">
        <v>13.5</v>
      </c>
      <c r="Z1121" s="116">
        <f t="shared" si="4"/>
        <v>-12.1</v>
      </c>
    </row>
    <row r="1122" spans="1:26" ht="14.25">
      <c r="A1122" s="57"/>
      <c r="B1122" s="47"/>
      <c r="C1122" s="72"/>
      <c r="D1122" s="79" t="s">
        <v>76</v>
      </c>
      <c r="E1122" s="87">
        <v>0.1</v>
      </c>
      <c r="F1122" s="87">
        <v>0.1</v>
      </c>
      <c r="G1122" s="87">
        <v>0.1</v>
      </c>
      <c r="H1122" s="87">
        <v>0.1</v>
      </c>
      <c r="I1122" s="87">
        <v>0.2</v>
      </c>
      <c r="J1122" s="87">
        <v>0.2</v>
      </c>
      <c r="K1122" s="96"/>
      <c r="L1122" s="96"/>
      <c r="M1122" s="96"/>
      <c r="N1122" s="96"/>
      <c r="O1122" s="96"/>
      <c r="P1122" s="96"/>
      <c r="Q1122" s="87">
        <f>SUM(E1122:P1122)</f>
        <v>0.8</v>
      </c>
      <c r="R1122" s="87">
        <v>1.4</v>
      </c>
      <c r="S1122" s="113">
        <f t="shared" si="347"/>
        <v>57.142857142857153</v>
      </c>
      <c r="T1122" s="116">
        <f t="shared" si="3"/>
        <v>-20.6</v>
      </c>
      <c r="U1122" s="119"/>
      <c r="V1122" s="119"/>
      <c r="W1122" s="21"/>
      <c r="X1122" s="21">
        <v>22</v>
      </c>
      <c r="Y1122">
        <v>22</v>
      </c>
      <c r="Z1122" s="116">
        <f t="shared" si="4"/>
        <v>-20.6</v>
      </c>
    </row>
    <row r="1123" spans="1:26" ht="13.5" customHeight="1">
      <c r="A1123" s="57"/>
      <c r="B1123" s="47"/>
      <c r="C1123" s="70" t="s">
        <v>316</v>
      </c>
      <c r="D1123" s="77" t="s">
        <v>39</v>
      </c>
      <c r="E1123" s="85">
        <v>38.9</v>
      </c>
      <c r="F1123" s="85">
        <v>65</v>
      </c>
      <c r="G1123" s="85">
        <v>48.8</v>
      </c>
      <c r="H1123" s="85">
        <v>85.4</v>
      </c>
      <c r="I1123" s="85">
        <v>83.1</v>
      </c>
      <c r="J1123" s="85">
        <v>65.3</v>
      </c>
      <c r="K1123" s="94"/>
      <c r="L1123" s="94"/>
      <c r="M1123" s="94"/>
      <c r="N1123" s="94"/>
      <c r="O1123" s="94"/>
      <c r="P1123" s="94"/>
      <c r="Q1123" s="85">
        <f>SUM(E1123:P1123)</f>
        <v>386.5</v>
      </c>
      <c r="R1123" s="85">
        <v>391.3</v>
      </c>
      <c r="S1123" s="111">
        <f t="shared" si="347"/>
        <v>98.773319703552261</v>
      </c>
      <c r="T1123" s="116">
        <f t="shared" si="3"/>
        <v>-41.599999999999966</v>
      </c>
      <c r="U1123" s="117" t="s">
        <v>157</v>
      </c>
      <c r="V1123" s="148"/>
      <c r="W1123" s="21"/>
      <c r="X1123" s="21">
        <v>432.9</v>
      </c>
      <c r="Y1123">
        <v>432.9</v>
      </c>
      <c r="Z1123" s="116">
        <f t="shared" si="4"/>
        <v>-41.599999999999966</v>
      </c>
    </row>
    <row r="1124" spans="1:26">
      <c r="A1124" s="57"/>
      <c r="B1124" s="47"/>
      <c r="C1124" s="71"/>
      <c r="D1124" s="78" t="s">
        <v>72</v>
      </c>
      <c r="E1124" s="86">
        <v>3.2</v>
      </c>
      <c r="F1124" s="86">
        <v>4.9000000000000004</v>
      </c>
      <c r="G1124" s="86">
        <v>4.5</v>
      </c>
      <c r="H1124" s="86">
        <v>6</v>
      </c>
      <c r="I1124" s="86">
        <v>6.5</v>
      </c>
      <c r="J1124" s="86">
        <v>5.0999999999999996</v>
      </c>
      <c r="K1124" s="95"/>
      <c r="L1124" s="95"/>
      <c r="M1124" s="95"/>
      <c r="N1124" s="95"/>
      <c r="O1124" s="95"/>
      <c r="P1124" s="95"/>
      <c r="Q1124" s="86">
        <f>SUM(E1124:P1124)</f>
        <v>30.200000000000003</v>
      </c>
      <c r="R1124" s="86">
        <v>26.799999999999997</v>
      </c>
      <c r="S1124" s="112">
        <f t="shared" si="347"/>
        <v>112.68656716417912</v>
      </c>
      <c r="T1124" s="116">
        <f t="shared" si="3"/>
        <v>-14.500000000000007</v>
      </c>
      <c r="U1124" s="118"/>
      <c r="V1124" s="118"/>
      <c r="W1124" s="21"/>
      <c r="X1124" s="21">
        <v>41.3</v>
      </c>
      <c r="Y1124">
        <v>41.3</v>
      </c>
      <c r="Z1124" s="116">
        <f t="shared" si="4"/>
        <v>-14.500000000000007</v>
      </c>
    </row>
    <row r="1125" spans="1:26">
      <c r="A1125" s="57"/>
      <c r="B1125" s="47"/>
      <c r="C1125" s="71"/>
      <c r="D1125" s="78" t="s">
        <v>74</v>
      </c>
      <c r="E1125" s="86">
        <f t="shared" ref="E1125:Q1125" si="360">+E1123-E1124</f>
        <v>35.699999999999996</v>
      </c>
      <c r="F1125" s="86">
        <f t="shared" si="360"/>
        <v>60.1</v>
      </c>
      <c r="G1125" s="86">
        <f t="shared" si="360"/>
        <v>44.3</v>
      </c>
      <c r="H1125" s="86">
        <f t="shared" si="360"/>
        <v>79.400000000000006</v>
      </c>
      <c r="I1125" s="86">
        <f t="shared" si="360"/>
        <v>76.599999999999994</v>
      </c>
      <c r="J1125" s="86">
        <f t="shared" si="360"/>
        <v>60.2</v>
      </c>
      <c r="K1125" s="95">
        <f t="shared" si="360"/>
        <v>0</v>
      </c>
      <c r="L1125" s="95">
        <f t="shared" si="360"/>
        <v>0</v>
      </c>
      <c r="M1125" s="95">
        <f t="shared" si="360"/>
        <v>0</v>
      </c>
      <c r="N1125" s="95">
        <f t="shared" si="360"/>
        <v>0</v>
      </c>
      <c r="O1125" s="95">
        <f t="shared" si="360"/>
        <v>0</v>
      </c>
      <c r="P1125" s="95">
        <f t="shared" si="360"/>
        <v>0</v>
      </c>
      <c r="Q1125" s="86">
        <f t="shared" si="360"/>
        <v>356.3</v>
      </c>
      <c r="R1125" s="86">
        <v>364.50000000000006</v>
      </c>
      <c r="S1125" s="112">
        <f t="shared" si="347"/>
        <v>97.75034293552811</v>
      </c>
      <c r="T1125" s="116">
        <f t="shared" si="3"/>
        <v>-27.099999999999966</v>
      </c>
      <c r="U1125" s="118"/>
      <c r="V1125" s="118"/>
      <c r="W1125" s="21"/>
      <c r="X1125" s="21">
        <v>391.6</v>
      </c>
      <c r="Y1125">
        <v>391.6</v>
      </c>
      <c r="Z1125" s="116">
        <f t="shared" si="4"/>
        <v>-27.099999999999909</v>
      </c>
    </row>
    <row r="1126" spans="1:26">
      <c r="A1126" s="57"/>
      <c r="B1126" s="47"/>
      <c r="C1126" s="71"/>
      <c r="D1126" s="78" t="s">
        <v>75</v>
      </c>
      <c r="E1126" s="86">
        <f t="shared" ref="E1126:Q1126" si="361">+E1123-E1127</f>
        <v>35.5</v>
      </c>
      <c r="F1126" s="86">
        <f t="shared" si="361"/>
        <v>63.1</v>
      </c>
      <c r="G1126" s="86">
        <f t="shared" si="361"/>
        <v>47.2</v>
      </c>
      <c r="H1126" s="86">
        <f t="shared" si="361"/>
        <v>81.7</v>
      </c>
      <c r="I1126" s="86">
        <f t="shared" si="361"/>
        <v>78.199999999999989</v>
      </c>
      <c r="J1126" s="86">
        <f t="shared" si="361"/>
        <v>62.3</v>
      </c>
      <c r="K1126" s="95">
        <f t="shared" si="361"/>
        <v>0</v>
      </c>
      <c r="L1126" s="95">
        <f t="shared" si="361"/>
        <v>0</v>
      </c>
      <c r="M1126" s="95">
        <f t="shared" si="361"/>
        <v>0</v>
      </c>
      <c r="N1126" s="95">
        <f t="shared" si="361"/>
        <v>0</v>
      </c>
      <c r="O1126" s="95">
        <f t="shared" si="361"/>
        <v>0</v>
      </c>
      <c r="P1126" s="95">
        <f t="shared" si="361"/>
        <v>0</v>
      </c>
      <c r="Q1126" s="86">
        <f t="shared" si="361"/>
        <v>368</v>
      </c>
      <c r="R1126" s="86">
        <v>372.7</v>
      </c>
      <c r="S1126" s="112">
        <f t="shared" si="347"/>
        <v>98.738932116984174</v>
      </c>
      <c r="T1126" s="116">
        <f t="shared" si="3"/>
        <v>-12</v>
      </c>
      <c r="U1126" s="118"/>
      <c r="V1126" s="118"/>
      <c r="W1126" s="21"/>
      <c r="X1126" s="21">
        <v>384.7</v>
      </c>
      <c r="Y1126">
        <v>384.7</v>
      </c>
      <c r="Z1126" s="116">
        <f t="shared" si="4"/>
        <v>-12</v>
      </c>
    </row>
    <row r="1127" spans="1:26">
      <c r="A1127" s="57"/>
      <c r="B1127" s="47"/>
      <c r="C1127" s="71"/>
      <c r="D1127" s="78" t="s">
        <v>40</v>
      </c>
      <c r="E1127" s="86">
        <v>3.4</v>
      </c>
      <c r="F1127" s="86">
        <v>1.9</v>
      </c>
      <c r="G1127" s="86">
        <v>1.6</v>
      </c>
      <c r="H1127" s="86">
        <v>3.7</v>
      </c>
      <c r="I1127" s="86">
        <v>4.9000000000000004</v>
      </c>
      <c r="J1127" s="86">
        <v>3</v>
      </c>
      <c r="K1127" s="95"/>
      <c r="L1127" s="95"/>
      <c r="M1127" s="95"/>
      <c r="N1127" s="95"/>
      <c r="O1127" s="95"/>
      <c r="P1127" s="95"/>
      <c r="Q1127" s="86">
        <f>SUM(E1127:P1127)</f>
        <v>18.5</v>
      </c>
      <c r="R1127" s="86">
        <v>18.600000000000001</v>
      </c>
      <c r="S1127" s="112">
        <f t="shared" si="347"/>
        <v>99.462365591397841</v>
      </c>
      <c r="T1127" s="116">
        <f t="shared" si="3"/>
        <v>-29.6</v>
      </c>
      <c r="U1127" s="118"/>
      <c r="V1127" s="118"/>
      <c r="W1127" s="21"/>
      <c r="X1127" s="21">
        <v>48.2</v>
      </c>
      <c r="Y1127">
        <v>48.2</v>
      </c>
      <c r="Z1127" s="116">
        <f t="shared" si="4"/>
        <v>-29.6</v>
      </c>
    </row>
    <row r="1128" spans="1:26" ht="14.25">
      <c r="A1128" s="57"/>
      <c r="B1128" s="47"/>
      <c r="C1128" s="72"/>
      <c r="D1128" s="79" t="s">
        <v>76</v>
      </c>
      <c r="E1128" s="87">
        <v>3.7</v>
      </c>
      <c r="F1128" s="87">
        <v>2.1</v>
      </c>
      <c r="G1128" s="87">
        <v>1.8</v>
      </c>
      <c r="H1128" s="87">
        <v>4.0999999999999996</v>
      </c>
      <c r="I1128" s="87">
        <v>5.4</v>
      </c>
      <c r="J1128" s="87">
        <v>3.3</v>
      </c>
      <c r="K1128" s="96"/>
      <c r="L1128" s="96"/>
      <c r="M1128" s="96"/>
      <c r="N1128" s="96"/>
      <c r="O1128" s="96"/>
      <c r="P1128" s="96"/>
      <c r="Q1128" s="87">
        <f>SUM(E1128:P1128)</f>
        <v>20.400000000000002</v>
      </c>
      <c r="R1128" s="87">
        <v>20.6</v>
      </c>
      <c r="S1128" s="113">
        <f t="shared" si="347"/>
        <v>99.029126213592235</v>
      </c>
      <c r="T1128" s="116">
        <f t="shared" si="3"/>
        <v>-28.199999999999996</v>
      </c>
      <c r="U1128" s="119"/>
      <c r="V1128" s="119"/>
      <c r="W1128" s="21"/>
      <c r="X1128" s="21">
        <v>48.8</v>
      </c>
      <c r="Y1128">
        <v>48.8</v>
      </c>
      <c r="Z1128" s="116">
        <f t="shared" si="4"/>
        <v>-28.199999999999996</v>
      </c>
    </row>
    <row r="1129" spans="1:26" ht="13.5" customHeight="1">
      <c r="A1129" s="57"/>
      <c r="B1129" s="47"/>
      <c r="C1129" s="70" t="s">
        <v>275</v>
      </c>
      <c r="D1129" s="77" t="s">
        <v>39</v>
      </c>
      <c r="E1129" s="85">
        <v>12.3</v>
      </c>
      <c r="F1129" s="85">
        <v>19.600000000000001</v>
      </c>
      <c r="G1129" s="85">
        <v>10.5</v>
      </c>
      <c r="H1129" s="85">
        <v>19.899999999999999</v>
      </c>
      <c r="I1129" s="85">
        <v>26</v>
      </c>
      <c r="J1129" s="85">
        <v>16.899999999999999</v>
      </c>
      <c r="K1129" s="94"/>
      <c r="L1129" s="94"/>
      <c r="M1129" s="94"/>
      <c r="N1129" s="94"/>
      <c r="O1129" s="94"/>
      <c r="P1129" s="94"/>
      <c r="Q1129" s="85">
        <f>SUM(E1129:P1129)</f>
        <v>105.20000000000002</v>
      </c>
      <c r="R1129" s="85">
        <v>129.4</v>
      </c>
      <c r="S1129" s="111">
        <f t="shared" si="347"/>
        <v>81.298299845440496</v>
      </c>
      <c r="T1129" s="116">
        <f t="shared" si="3"/>
        <v>-26.500000000000028</v>
      </c>
      <c r="U1129" s="117" t="s">
        <v>332</v>
      </c>
      <c r="V1129" s="148"/>
      <c r="W1129" s="21"/>
      <c r="X1129" s="21">
        <v>155.90000000000003</v>
      </c>
      <c r="Y1129">
        <v>155.90000000000003</v>
      </c>
      <c r="Z1129" s="116">
        <f t="shared" si="4"/>
        <v>-26.500000000000028</v>
      </c>
    </row>
    <row r="1130" spans="1:26">
      <c r="A1130" s="57"/>
      <c r="B1130" s="47"/>
      <c r="C1130" s="71"/>
      <c r="D1130" s="78" t="s">
        <v>72</v>
      </c>
      <c r="E1130" s="86">
        <v>3.7</v>
      </c>
      <c r="F1130" s="86">
        <v>5.9</v>
      </c>
      <c r="G1130" s="86">
        <v>3.2</v>
      </c>
      <c r="H1130" s="86">
        <v>6</v>
      </c>
      <c r="I1130" s="86">
        <v>7.8</v>
      </c>
      <c r="J1130" s="86">
        <v>5.0999999999999996</v>
      </c>
      <c r="K1130" s="95"/>
      <c r="L1130" s="95"/>
      <c r="M1130" s="95"/>
      <c r="N1130" s="95"/>
      <c r="O1130" s="95"/>
      <c r="P1130" s="95"/>
      <c r="Q1130" s="86">
        <f>SUM(E1130:P1130)</f>
        <v>31.700000000000003</v>
      </c>
      <c r="R1130" s="86">
        <v>38.799999999999997</v>
      </c>
      <c r="S1130" s="112">
        <f t="shared" si="347"/>
        <v>81.701030927835063</v>
      </c>
      <c r="T1130" s="116">
        <f t="shared" si="3"/>
        <v>-7.9000000000000057</v>
      </c>
      <c r="U1130" s="118"/>
      <c r="V1130" s="118"/>
      <c r="W1130" s="21"/>
      <c r="X1130" s="21">
        <v>46.7</v>
      </c>
      <c r="Y1130">
        <v>46.7</v>
      </c>
      <c r="Z1130" s="116">
        <f t="shared" si="4"/>
        <v>-7.9000000000000057</v>
      </c>
    </row>
    <row r="1131" spans="1:26">
      <c r="A1131" s="57"/>
      <c r="B1131" s="47"/>
      <c r="C1131" s="71"/>
      <c r="D1131" s="78" t="s">
        <v>74</v>
      </c>
      <c r="E1131" s="86">
        <f t="shared" ref="E1131:Q1131" si="362">+E1129-E1130</f>
        <v>8.6000000000000014</v>
      </c>
      <c r="F1131" s="86">
        <f t="shared" si="362"/>
        <v>13.7</v>
      </c>
      <c r="G1131" s="86">
        <f t="shared" si="362"/>
        <v>7.3</v>
      </c>
      <c r="H1131" s="86">
        <f t="shared" si="362"/>
        <v>13.899999999999999</v>
      </c>
      <c r="I1131" s="86">
        <f t="shared" si="362"/>
        <v>18.2</v>
      </c>
      <c r="J1131" s="86">
        <f t="shared" si="362"/>
        <v>11.8</v>
      </c>
      <c r="K1131" s="95">
        <f t="shared" si="362"/>
        <v>0</v>
      </c>
      <c r="L1131" s="95">
        <f t="shared" si="362"/>
        <v>0</v>
      </c>
      <c r="M1131" s="95">
        <f t="shared" si="362"/>
        <v>0</v>
      </c>
      <c r="N1131" s="95">
        <f t="shared" si="362"/>
        <v>0</v>
      </c>
      <c r="O1131" s="95">
        <f t="shared" si="362"/>
        <v>0</v>
      </c>
      <c r="P1131" s="95">
        <f t="shared" si="362"/>
        <v>0</v>
      </c>
      <c r="Q1131" s="86">
        <f t="shared" si="362"/>
        <v>73.500000000000014</v>
      </c>
      <c r="R1131" s="86">
        <v>90.6</v>
      </c>
      <c r="S1131" s="112">
        <f t="shared" si="347"/>
        <v>81.125827814569561</v>
      </c>
      <c r="T1131" s="116">
        <f t="shared" si="3"/>
        <v>-18.600000000000009</v>
      </c>
      <c r="U1131" s="118"/>
      <c r="V1131" s="118"/>
      <c r="W1131" s="21"/>
      <c r="X1131" s="21">
        <v>109.2</v>
      </c>
      <c r="Y1131">
        <v>109.20000000000003</v>
      </c>
      <c r="Z1131" s="116">
        <f t="shared" si="4"/>
        <v>-18.600000000000037</v>
      </c>
    </row>
    <row r="1132" spans="1:26">
      <c r="A1132" s="57"/>
      <c r="B1132" s="47"/>
      <c r="C1132" s="71"/>
      <c r="D1132" s="78" t="s">
        <v>75</v>
      </c>
      <c r="E1132" s="86">
        <f t="shared" ref="E1132:Q1132" si="363">+E1129-E1133</f>
        <v>12.2</v>
      </c>
      <c r="F1132" s="86">
        <f t="shared" si="363"/>
        <v>19.400000000000002</v>
      </c>
      <c r="G1132" s="86">
        <f t="shared" si="363"/>
        <v>10.3</v>
      </c>
      <c r="H1132" s="86">
        <f t="shared" si="363"/>
        <v>19.399999999999999</v>
      </c>
      <c r="I1132" s="86">
        <f t="shared" si="363"/>
        <v>25.2</v>
      </c>
      <c r="J1132" s="86">
        <f t="shared" si="363"/>
        <v>16.5</v>
      </c>
      <c r="K1132" s="95">
        <f t="shared" si="363"/>
        <v>0</v>
      </c>
      <c r="L1132" s="95">
        <f t="shared" si="363"/>
        <v>0</v>
      </c>
      <c r="M1132" s="95">
        <f t="shared" si="363"/>
        <v>0</v>
      </c>
      <c r="N1132" s="95">
        <f t="shared" si="363"/>
        <v>0</v>
      </c>
      <c r="O1132" s="95">
        <f t="shared" si="363"/>
        <v>0</v>
      </c>
      <c r="P1132" s="95">
        <f t="shared" si="363"/>
        <v>0</v>
      </c>
      <c r="Q1132" s="86">
        <f t="shared" si="363"/>
        <v>103.00000000000001</v>
      </c>
      <c r="R1132" s="86">
        <v>128.40000000000003</v>
      </c>
      <c r="S1132" s="112">
        <f t="shared" si="347"/>
        <v>80.218068535825537</v>
      </c>
      <c r="T1132" s="116">
        <f t="shared" si="3"/>
        <v>-23.799999999999955</v>
      </c>
      <c r="U1132" s="118"/>
      <c r="V1132" s="118"/>
      <c r="W1132" s="21"/>
      <c r="X1132" s="21">
        <v>152.19999999999999</v>
      </c>
      <c r="Y1132">
        <v>152.20000000000005</v>
      </c>
      <c r="Z1132" s="116">
        <f t="shared" si="4"/>
        <v>-23.800000000000011</v>
      </c>
    </row>
    <row r="1133" spans="1:26">
      <c r="A1133" s="57"/>
      <c r="B1133" s="47"/>
      <c r="C1133" s="71"/>
      <c r="D1133" s="78" t="s">
        <v>40</v>
      </c>
      <c r="E1133" s="86">
        <v>0.1</v>
      </c>
      <c r="F1133" s="86">
        <v>0.2</v>
      </c>
      <c r="G1133" s="86">
        <v>0.2</v>
      </c>
      <c r="H1133" s="86">
        <v>0.5</v>
      </c>
      <c r="I1133" s="86">
        <v>0.8</v>
      </c>
      <c r="J1133" s="86">
        <v>0.4</v>
      </c>
      <c r="K1133" s="95"/>
      <c r="L1133" s="95"/>
      <c r="M1133" s="95"/>
      <c r="N1133" s="95"/>
      <c r="O1133" s="95"/>
      <c r="P1133" s="95"/>
      <c r="Q1133" s="86">
        <f>SUM(E1133:P1133)</f>
        <v>2.2000000000000002</v>
      </c>
      <c r="R1133" s="86">
        <v>1</v>
      </c>
      <c r="S1133" s="112">
        <f t="shared" si="347"/>
        <v>220.00000000000003</v>
      </c>
      <c r="T1133" s="116">
        <f t="shared" si="3"/>
        <v>-2.7</v>
      </c>
      <c r="U1133" s="118"/>
      <c r="V1133" s="118"/>
      <c r="W1133" s="21"/>
      <c r="X1133" s="21">
        <v>3.7</v>
      </c>
      <c r="Y1133">
        <v>3.7</v>
      </c>
      <c r="Z1133" s="116">
        <f t="shared" si="4"/>
        <v>-2.7</v>
      </c>
    </row>
    <row r="1134" spans="1:26" ht="14.25">
      <c r="A1134" s="57"/>
      <c r="B1134" s="47"/>
      <c r="C1134" s="72"/>
      <c r="D1134" s="79" t="s">
        <v>76</v>
      </c>
      <c r="E1134" s="87">
        <v>0.1</v>
      </c>
      <c r="F1134" s="87">
        <v>0.2</v>
      </c>
      <c r="G1134" s="87">
        <v>0.2</v>
      </c>
      <c r="H1134" s="87">
        <v>0.6</v>
      </c>
      <c r="I1134" s="87">
        <v>0.9</v>
      </c>
      <c r="J1134" s="87">
        <v>0.5</v>
      </c>
      <c r="K1134" s="96"/>
      <c r="L1134" s="96"/>
      <c r="M1134" s="96"/>
      <c r="N1134" s="96"/>
      <c r="O1134" s="96"/>
      <c r="P1134" s="96"/>
      <c r="Q1134" s="87">
        <f>SUM(E1134:P1134)</f>
        <v>2.5</v>
      </c>
      <c r="R1134" s="87">
        <v>1.3</v>
      </c>
      <c r="S1134" s="113">
        <f t="shared" si="347"/>
        <v>192.30769230769229</v>
      </c>
      <c r="T1134" s="116">
        <f t="shared" si="3"/>
        <v>-2.6000000000000005</v>
      </c>
      <c r="U1134" s="119"/>
      <c r="V1134" s="119"/>
      <c r="W1134" s="21"/>
      <c r="X1134" s="21">
        <v>3.9000000000000004</v>
      </c>
      <c r="Y1134">
        <v>3.9000000000000004</v>
      </c>
      <c r="Z1134" s="116">
        <f t="shared" si="4"/>
        <v>-2.6000000000000005</v>
      </c>
    </row>
    <row r="1135" spans="1:26">
      <c r="A1135" s="57"/>
      <c r="B1135" s="47"/>
      <c r="C1135" s="70" t="s">
        <v>229</v>
      </c>
      <c r="D1135" s="77" t="s">
        <v>39</v>
      </c>
      <c r="E1135" s="85">
        <v>0</v>
      </c>
      <c r="F1135" s="85">
        <v>4.9000000000000004</v>
      </c>
      <c r="G1135" s="85">
        <v>3.4</v>
      </c>
      <c r="H1135" s="85">
        <v>4</v>
      </c>
      <c r="I1135" s="85">
        <v>4.2</v>
      </c>
      <c r="J1135" s="85">
        <v>3.5</v>
      </c>
      <c r="K1135" s="94"/>
      <c r="L1135" s="94"/>
      <c r="M1135" s="94"/>
      <c r="N1135" s="94"/>
      <c r="O1135" s="94"/>
      <c r="P1135" s="94"/>
      <c r="Q1135" s="85">
        <f>SUM(E1135:P1135)</f>
        <v>20</v>
      </c>
      <c r="R1135" s="85">
        <v>19.399999999999999</v>
      </c>
      <c r="S1135" s="111">
        <f t="shared" si="347"/>
        <v>103.09278350515466</v>
      </c>
      <c r="T1135" s="116">
        <f t="shared" si="3"/>
        <v>-30.9</v>
      </c>
      <c r="U1135" s="117" t="s">
        <v>501</v>
      </c>
      <c r="V1135" s="148">
        <v>1</v>
      </c>
      <c r="W1135" s="21"/>
      <c r="X1135" s="21">
        <v>50.3</v>
      </c>
      <c r="Y1135">
        <v>50.3</v>
      </c>
      <c r="Z1135" s="116">
        <f t="shared" si="4"/>
        <v>-30.9</v>
      </c>
    </row>
    <row r="1136" spans="1:26">
      <c r="A1136" s="57"/>
      <c r="B1136" s="47"/>
      <c r="C1136" s="71"/>
      <c r="D1136" s="78" t="s">
        <v>72</v>
      </c>
      <c r="E1136" s="86">
        <v>0</v>
      </c>
      <c r="F1136" s="86">
        <v>0.4</v>
      </c>
      <c r="G1136" s="86">
        <v>0.3</v>
      </c>
      <c r="H1136" s="86">
        <v>0.4</v>
      </c>
      <c r="I1136" s="86">
        <v>0.4</v>
      </c>
      <c r="J1136" s="86">
        <v>0.3</v>
      </c>
      <c r="K1136" s="95"/>
      <c r="L1136" s="95"/>
      <c r="M1136" s="95"/>
      <c r="N1136" s="95"/>
      <c r="O1136" s="95"/>
      <c r="P1136" s="95"/>
      <c r="Q1136" s="86">
        <f>SUM(E1136:P1136)</f>
        <v>1.8</v>
      </c>
      <c r="R1136" s="86">
        <v>2</v>
      </c>
      <c r="S1136" s="112">
        <f t="shared" si="347"/>
        <v>90</v>
      </c>
      <c r="T1136" s="116">
        <f t="shared" si="3"/>
        <v>1.6</v>
      </c>
      <c r="U1136" s="118"/>
      <c r="V1136" s="118"/>
      <c r="W1136" s="21"/>
      <c r="X1136" s="21">
        <v>0.4</v>
      </c>
      <c r="Y1136">
        <v>0.4</v>
      </c>
      <c r="Z1136" s="116">
        <f t="shared" si="4"/>
        <v>1.6</v>
      </c>
    </row>
    <row r="1137" spans="1:26">
      <c r="A1137" s="57"/>
      <c r="B1137" s="47"/>
      <c r="C1137" s="71"/>
      <c r="D1137" s="78" t="s">
        <v>74</v>
      </c>
      <c r="E1137" s="86">
        <f t="shared" ref="E1137:Q1137" si="364">+E1135-E1136</f>
        <v>0</v>
      </c>
      <c r="F1137" s="86">
        <f t="shared" si="364"/>
        <v>4.5</v>
      </c>
      <c r="G1137" s="86">
        <f t="shared" si="364"/>
        <v>3.1</v>
      </c>
      <c r="H1137" s="86">
        <f t="shared" si="364"/>
        <v>3.6</v>
      </c>
      <c r="I1137" s="86">
        <f t="shared" si="364"/>
        <v>3.8</v>
      </c>
      <c r="J1137" s="86">
        <f t="shared" si="364"/>
        <v>3.2</v>
      </c>
      <c r="K1137" s="95">
        <f t="shared" si="364"/>
        <v>0</v>
      </c>
      <c r="L1137" s="95">
        <f t="shared" si="364"/>
        <v>0</v>
      </c>
      <c r="M1137" s="95">
        <f t="shared" si="364"/>
        <v>0</v>
      </c>
      <c r="N1137" s="95">
        <f t="shared" si="364"/>
        <v>0</v>
      </c>
      <c r="O1137" s="95">
        <f t="shared" si="364"/>
        <v>0</v>
      </c>
      <c r="P1137" s="95">
        <f t="shared" si="364"/>
        <v>0</v>
      </c>
      <c r="Q1137" s="86">
        <f t="shared" si="364"/>
        <v>18.2</v>
      </c>
      <c r="R1137" s="86">
        <v>17.400000000000002</v>
      </c>
      <c r="S1137" s="112">
        <f t="shared" si="347"/>
        <v>104.59770114942526</v>
      </c>
      <c r="T1137" s="116">
        <f t="shared" si="3"/>
        <v>-32.5</v>
      </c>
      <c r="U1137" s="118"/>
      <c r="V1137" s="118"/>
      <c r="W1137" s="21"/>
      <c r="X1137" s="21">
        <v>49.9</v>
      </c>
      <c r="Y1137">
        <v>49.9</v>
      </c>
      <c r="Z1137" s="116">
        <f t="shared" si="4"/>
        <v>-32.5</v>
      </c>
    </row>
    <row r="1138" spans="1:26">
      <c r="A1138" s="57"/>
      <c r="B1138" s="47"/>
      <c r="C1138" s="71"/>
      <c r="D1138" s="78" t="s">
        <v>75</v>
      </c>
      <c r="E1138" s="86">
        <f t="shared" ref="E1138:Q1138" si="365">+E1135-E1139</f>
        <v>0</v>
      </c>
      <c r="F1138" s="86">
        <f t="shared" si="365"/>
        <v>4.9000000000000004</v>
      </c>
      <c r="G1138" s="86">
        <f t="shared" si="365"/>
        <v>3.4</v>
      </c>
      <c r="H1138" s="86">
        <f t="shared" si="365"/>
        <v>4</v>
      </c>
      <c r="I1138" s="86">
        <f t="shared" si="365"/>
        <v>4.2</v>
      </c>
      <c r="J1138" s="86">
        <f t="shared" si="365"/>
        <v>3.5</v>
      </c>
      <c r="K1138" s="95">
        <f t="shared" si="365"/>
        <v>0</v>
      </c>
      <c r="L1138" s="95">
        <f t="shared" si="365"/>
        <v>0</v>
      </c>
      <c r="M1138" s="95">
        <f t="shared" si="365"/>
        <v>0</v>
      </c>
      <c r="N1138" s="95">
        <f t="shared" si="365"/>
        <v>0</v>
      </c>
      <c r="O1138" s="95">
        <f t="shared" si="365"/>
        <v>0</v>
      </c>
      <c r="P1138" s="95">
        <f t="shared" si="365"/>
        <v>0</v>
      </c>
      <c r="Q1138" s="86">
        <f t="shared" si="365"/>
        <v>20</v>
      </c>
      <c r="R1138" s="86">
        <v>19.399999999999999</v>
      </c>
      <c r="S1138" s="112">
        <f t="shared" si="347"/>
        <v>103.09278350515466</v>
      </c>
      <c r="T1138" s="116">
        <f t="shared" si="3"/>
        <v>-28.1</v>
      </c>
      <c r="U1138" s="118"/>
      <c r="V1138" s="118"/>
      <c r="W1138" s="21"/>
      <c r="X1138" s="21">
        <v>47.5</v>
      </c>
      <c r="Y1138">
        <v>47.5</v>
      </c>
      <c r="Z1138" s="116">
        <f t="shared" si="4"/>
        <v>-28.1</v>
      </c>
    </row>
    <row r="1139" spans="1:26">
      <c r="A1139" s="57"/>
      <c r="B1139" s="47"/>
      <c r="C1139" s="71"/>
      <c r="D1139" s="78" t="s">
        <v>40</v>
      </c>
      <c r="E1139" s="86">
        <v>0</v>
      </c>
      <c r="F1139" s="86">
        <v>0</v>
      </c>
      <c r="G1139" s="86">
        <v>0</v>
      </c>
      <c r="H1139" s="86">
        <v>0</v>
      </c>
      <c r="I1139" s="86">
        <v>0</v>
      </c>
      <c r="J1139" s="86">
        <v>0</v>
      </c>
      <c r="K1139" s="95"/>
      <c r="L1139" s="95"/>
      <c r="M1139" s="95"/>
      <c r="N1139" s="95"/>
      <c r="O1139" s="95"/>
      <c r="P1139" s="95"/>
      <c r="Q1139" s="86">
        <f>SUM(E1139:P1139)</f>
        <v>0</v>
      </c>
      <c r="R1139" s="86">
        <v>0</v>
      </c>
      <c r="S1139" s="112" t="str">
        <f t="shared" si="347"/>
        <v>－</v>
      </c>
      <c r="T1139" s="116">
        <f t="shared" si="3"/>
        <v>-2.8</v>
      </c>
      <c r="U1139" s="118"/>
      <c r="V1139" s="118"/>
      <c r="W1139" s="21"/>
      <c r="X1139" s="21">
        <v>2.8</v>
      </c>
      <c r="Y1139">
        <v>2.8</v>
      </c>
      <c r="Z1139" s="116">
        <f t="shared" si="4"/>
        <v>-2.8</v>
      </c>
    </row>
    <row r="1140" spans="1:26" ht="14.25">
      <c r="A1140" s="57"/>
      <c r="B1140" s="63"/>
      <c r="C1140" s="72"/>
      <c r="D1140" s="79" t="s">
        <v>76</v>
      </c>
      <c r="E1140" s="87">
        <v>0</v>
      </c>
      <c r="F1140" s="87">
        <v>0</v>
      </c>
      <c r="G1140" s="87">
        <v>0</v>
      </c>
      <c r="H1140" s="87">
        <v>0</v>
      </c>
      <c r="I1140" s="87">
        <v>0</v>
      </c>
      <c r="J1140" s="87">
        <v>0</v>
      </c>
      <c r="K1140" s="96"/>
      <c r="L1140" s="96"/>
      <c r="M1140" s="96"/>
      <c r="N1140" s="96"/>
      <c r="O1140" s="96"/>
      <c r="P1140" s="96"/>
      <c r="Q1140" s="87">
        <f>SUM(E1140:P1140)</f>
        <v>0</v>
      </c>
      <c r="R1140" s="87">
        <v>0</v>
      </c>
      <c r="S1140" s="113" t="str">
        <f t="shared" si="347"/>
        <v>－</v>
      </c>
      <c r="T1140" s="116">
        <f t="shared" si="3"/>
        <v>-2.8</v>
      </c>
      <c r="U1140" s="119"/>
      <c r="V1140" s="119"/>
      <c r="W1140" s="21"/>
      <c r="X1140" s="21">
        <v>2.8</v>
      </c>
      <c r="Y1140">
        <v>2.8</v>
      </c>
      <c r="Z1140" s="116">
        <f t="shared" si="4"/>
        <v>-2.8</v>
      </c>
    </row>
    <row r="1141" spans="1:26" ht="18.75" customHeight="1">
      <c r="A1141" s="52" t="str">
        <f>$A$1</f>
        <v>１　令和３年度（２０２１年度）上期　市町村別・月別観光入込客数</v>
      </c>
      <c r="K1141" s="98"/>
      <c r="L1141" s="98"/>
      <c r="M1141" s="98"/>
      <c r="N1141" s="98"/>
      <c r="O1141" s="98"/>
      <c r="P1141" s="98"/>
      <c r="Q1141" s="102"/>
      <c r="T1141" s="116">
        <f t="shared" si="3"/>
        <v>0</v>
      </c>
      <c r="W1141" s="21"/>
      <c r="X1141" s="21"/>
      <c r="Z1141" s="116">
        <f t="shared" si="4"/>
        <v>0</v>
      </c>
    </row>
    <row r="1142" spans="1:26" ht="13.5" customHeight="1">
      <c r="K1142" s="98"/>
      <c r="L1142" s="98"/>
      <c r="M1142" s="98"/>
      <c r="N1142" s="98"/>
      <c r="O1142" s="98"/>
      <c r="P1142" s="98"/>
      <c r="Q1142" s="102"/>
      <c r="S1142" s="109" t="s">
        <v>333</v>
      </c>
      <c r="T1142" s="116">
        <f t="shared" si="3"/>
        <v>0</v>
      </c>
      <c r="W1142" s="21"/>
      <c r="X1142" s="21"/>
      <c r="Z1142" s="116">
        <f t="shared" si="4"/>
        <v>0</v>
      </c>
    </row>
    <row r="1143" spans="1:26" ht="13.5" customHeight="1">
      <c r="A1143" s="53" t="s">
        <v>50</v>
      </c>
      <c r="B1143" s="53" t="s">
        <v>359</v>
      </c>
      <c r="C1143" s="53" t="s">
        <v>60</v>
      </c>
      <c r="D1143" s="76" t="s">
        <v>24</v>
      </c>
      <c r="E1143" s="81" t="s">
        <v>14</v>
      </c>
      <c r="F1143" s="81" t="s">
        <v>61</v>
      </c>
      <c r="G1143" s="81" t="s">
        <v>55</v>
      </c>
      <c r="H1143" s="81" t="s">
        <v>63</v>
      </c>
      <c r="I1143" s="81" t="s">
        <v>65</v>
      </c>
      <c r="J1143" s="81" t="s">
        <v>26</v>
      </c>
      <c r="K1143" s="97" t="s">
        <v>9</v>
      </c>
      <c r="L1143" s="97" t="s">
        <v>67</v>
      </c>
      <c r="M1143" s="97" t="s">
        <v>68</v>
      </c>
      <c r="N1143" s="97" t="s">
        <v>20</v>
      </c>
      <c r="O1143" s="97" t="s">
        <v>31</v>
      </c>
      <c r="P1143" s="97" t="s">
        <v>29</v>
      </c>
      <c r="Q1143" s="103" t="s">
        <v>360</v>
      </c>
      <c r="R1143" s="99" t="s">
        <v>94</v>
      </c>
      <c r="S1143" s="110" t="s">
        <v>69</v>
      </c>
      <c r="T1143" s="116" t="e">
        <f t="shared" si="3"/>
        <v>#VALUE!</v>
      </c>
      <c r="W1143" s="21"/>
      <c r="X1143" s="21" t="s">
        <v>407</v>
      </c>
      <c r="Y1143" t="s">
        <v>360</v>
      </c>
      <c r="Z1143" s="116" t="e">
        <f t="shared" si="4"/>
        <v>#VALUE!</v>
      </c>
    </row>
    <row r="1144" spans="1:26" ht="13.5" customHeight="1">
      <c r="A1144" s="58"/>
      <c r="B1144" s="47"/>
      <c r="C1144" s="70" t="s">
        <v>277</v>
      </c>
      <c r="D1144" s="77" t="s">
        <v>39</v>
      </c>
      <c r="E1144" s="85">
        <v>32</v>
      </c>
      <c r="F1144" s="85">
        <v>49.4</v>
      </c>
      <c r="G1144" s="85">
        <v>35.299999999999997</v>
      </c>
      <c r="H1144" s="85">
        <v>55.1</v>
      </c>
      <c r="I1144" s="85">
        <v>70.3</v>
      </c>
      <c r="J1144" s="85">
        <v>32.1</v>
      </c>
      <c r="K1144" s="94"/>
      <c r="L1144" s="94"/>
      <c r="M1144" s="94"/>
      <c r="N1144" s="94"/>
      <c r="O1144" s="94"/>
      <c r="P1144" s="94"/>
      <c r="Q1144" s="85">
        <f>SUM(E1144:P1144)</f>
        <v>274.20000000000005</v>
      </c>
      <c r="R1144" s="85">
        <v>276.8</v>
      </c>
      <c r="S1144" s="111">
        <f t="shared" ref="S1144:S1197" si="366">IF(Q1144=0,"－",Q1144/R1144*100)</f>
        <v>99.060693641618514</v>
      </c>
      <c r="T1144" s="116">
        <f t="shared" si="3"/>
        <v>-52.199999999999989</v>
      </c>
      <c r="U1144" s="117" t="s">
        <v>259</v>
      </c>
      <c r="V1144" s="148">
        <v>1</v>
      </c>
      <c r="W1144" s="21"/>
      <c r="X1144" s="21">
        <v>329</v>
      </c>
      <c r="Y1144">
        <v>329</v>
      </c>
      <c r="Z1144" s="116">
        <f t="shared" si="4"/>
        <v>-52.199999999999989</v>
      </c>
    </row>
    <row r="1145" spans="1:26">
      <c r="A1145" s="57"/>
      <c r="B1145" s="47"/>
      <c r="C1145" s="71"/>
      <c r="D1145" s="78" t="s">
        <v>72</v>
      </c>
      <c r="E1145" s="86">
        <v>0</v>
      </c>
      <c r="F1145" s="86">
        <v>0</v>
      </c>
      <c r="G1145" s="86">
        <v>0</v>
      </c>
      <c r="H1145" s="86">
        <v>0</v>
      </c>
      <c r="I1145" s="86">
        <v>0</v>
      </c>
      <c r="J1145" s="86">
        <v>0</v>
      </c>
      <c r="K1145" s="95"/>
      <c r="L1145" s="95"/>
      <c r="M1145" s="95"/>
      <c r="N1145" s="95"/>
      <c r="O1145" s="95"/>
      <c r="P1145" s="95"/>
      <c r="Q1145" s="86">
        <f>SUM(E1145:P1145)</f>
        <v>0</v>
      </c>
      <c r="R1145" s="86">
        <v>0.2</v>
      </c>
      <c r="S1145" s="112" t="str">
        <f t="shared" si="366"/>
        <v>－</v>
      </c>
      <c r="T1145" s="116">
        <f t="shared" si="3"/>
        <v>-2.0999999999999996</v>
      </c>
      <c r="U1145" s="118"/>
      <c r="V1145" s="118"/>
      <c r="W1145" s="21"/>
      <c r="X1145" s="21">
        <v>2.2999999999999998</v>
      </c>
      <c r="Y1145">
        <v>2.2999999999999998</v>
      </c>
      <c r="Z1145" s="116">
        <f t="shared" si="4"/>
        <v>-2.0999999999999996</v>
      </c>
    </row>
    <row r="1146" spans="1:26">
      <c r="A1146" s="57" t="s">
        <v>373</v>
      </c>
      <c r="B1146" s="63" t="s">
        <v>373</v>
      </c>
      <c r="C1146" s="71"/>
      <c r="D1146" s="78" t="s">
        <v>74</v>
      </c>
      <c r="E1146" s="86">
        <f t="shared" ref="E1146:Q1146" si="367">+E1144-E1145</f>
        <v>32</v>
      </c>
      <c r="F1146" s="86">
        <f t="shared" si="367"/>
        <v>49.4</v>
      </c>
      <c r="G1146" s="86">
        <f t="shared" si="367"/>
        <v>35.299999999999997</v>
      </c>
      <c r="H1146" s="86">
        <f t="shared" si="367"/>
        <v>55.1</v>
      </c>
      <c r="I1146" s="86">
        <f t="shared" si="367"/>
        <v>70.3</v>
      </c>
      <c r="J1146" s="86">
        <f t="shared" si="367"/>
        <v>32.1</v>
      </c>
      <c r="K1146" s="95">
        <f t="shared" si="367"/>
        <v>0</v>
      </c>
      <c r="L1146" s="95">
        <f t="shared" si="367"/>
        <v>0</v>
      </c>
      <c r="M1146" s="95">
        <f t="shared" si="367"/>
        <v>0</v>
      </c>
      <c r="N1146" s="95">
        <f t="shared" si="367"/>
        <v>0</v>
      </c>
      <c r="O1146" s="95">
        <f t="shared" si="367"/>
        <v>0</v>
      </c>
      <c r="P1146" s="95">
        <f t="shared" si="367"/>
        <v>0</v>
      </c>
      <c r="Q1146" s="86">
        <f t="shared" si="367"/>
        <v>274.20000000000005</v>
      </c>
      <c r="R1146" s="86">
        <v>276.60000000000002</v>
      </c>
      <c r="S1146" s="112">
        <f t="shared" si="366"/>
        <v>99.132321041214752</v>
      </c>
      <c r="T1146" s="116">
        <f t="shared" si="3"/>
        <v>-50.099999999999966</v>
      </c>
      <c r="U1146" s="118"/>
      <c r="V1146" s="118"/>
      <c r="W1146" s="21"/>
      <c r="X1146" s="21">
        <v>326.7</v>
      </c>
      <c r="Y1146">
        <v>326.7</v>
      </c>
      <c r="Z1146" s="116">
        <f t="shared" si="4"/>
        <v>-50.099999999999966</v>
      </c>
    </row>
    <row r="1147" spans="1:26">
      <c r="A1147" s="57"/>
      <c r="B1147" s="47"/>
      <c r="C1147" s="71"/>
      <c r="D1147" s="78" t="s">
        <v>75</v>
      </c>
      <c r="E1147" s="86">
        <f t="shared" ref="E1147:Q1147" si="368">+E1144-E1148</f>
        <v>31.9</v>
      </c>
      <c r="F1147" s="86">
        <f t="shared" si="368"/>
        <v>49.3</v>
      </c>
      <c r="G1147" s="86">
        <f t="shared" si="368"/>
        <v>35.299999999999997</v>
      </c>
      <c r="H1147" s="86">
        <f t="shared" si="368"/>
        <v>54.9</v>
      </c>
      <c r="I1147" s="86">
        <f t="shared" si="368"/>
        <v>69.899999999999991</v>
      </c>
      <c r="J1147" s="86">
        <f t="shared" si="368"/>
        <v>32</v>
      </c>
      <c r="K1147" s="95">
        <f t="shared" si="368"/>
        <v>0</v>
      </c>
      <c r="L1147" s="95">
        <f t="shared" si="368"/>
        <v>0</v>
      </c>
      <c r="M1147" s="95">
        <f t="shared" si="368"/>
        <v>0</v>
      </c>
      <c r="N1147" s="95">
        <f t="shared" si="368"/>
        <v>0</v>
      </c>
      <c r="O1147" s="95">
        <f t="shared" si="368"/>
        <v>0</v>
      </c>
      <c r="P1147" s="95">
        <f t="shared" si="368"/>
        <v>0</v>
      </c>
      <c r="Q1147" s="86">
        <f t="shared" si="368"/>
        <v>273.30000000000007</v>
      </c>
      <c r="R1147" s="86">
        <v>276.60000000000002</v>
      </c>
      <c r="S1147" s="112">
        <f t="shared" si="366"/>
        <v>98.80694143167031</v>
      </c>
      <c r="T1147" s="116">
        <f t="shared" si="3"/>
        <v>-44.199999999999989</v>
      </c>
      <c r="U1147" s="118"/>
      <c r="V1147" s="118"/>
      <c r="W1147" s="21"/>
      <c r="X1147" s="21">
        <v>320.8</v>
      </c>
      <c r="Y1147">
        <v>320.8</v>
      </c>
      <c r="Z1147" s="116">
        <f t="shared" si="4"/>
        <v>-44.199999999999989</v>
      </c>
    </row>
    <row r="1148" spans="1:26">
      <c r="A1148" s="57"/>
      <c r="B1148" s="47"/>
      <c r="C1148" s="71"/>
      <c r="D1148" s="78" t="s">
        <v>40</v>
      </c>
      <c r="E1148" s="86">
        <v>0.1</v>
      </c>
      <c r="F1148" s="86">
        <v>0.1</v>
      </c>
      <c r="G1148" s="86">
        <v>0</v>
      </c>
      <c r="H1148" s="86">
        <v>0.2</v>
      </c>
      <c r="I1148" s="86">
        <v>0.4</v>
      </c>
      <c r="J1148" s="86">
        <v>0.1</v>
      </c>
      <c r="K1148" s="95"/>
      <c r="L1148" s="95"/>
      <c r="M1148" s="95"/>
      <c r="N1148" s="95"/>
      <c r="O1148" s="95"/>
      <c r="P1148" s="95"/>
      <c r="Q1148" s="86">
        <f>SUM(E1148:P1148)</f>
        <v>0.9</v>
      </c>
      <c r="R1148" s="86">
        <v>0.2</v>
      </c>
      <c r="S1148" s="112">
        <f t="shared" si="366"/>
        <v>450</v>
      </c>
      <c r="T1148" s="116">
        <f t="shared" si="3"/>
        <v>-7.9999999999999991</v>
      </c>
      <c r="U1148" s="118"/>
      <c r="V1148" s="118"/>
      <c r="W1148" s="21"/>
      <c r="X1148" s="21">
        <v>8.1999999999999993</v>
      </c>
      <c r="Y1148">
        <v>8.1999999999999993</v>
      </c>
      <c r="Z1148" s="116">
        <f t="shared" si="4"/>
        <v>-7.9999999999999991</v>
      </c>
    </row>
    <row r="1149" spans="1:26" ht="14.25">
      <c r="A1149" s="57"/>
      <c r="B1149" s="47"/>
      <c r="C1149" s="72"/>
      <c r="D1149" s="79" t="s">
        <v>76</v>
      </c>
      <c r="E1149" s="87">
        <v>0.1</v>
      </c>
      <c r="F1149" s="87">
        <v>0.1</v>
      </c>
      <c r="G1149" s="87">
        <v>0</v>
      </c>
      <c r="H1149" s="87">
        <v>0.2</v>
      </c>
      <c r="I1149" s="87">
        <v>0.5</v>
      </c>
      <c r="J1149" s="87">
        <v>0.1</v>
      </c>
      <c r="K1149" s="96"/>
      <c r="L1149" s="96"/>
      <c r="M1149" s="96"/>
      <c r="N1149" s="96"/>
      <c r="O1149" s="96"/>
      <c r="P1149" s="96"/>
      <c r="Q1149" s="87">
        <f>SUM(E1149:P1149)</f>
        <v>1</v>
      </c>
      <c r="R1149" s="87">
        <v>0.2</v>
      </c>
      <c r="S1149" s="113">
        <f t="shared" si="366"/>
        <v>500</v>
      </c>
      <c r="T1149" s="116">
        <f t="shared" si="3"/>
        <v>-9.6000000000000014</v>
      </c>
      <c r="U1149" s="119"/>
      <c r="V1149" s="119"/>
      <c r="W1149" s="21"/>
      <c r="X1149" s="21">
        <v>9.8000000000000007</v>
      </c>
      <c r="Y1149">
        <v>9.8000000000000007</v>
      </c>
      <c r="Z1149" s="116">
        <f t="shared" si="4"/>
        <v>-9.6000000000000014</v>
      </c>
    </row>
    <row r="1150" spans="1:26" ht="13.5" customHeight="1">
      <c r="A1150" s="57"/>
      <c r="B1150" s="47"/>
      <c r="C1150" s="70" t="s">
        <v>186</v>
      </c>
      <c r="D1150" s="77" t="s">
        <v>39</v>
      </c>
      <c r="E1150" s="85">
        <v>19.899999999999999</v>
      </c>
      <c r="F1150" s="85">
        <v>39.799999999999997</v>
      </c>
      <c r="G1150" s="85">
        <v>34.4</v>
      </c>
      <c r="H1150" s="85">
        <v>61.8</v>
      </c>
      <c r="I1150" s="85">
        <v>62.5</v>
      </c>
      <c r="J1150" s="85">
        <v>56.6</v>
      </c>
      <c r="K1150" s="94"/>
      <c r="L1150" s="94"/>
      <c r="M1150" s="94"/>
      <c r="N1150" s="94"/>
      <c r="O1150" s="94"/>
      <c r="P1150" s="94"/>
      <c r="Q1150" s="85">
        <f>SUM(E1150:P1150)</f>
        <v>275</v>
      </c>
      <c r="R1150" s="85">
        <v>261.89999999999998</v>
      </c>
      <c r="S1150" s="111">
        <f t="shared" si="366"/>
        <v>105.00190912562049</v>
      </c>
      <c r="T1150" s="116">
        <f t="shared" si="3"/>
        <v>-168.09999999999997</v>
      </c>
      <c r="U1150" s="117" t="s">
        <v>502</v>
      </c>
      <c r="V1150" s="148">
        <v>1</v>
      </c>
      <c r="W1150" s="21"/>
      <c r="X1150" s="21">
        <v>429.99999999999994</v>
      </c>
      <c r="Y1150">
        <v>480.69999999999993</v>
      </c>
      <c r="Z1150" s="116">
        <f t="shared" si="4"/>
        <v>-218.79999999999995</v>
      </c>
    </row>
    <row r="1151" spans="1:26">
      <c r="A1151" s="57"/>
      <c r="B1151" s="47"/>
      <c r="C1151" s="71"/>
      <c r="D1151" s="78" t="s">
        <v>72</v>
      </c>
      <c r="E1151" s="86">
        <v>3.6</v>
      </c>
      <c r="F1151" s="86">
        <v>7.1</v>
      </c>
      <c r="G1151" s="86">
        <v>6.2</v>
      </c>
      <c r="H1151" s="86">
        <v>11.1</v>
      </c>
      <c r="I1151" s="86">
        <v>11.2</v>
      </c>
      <c r="J1151" s="86">
        <v>10.1</v>
      </c>
      <c r="K1151" s="95"/>
      <c r="L1151" s="95"/>
      <c r="M1151" s="95"/>
      <c r="N1151" s="95"/>
      <c r="O1151" s="95"/>
      <c r="P1151" s="95"/>
      <c r="Q1151" s="86">
        <f>SUM(E1151:P1151)</f>
        <v>49.3</v>
      </c>
      <c r="R1151" s="86">
        <v>62.3</v>
      </c>
      <c r="S1151" s="112">
        <f t="shared" si="366"/>
        <v>79.133226324237569</v>
      </c>
      <c r="T1151" s="116">
        <f t="shared" si="3"/>
        <v>-20.700000000000003</v>
      </c>
      <c r="U1151" s="118"/>
      <c r="V1151" s="118"/>
      <c r="W1151" s="21"/>
      <c r="X1151" s="21">
        <v>83</v>
      </c>
      <c r="Y1151">
        <v>92.699999999999989</v>
      </c>
      <c r="Z1151" s="116">
        <f t="shared" si="4"/>
        <v>-30.399999999999991</v>
      </c>
    </row>
    <row r="1152" spans="1:26">
      <c r="A1152" s="57"/>
      <c r="B1152" s="47"/>
      <c r="C1152" s="71"/>
      <c r="D1152" s="78" t="s">
        <v>74</v>
      </c>
      <c r="E1152" s="86">
        <f t="shared" ref="E1152:Q1152" si="369">+E1150-E1151</f>
        <v>16.299999999999997</v>
      </c>
      <c r="F1152" s="86">
        <f t="shared" si="369"/>
        <v>32.699999999999996</v>
      </c>
      <c r="G1152" s="86">
        <f t="shared" si="369"/>
        <v>28.2</v>
      </c>
      <c r="H1152" s="86">
        <f t="shared" si="369"/>
        <v>50.7</v>
      </c>
      <c r="I1152" s="86">
        <f t="shared" si="369"/>
        <v>51.3</v>
      </c>
      <c r="J1152" s="86">
        <f t="shared" si="369"/>
        <v>46.5</v>
      </c>
      <c r="K1152" s="95">
        <f t="shared" si="369"/>
        <v>0</v>
      </c>
      <c r="L1152" s="95">
        <f t="shared" si="369"/>
        <v>0</v>
      </c>
      <c r="M1152" s="95">
        <f t="shared" si="369"/>
        <v>0</v>
      </c>
      <c r="N1152" s="95">
        <f t="shared" si="369"/>
        <v>0</v>
      </c>
      <c r="O1152" s="95">
        <f t="shared" si="369"/>
        <v>0</v>
      </c>
      <c r="P1152" s="95">
        <f t="shared" si="369"/>
        <v>0</v>
      </c>
      <c r="Q1152" s="86">
        <f t="shared" si="369"/>
        <v>225.7</v>
      </c>
      <c r="R1152" s="86">
        <v>199.60000000000002</v>
      </c>
      <c r="S1152" s="112">
        <f t="shared" si="366"/>
        <v>113.0761523046092</v>
      </c>
      <c r="T1152" s="116">
        <f t="shared" si="3"/>
        <v>-147.39999999999998</v>
      </c>
      <c r="U1152" s="118"/>
      <c r="V1152" s="118"/>
      <c r="W1152" s="21"/>
      <c r="X1152" s="21">
        <v>347</v>
      </c>
      <c r="Y1152">
        <v>387.99999999999994</v>
      </c>
      <c r="Z1152" s="116">
        <f t="shared" si="4"/>
        <v>-188.39999999999992</v>
      </c>
    </row>
    <row r="1153" spans="1:26">
      <c r="A1153" s="57"/>
      <c r="B1153" s="47"/>
      <c r="C1153" s="71"/>
      <c r="D1153" s="78" t="s">
        <v>75</v>
      </c>
      <c r="E1153" s="86">
        <f t="shared" ref="E1153:Q1153" si="370">+E1150-E1154</f>
        <v>19.599999999999998</v>
      </c>
      <c r="F1153" s="86">
        <f t="shared" si="370"/>
        <v>38.599999999999994</v>
      </c>
      <c r="G1153" s="86">
        <f t="shared" si="370"/>
        <v>33.1</v>
      </c>
      <c r="H1153" s="86">
        <f t="shared" si="370"/>
        <v>58.8</v>
      </c>
      <c r="I1153" s="86">
        <f t="shared" si="370"/>
        <v>59.9</v>
      </c>
      <c r="J1153" s="86">
        <f t="shared" si="370"/>
        <v>55.8</v>
      </c>
      <c r="K1153" s="95">
        <f t="shared" si="370"/>
        <v>0</v>
      </c>
      <c r="L1153" s="95">
        <f t="shared" si="370"/>
        <v>0</v>
      </c>
      <c r="M1153" s="95">
        <f t="shared" si="370"/>
        <v>0</v>
      </c>
      <c r="N1153" s="95">
        <f t="shared" si="370"/>
        <v>0</v>
      </c>
      <c r="O1153" s="95">
        <f t="shared" si="370"/>
        <v>0</v>
      </c>
      <c r="P1153" s="95">
        <f t="shared" si="370"/>
        <v>0</v>
      </c>
      <c r="Q1153" s="86">
        <f t="shared" si="370"/>
        <v>265.8</v>
      </c>
      <c r="R1153" s="86">
        <v>250.00000000000003</v>
      </c>
      <c r="S1153" s="112">
        <f t="shared" si="366"/>
        <v>106.32</v>
      </c>
      <c r="T1153" s="116">
        <f t="shared" si="3"/>
        <v>-167.29999999999993</v>
      </c>
      <c r="U1153" s="118"/>
      <c r="V1153" s="118"/>
      <c r="W1153" s="21"/>
      <c r="X1153" s="21">
        <v>417.29999999999995</v>
      </c>
      <c r="Y1153">
        <v>467.99999999999994</v>
      </c>
      <c r="Z1153" s="116">
        <f t="shared" si="4"/>
        <v>-217.99999999999991</v>
      </c>
    </row>
    <row r="1154" spans="1:26">
      <c r="A1154" s="57"/>
      <c r="B1154" s="47"/>
      <c r="C1154" s="71"/>
      <c r="D1154" s="78" t="s">
        <v>40</v>
      </c>
      <c r="E1154" s="86">
        <v>0.3</v>
      </c>
      <c r="F1154" s="86">
        <v>1.2</v>
      </c>
      <c r="G1154" s="86">
        <v>1.3</v>
      </c>
      <c r="H1154" s="86">
        <v>3</v>
      </c>
      <c r="I1154" s="86">
        <v>2.6</v>
      </c>
      <c r="J1154" s="86">
        <v>0.8</v>
      </c>
      <c r="K1154" s="95"/>
      <c r="L1154" s="95"/>
      <c r="M1154" s="95"/>
      <c r="N1154" s="95"/>
      <c r="O1154" s="95"/>
      <c r="P1154" s="95"/>
      <c r="Q1154" s="86">
        <f>SUM(E1154:P1154)</f>
        <v>9.2000000000000011</v>
      </c>
      <c r="R1154" s="86">
        <v>11.9</v>
      </c>
      <c r="S1154" s="112">
        <f t="shared" si="366"/>
        <v>77.310924369747909</v>
      </c>
      <c r="T1154" s="116">
        <f t="shared" si="3"/>
        <v>-0.80000000000000071</v>
      </c>
      <c r="U1154" s="118"/>
      <c r="V1154" s="118"/>
      <c r="W1154" s="21"/>
      <c r="X1154" s="21">
        <v>12.7</v>
      </c>
      <c r="Y1154">
        <v>12.7</v>
      </c>
      <c r="Z1154" s="116">
        <f t="shared" si="4"/>
        <v>-0.80000000000000071</v>
      </c>
    </row>
    <row r="1155" spans="1:26" ht="14.25">
      <c r="A1155" s="57"/>
      <c r="B1155" s="47"/>
      <c r="C1155" s="72"/>
      <c r="D1155" s="79" t="s">
        <v>76</v>
      </c>
      <c r="E1155" s="87">
        <v>0.6</v>
      </c>
      <c r="F1155" s="87">
        <v>1.4</v>
      </c>
      <c r="G1155" s="87">
        <v>1.8</v>
      </c>
      <c r="H1155" s="87">
        <v>3.4</v>
      </c>
      <c r="I1155" s="87">
        <v>3.1</v>
      </c>
      <c r="J1155" s="87">
        <v>0.8</v>
      </c>
      <c r="K1155" s="96"/>
      <c r="L1155" s="96"/>
      <c r="M1155" s="96"/>
      <c r="N1155" s="96"/>
      <c r="O1155" s="96"/>
      <c r="P1155" s="96"/>
      <c r="Q1155" s="87">
        <f>SUM(E1155:P1155)</f>
        <v>11.1</v>
      </c>
      <c r="R1155" s="87">
        <v>14.399999999999999</v>
      </c>
      <c r="S1155" s="113">
        <f t="shared" si="366"/>
        <v>77.083333333333343</v>
      </c>
      <c r="T1155" s="116">
        <f t="shared" si="3"/>
        <v>-0.80000000000000071</v>
      </c>
      <c r="U1155" s="119"/>
      <c r="V1155" s="119"/>
      <c r="W1155" s="21"/>
      <c r="X1155" s="21">
        <v>15.2</v>
      </c>
      <c r="Y1155">
        <v>15.2</v>
      </c>
      <c r="Z1155" s="116">
        <f t="shared" si="4"/>
        <v>-0.80000000000000071</v>
      </c>
    </row>
    <row r="1156" spans="1:26" ht="13.5" customHeight="1">
      <c r="A1156" s="57"/>
      <c r="B1156" s="47"/>
      <c r="C1156" s="70" t="s">
        <v>41</v>
      </c>
      <c r="D1156" s="77" t="s">
        <v>39</v>
      </c>
      <c r="E1156" s="85">
        <v>7</v>
      </c>
      <c r="F1156" s="85">
        <v>13.4</v>
      </c>
      <c r="G1156" s="85">
        <v>7.7</v>
      </c>
      <c r="H1156" s="85">
        <v>12.4</v>
      </c>
      <c r="I1156" s="85">
        <v>15.4</v>
      </c>
      <c r="J1156" s="85">
        <v>9.1999999999999993</v>
      </c>
      <c r="K1156" s="94"/>
      <c r="L1156" s="94"/>
      <c r="M1156" s="94"/>
      <c r="N1156" s="94"/>
      <c r="O1156" s="94"/>
      <c r="P1156" s="94"/>
      <c r="Q1156" s="85">
        <f>SUM(E1156:P1156)</f>
        <v>65.099999999999994</v>
      </c>
      <c r="R1156" s="85">
        <v>73.5</v>
      </c>
      <c r="S1156" s="111">
        <f t="shared" si="366"/>
        <v>88.571428571428569</v>
      </c>
      <c r="T1156" s="116">
        <f t="shared" si="3"/>
        <v>-48.099999999999994</v>
      </c>
      <c r="U1156" s="117" t="s">
        <v>52</v>
      </c>
      <c r="V1156" s="148">
        <v>1</v>
      </c>
      <c r="W1156" s="21"/>
      <c r="X1156" s="21">
        <v>121.6</v>
      </c>
      <c r="Y1156">
        <v>121.5</v>
      </c>
      <c r="Z1156" s="116">
        <f t="shared" si="4"/>
        <v>-48</v>
      </c>
    </row>
    <row r="1157" spans="1:26">
      <c r="A1157" s="57"/>
      <c r="B1157" s="47"/>
      <c r="C1157" s="71"/>
      <c r="D1157" s="78" t="s">
        <v>72</v>
      </c>
      <c r="E1157" s="86">
        <v>0.7</v>
      </c>
      <c r="F1157" s="86">
        <v>1.3</v>
      </c>
      <c r="G1157" s="86">
        <v>0.7</v>
      </c>
      <c r="H1157" s="86">
        <v>1.2</v>
      </c>
      <c r="I1157" s="86">
        <v>1.6</v>
      </c>
      <c r="J1157" s="86">
        <v>0.9</v>
      </c>
      <c r="K1157" s="95"/>
      <c r="L1157" s="95"/>
      <c r="M1157" s="95"/>
      <c r="N1157" s="95"/>
      <c r="O1157" s="95"/>
      <c r="P1157" s="95"/>
      <c r="Q1157" s="86">
        <f>SUM(E1157:P1157)</f>
        <v>6.4</v>
      </c>
      <c r="R1157" s="86">
        <v>7</v>
      </c>
      <c r="S1157" s="112">
        <f t="shared" si="366"/>
        <v>91.428571428571431</v>
      </c>
      <c r="T1157" s="116">
        <f t="shared" si="3"/>
        <v>-3.5</v>
      </c>
      <c r="U1157" s="118"/>
      <c r="V1157" s="118"/>
      <c r="W1157" s="21"/>
      <c r="X1157" s="21">
        <v>10.5</v>
      </c>
      <c r="Y1157">
        <v>10.5</v>
      </c>
      <c r="Z1157" s="116">
        <f t="shared" si="4"/>
        <v>-3.5</v>
      </c>
    </row>
    <row r="1158" spans="1:26">
      <c r="A1158" s="57"/>
      <c r="B1158" s="47"/>
      <c r="C1158" s="71"/>
      <c r="D1158" s="78" t="s">
        <v>74</v>
      </c>
      <c r="E1158" s="86">
        <f t="shared" ref="E1158:Q1158" si="371">+E1156-E1157</f>
        <v>6.3</v>
      </c>
      <c r="F1158" s="86">
        <f t="shared" si="371"/>
        <v>12.1</v>
      </c>
      <c r="G1158" s="86">
        <f t="shared" si="371"/>
        <v>7</v>
      </c>
      <c r="H1158" s="86">
        <f t="shared" si="371"/>
        <v>11.2</v>
      </c>
      <c r="I1158" s="86">
        <f t="shared" si="371"/>
        <v>13.8</v>
      </c>
      <c r="J1158" s="86">
        <f t="shared" si="371"/>
        <v>8.2999999999999989</v>
      </c>
      <c r="K1158" s="95">
        <f t="shared" si="371"/>
        <v>0</v>
      </c>
      <c r="L1158" s="95">
        <f t="shared" si="371"/>
        <v>0</v>
      </c>
      <c r="M1158" s="95">
        <f t="shared" si="371"/>
        <v>0</v>
      </c>
      <c r="N1158" s="95">
        <f t="shared" si="371"/>
        <v>0</v>
      </c>
      <c r="O1158" s="95">
        <f t="shared" si="371"/>
        <v>0</v>
      </c>
      <c r="P1158" s="95">
        <f t="shared" si="371"/>
        <v>0</v>
      </c>
      <c r="Q1158" s="86">
        <f t="shared" si="371"/>
        <v>58.7</v>
      </c>
      <c r="R1158" s="86">
        <v>66.499999999999986</v>
      </c>
      <c r="S1158" s="112">
        <f t="shared" si="366"/>
        <v>88.270676691729335</v>
      </c>
      <c r="T1158" s="116">
        <f t="shared" si="3"/>
        <v>-44.600000000000009</v>
      </c>
      <c r="U1158" s="118"/>
      <c r="V1158" s="118"/>
      <c r="W1158" s="21"/>
      <c r="X1158" s="21">
        <v>111.1</v>
      </c>
      <c r="Y1158">
        <v>111</v>
      </c>
      <c r="Z1158" s="116">
        <f t="shared" si="4"/>
        <v>-44.500000000000014</v>
      </c>
    </row>
    <row r="1159" spans="1:26">
      <c r="A1159" s="57"/>
      <c r="B1159" s="47"/>
      <c r="C1159" s="71"/>
      <c r="D1159" s="78" t="s">
        <v>75</v>
      </c>
      <c r="E1159" s="86">
        <f t="shared" ref="E1159:Q1159" si="372">+E1156-E1160</f>
        <v>6.7</v>
      </c>
      <c r="F1159" s="86">
        <f t="shared" si="372"/>
        <v>12.9</v>
      </c>
      <c r="G1159" s="86">
        <f t="shared" si="372"/>
        <v>7.1</v>
      </c>
      <c r="H1159" s="86">
        <f t="shared" si="372"/>
        <v>11.4</v>
      </c>
      <c r="I1159" s="86">
        <f t="shared" si="372"/>
        <v>14.2</v>
      </c>
      <c r="J1159" s="86">
        <f t="shared" si="372"/>
        <v>8.2999999999999989</v>
      </c>
      <c r="K1159" s="95">
        <f t="shared" si="372"/>
        <v>0</v>
      </c>
      <c r="L1159" s="95">
        <f t="shared" si="372"/>
        <v>0</v>
      </c>
      <c r="M1159" s="95">
        <f t="shared" si="372"/>
        <v>0</v>
      </c>
      <c r="N1159" s="95">
        <f t="shared" si="372"/>
        <v>0</v>
      </c>
      <c r="O1159" s="95">
        <f t="shared" si="372"/>
        <v>0</v>
      </c>
      <c r="P1159" s="95">
        <f t="shared" si="372"/>
        <v>0</v>
      </c>
      <c r="Q1159" s="86">
        <f t="shared" si="372"/>
        <v>60.599999999999994</v>
      </c>
      <c r="R1159" s="86">
        <v>69.7</v>
      </c>
      <c r="S1159" s="112">
        <f t="shared" si="366"/>
        <v>86.944045911047326</v>
      </c>
      <c r="T1159" s="116">
        <f t="shared" si="3"/>
        <v>-46.599999999999994</v>
      </c>
      <c r="U1159" s="118"/>
      <c r="V1159" s="118"/>
      <c r="W1159" s="21"/>
      <c r="X1159" s="21">
        <v>116.3</v>
      </c>
      <c r="Y1159">
        <v>116.2</v>
      </c>
      <c r="Z1159" s="116">
        <f t="shared" si="4"/>
        <v>-46.5</v>
      </c>
    </row>
    <row r="1160" spans="1:26">
      <c r="A1160" s="57"/>
      <c r="B1160" s="47"/>
      <c r="C1160" s="71"/>
      <c r="D1160" s="78" t="s">
        <v>40</v>
      </c>
      <c r="E1160" s="86">
        <v>0.3</v>
      </c>
      <c r="F1160" s="86">
        <v>0.5</v>
      </c>
      <c r="G1160" s="86">
        <v>0.6</v>
      </c>
      <c r="H1160" s="86">
        <v>1</v>
      </c>
      <c r="I1160" s="86">
        <v>1.2</v>
      </c>
      <c r="J1160" s="86">
        <v>0.9</v>
      </c>
      <c r="K1160" s="95"/>
      <c r="L1160" s="95"/>
      <c r="M1160" s="95"/>
      <c r="N1160" s="95"/>
      <c r="O1160" s="95"/>
      <c r="P1160" s="95"/>
      <c r="Q1160" s="86">
        <f>SUM(E1160:P1160)</f>
        <v>4.5</v>
      </c>
      <c r="R1160" s="86">
        <v>3.8</v>
      </c>
      <c r="S1160" s="112">
        <f t="shared" si="366"/>
        <v>118.42105263157893</v>
      </c>
      <c r="T1160" s="116">
        <f t="shared" si="3"/>
        <v>-1.5000000000000004</v>
      </c>
      <c r="U1160" s="118"/>
      <c r="V1160" s="118"/>
      <c r="W1160" s="21"/>
      <c r="X1160" s="21">
        <v>5.3000000000000007</v>
      </c>
      <c r="Y1160">
        <v>5.3000000000000007</v>
      </c>
      <c r="Z1160" s="116">
        <f t="shared" si="4"/>
        <v>-1.5000000000000004</v>
      </c>
    </row>
    <row r="1161" spans="1:26" ht="14.25">
      <c r="A1161" s="57"/>
      <c r="B1161" s="47"/>
      <c r="C1161" s="72"/>
      <c r="D1161" s="79" t="s">
        <v>76</v>
      </c>
      <c r="E1161" s="87">
        <v>0.3</v>
      </c>
      <c r="F1161" s="87">
        <v>0.5</v>
      </c>
      <c r="G1161" s="87">
        <v>0.6</v>
      </c>
      <c r="H1161" s="87">
        <v>1</v>
      </c>
      <c r="I1161" s="87">
        <v>1.2</v>
      </c>
      <c r="J1161" s="87">
        <v>0.9</v>
      </c>
      <c r="K1161" s="96"/>
      <c r="L1161" s="96"/>
      <c r="M1161" s="96"/>
      <c r="N1161" s="96"/>
      <c r="O1161" s="96"/>
      <c r="P1161" s="96"/>
      <c r="Q1161" s="87">
        <f>SUM(E1161:P1161)</f>
        <v>4.5</v>
      </c>
      <c r="R1161" s="87">
        <v>3.8</v>
      </c>
      <c r="S1161" s="113">
        <f t="shared" si="366"/>
        <v>118.42105263157893</v>
      </c>
      <c r="T1161" s="116">
        <f t="shared" si="3"/>
        <v>-1.5000000000000004</v>
      </c>
      <c r="U1161" s="119"/>
      <c r="V1161" s="119"/>
      <c r="W1161" s="21"/>
      <c r="X1161" s="21">
        <v>5.3000000000000007</v>
      </c>
      <c r="Y1161">
        <v>5.3000000000000007</v>
      </c>
      <c r="Z1161" s="116">
        <f t="shared" si="4"/>
        <v>-1.5000000000000004</v>
      </c>
    </row>
    <row r="1162" spans="1:26" ht="13.5" customHeight="1">
      <c r="A1162" s="57"/>
      <c r="B1162" s="47"/>
      <c r="C1162" s="70" t="s">
        <v>278</v>
      </c>
      <c r="D1162" s="77" t="s">
        <v>39</v>
      </c>
      <c r="E1162" s="85">
        <v>10.5</v>
      </c>
      <c r="F1162" s="85">
        <v>15.5</v>
      </c>
      <c r="G1162" s="85">
        <v>12.2</v>
      </c>
      <c r="H1162" s="85">
        <v>17.8</v>
      </c>
      <c r="I1162" s="85">
        <v>21.6</v>
      </c>
      <c r="J1162" s="85">
        <v>15.1</v>
      </c>
      <c r="K1162" s="94"/>
      <c r="L1162" s="94"/>
      <c r="M1162" s="94"/>
      <c r="N1162" s="94"/>
      <c r="O1162" s="94"/>
      <c r="P1162" s="94"/>
      <c r="Q1162" s="85">
        <f>SUM(E1162:P1162)</f>
        <v>92.699999999999989</v>
      </c>
      <c r="R1162" s="85">
        <v>90.5</v>
      </c>
      <c r="S1162" s="111">
        <f t="shared" si="366"/>
        <v>102.43093922651934</v>
      </c>
      <c r="T1162" s="116">
        <f t="shared" si="3"/>
        <v>-92.9</v>
      </c>
      <c r="U1162" s="117" t="s">
        <v>503</v>
      </c>
      <c r="V1162" s="148"/>
      <c r="W1162" s="21"/>
      <c r="X1162" s="21">
        <v>183.4</v>
      </c>
      <c r="Y1162">
        <v>183.4</v>
      </c>
      <c r="Z1162" s="116">
        <f t="shared" si="4"/>
        <v>-92.9</v>
      </c>
    </row>
    <row r="1163" spans="1:26">
      <c r="A1163" s="57"/>
      <c r="B1163" s="47"/>
      <c r="C1163" s="71"/>
      <c r="D1163" s="78" t="s">
        <v>72</v>
      </c>
      <c r="E1163" s="86">
        <v>0.3</v>
      </c>
      <c r="F1163" s="86">
        <v>0.5</v>
      </c>
      <c r="G1163" s="86">
        <v>0.7</v>
      </c>
      <c r="H1163" s="86">
        <v>1</v>
      </c>
      <c r="I1163" s="86">
        <v>1.2</v>
      </c>
      <c r="J1163" s="86">
        <v>0.8</v>
      </c>
      <c r="K1163" s="95"/>
      <c r="L1163" s="95"/>
      <c r="M1163" s="95"/>
      <c r="N1163" s="95"/>
      <c r="O1163" s="95"/>
      <c r="P1163" s="95"/>
      <c r="Q1163" s="86">
        <f>SUM(E1163:P1163)</f>
        <v>4.5</v>
      </c>
      <c r="R1163" s="86">
        <v>5.9</v>
      </c>
      <c r="S1163" s="112">
        <f t="shared" si="366"/>
        <v>76.271186440677965</v>
      </c>
      <c r="T1163" s="116">
        <f t="shared" si="3"/>
        <v>-11.4</v>
      </c>
      <c r="U1163" s="118"/>
      <c r="V1163" s="118"/>
      <c r="W1163" s="21"/>
      <c r="X1163" s="21">
        <v>17.3</v>
      </c>
      <c r="Y1163">
        <v>17.3</v>
      </c>
      <c r="Z1163" s="116">
        <f t="shared" si="4"/>
        <v>-11.4</v>
      </c>
    </row>
    <row r="1164" spans="1:26">
      <c r="A1164" s="57"/>
      <c r="B1164" s="47"/>
      <c r="C1164" s="71"/>
      <c r="D1164" s="78" t="s">
        <v>74</v>
      </c>
      <c r="E1164" s="86">
        <f t="shared" ref="E1164:Q1164" si="373">+E1162-E1163</f>
        <v>10.199999999999999</v>
      </c>
      <c r="F1164" s="86">
        <f t="shared" si="373"/>
        <v>15</v>
      </c>
      <c r="G1164" s="86">
        <f t="shared" si="373"/>
        <v>11.5</v>
      </c>
      <c r="H1164" s="86">
        <f t="shared" si="373"/>
        <v>16.8</v>
      </c>
      <c r="I1164" s="86">
        <f t="shared" si="373"/>
        <v>20.400000000000002</v>
      </c>
      <c r="J1164" s="86">
        <f t="shared" si="373"/>
        <v>14.3</v>
      </c>
      <c r="K1164" s="95">
        <f t="shared" si="373"/>
        <v>0</v>
      </c>
      <c r="L1164" s="95">
        <f t="shared" si="373"/>
        <v>0</v>
      </c>
      <c r="M1164" s="95">
        <f t="shared" si="373"/>
        <v>0</v>
      </c>
      <c r="N1164" s="95">
        <f t="shared" si="373"/>
        <v>0</v>
      </c>
      <c r="O1164" s="95">
        <f t="shared" si="373"/>
        <v>0</v>
      </c>
      <c r="P1164" s="95">
        <f t="shared" si="373"/>
        <v>0</v>
      </c>
      <c r="Q1164" s="86">
        <f t="shared" si="373"/>
        <v>88.199999999999989</v>
      </c>
      <c r="R1164" s="86">
        <v>84.6</v>
      </c>
      <c r="S1164" s="112">
        <f t="shared" si="366"/>
        <v>104.25531914893615</v>
      </c>
      <c r="T1164" s="116">
        <f t="shared" si="3"/>
        <v>-81.499999999999986</v>
      </c>
      <c r="U1164" s="118"/>
      <c r="V1164" s="118"/>
      <c r="W1164" s="21"/>
      <c r="X1164" s="21">
        <v>166.1</v>
      </c>
      <c r="Y1164">
        <v>166.1</v>
      </c>
      <c r="Z1164" s="116">
        <f t="shared" si="4"/>
        <v>-81.499999999999986</v>
      </c>
    </row>
    <row r="1165" spans="1:26">
      <c r="A1165" s="57"/>
      <c r="B1165" s="47"/>
      <c r="C1165" s="71"/>
      <c r="D1165" s="78" t="s">
        <v>75</v>
      </c>
      <c r="E1165" s="86">
        <f t="shared" ref="E1165:Q1165" si="374">+E1162-E1166</f>
        <v>10.4</v>
      </c>
      <c r="F1165" s="86">
        <f t="shared" si="374"/>
        <v>14.8</v>
      </c>
      <c r="G1165" s="86">
        <f t="shared" si="374"/>
        <v>12.1</v>
      </c>
      <c r="H1165" s="86">
        <f t="shared" si="374"/>
        <v>16.400000000000002</v>
      </c>
      <c r="I1165" s="86">
        <f t="shared" si="374"/>
        <v>19.600000000000001</v>
      </c>
      <c r="J1165" s="86">
        <f t="shared" si="374"/>
        <v>15.1</v>
      </c>
      <c r="K1165" s="95">
        <f t="shared" si="374"/>
        <v>0</v>
      </c>
      <c r="L1165" s="95">
        <f t="shared" si="374"/>
        <v>0</v>
      </c>
      <c r="M1165" s="95">
        <f t="shared" si="374"/>
        <v>0</v>
      </c>
      <c r="N1165" s="95">
        <f t="shared" si="374"/>
        <v>0</v>
      </c>
      <c r="O1165" s="95">
        <f t="shared" si="374"/>
        <v>0</v>
      </c>
      <c r="P1165" s="95">
        <f t="shared" si="374"/>
        <v>0</v>
      </c>
      <c r="Q1165" s="86">
        <f t="shared" si="374"/>
        <v>88.4</v>
      </c>
      <c r="R1165" s="86">
        <v>85.999999999999986</v>
      </c>
      <c r="S1165" s="112">
        <f t="shared" si="366"/>
        <v>102.79069767441862</v>
      </c>
      <c r="T1165" s="116">
        <f t="shared" si="3"/>
        <v>-93.7</v>
      </c>
      <c r="U1165" s="118"/>
      <c r="V1165" s="118"/>
      <c r="W1165" s="21"/>
      <c r="X1165" s="21">
        <v>179.7</v>
      </c>
      <c r="Y1165">
        <v>179.7</v>
      </c>
      <c r="Z1165" s="116">
        <f t="shared" si="4"/>
        <v>-93.700000000000031</v>
      </c>
    </row>
    <row r="1166" spans="1:26">
      <c r="A1166" s="57"/>
      <c r="B1166" s="47"/>
      <c r="C1166" s="71"/>
      <c r="D1166" s="78" t="s">
        <v>40</v>
      </c>
      <c r="E1166" s="86">
        <v>0.1</v>
      </c>
      <c r="F1166" s="86">
        <v>0.7</v>
      </c>
      <c r="G1166" s="86">
        <v>0.1</v>
      </c>
      <c r="H1166" s="86">
        <v>1.4</v>
      </c>
      <c r="I1166" s="86">
        <v>2</v>
      </c>
      <c r="J1166" s="86">
        <v>0</v>
      </c>
      <c r="K1166" s="95"/>
      <c r="L1166" s="95"/>
      <c r="M1166" s="95"/>
      <c r="N1166" s="95"/>
      <c r="O1166" s="95"/>
      <c r="P1166" s="95"/>
      <c r="Q1166" s="86">
        <f>SUM(E1166:P1166)</f>
        <v>4.3</v>
      </c>
      <c r="R1166" s="86">
        <v>4.5</v>
      </c>
      <c r="S1166" s="112">
        <f t="shared" si="366"/>
        <v>95.555555555555543</v>
      </c>
      <c r="T1166" s="116">
        <f t="shared" si="3"/>
        <v>0.80000000000000016</v>
      </c>
      <c r="U1166" s="118"/>
      <c r="V1166" s="118"/>
      <c r="W1166" s="21"/>
      <c r="X1166" s="21">
        <v>3.7</v>
      </c>
      <c r="Y1166">
        <v>3.7</v>
      </c>
      <c r="Z1166" s="116">
        <f t="shared" si="4"/>
        <v>0.80000000000000016</v>
      </c>
    </row>
    <row r="1167" spans="1:26" ht="14.25">
      <c r="A1167" s="59"/>
      <c r="B1167" s="64"/>
      <c r="C1167" s="72"/>
      <c r="D1167" s="79" t="s">
        <v>76</v>
      </c>
      <c r="E1167" s="87">
        <v>0.1</v>
      </c>
      <c r="F1167" s="87">
        <v>0.7</v>
      </c>
      <c r="G1167" s="87">
        <v>0.1</v>
      </c>
      <c r="H1167" s="87">
        <v>1.4</v>
      </c>
      <c r="I1167" s="87">
        <v>2</v>
      </c>
      <c r="J1167" s="87">
        <v>0</v>
      </c>
      <c r="K1167" s="96"/>
      <c r="L1167" s="96"/>
      <c r="M1167" s="96"/>
      <c r="N1167" s="96"/>
      <c r="O1167" s="96"/>
      <c r="P1167" s="96"/>
      <c r="Q1167" s="87">
        <f>SUM(E1167:P1167)</f>
        <v>4.3</v>
      </c>
      <c r="R1167" s="87">
        <v>4.5</v>
      </c>
      <c r="S1167" s="113">
        <f t="shared" si="366"/>
        <v>95.555555555555543</v>
      </c>
      <c r="T1167" s="116">
        <f t="shared" si="3"/>
        <v>0.80000000000000016</v>
      </c>
      <c r="U1167" s="119"/>
      <c r="V1167" s="119"/>
      <c r="W1167" s="21"/>
      <c r="X1167" s="21">
        <v>3.7</v>
      </c>
      <c r="Y1167">
        <v>3.7</v>
      </c>
      <c r="Z1167" s="116">
        <f t="shared" si="4"/>
        <v>0.80000000000000016</v>
      </c>
    </row>
    <row r="1168" spans="1:26">
      <c r="A1168" s="54" t="s">
        <v>13</v>
      </c>
      <c r="B1168" s="60"/>
      <c r="C1168" s="67"/>
      <c r="D1168" s="77" t="s">
        <v>39</v>
      </c>
      <c r="E1168" s="82">
        <f t="shared" ref="E1168:Q1173" si="375">+E1174+E1231</f>
        <v>362.6</v>
      </c>
      <c r="F1168" s="82">
        <f t="shared" si="375"/>
        <v>449.1</v>
      </c>
      <c r="G1168" s="82">
        <f t="shared" si="375"/>
        <v>393</v>
      </c>
      <c r="H1168" s="82">
        <f t="shared" si="375"/>
        <v>740.1</v>
      </c>
      <c r="I1168" s="82">
        <f t="shared" si="375"/>
        <v>883</v>
      </c>
      <c r="J1168" s="82">
        <f t="shared" si="375"/>
        <v>621.59999999999991</v>
      </c>
      <c r="K1168" s="91">
        <f t="shared" si="375"/>
        <v>0</v>
      </c>
      <c r="L1168" s="91">
        <f t="shared" si="375"/>
        <v>0</v>
      </c>
      <c r="M1168" s="91">
        <f t="shared" si="375"/>
        <v>0</v>
      </c>
      <c r="N1168" s="91">
        <f t="shared" si="375"/>
        <v>0</v>
      </c>
      <c r="O1168" s="91">
        <f t="shared" si="375"/>
        <v>0</v>
      </c>
      <c r="P1168" s="91">
        <f t="shared" si="375"/>
        <v>0</v>
      </c>
      <c r="Q1168" s="82">
        <f t="shared" si="375"/>
        <v>3449.3999999999996</v>
      </c>
      <c r="R1168" s="82">
        <v>3128.8</v>
      </c>
      <c r="S1168" s="111">
        <f t="shared" si="366"/>
        <v>110.24673996420353</v>
      </c>
      <c r="T1168" s="116">
        <f t="shared" si="3"/>
        <v>-3359.3000000000006</v>
      </c>
      <c r="W1168" s="21"/>
      <c r="X1168" s="21">
        <v>6488.1</v>
      </c>
      <c r="Y1168">
        <v>6488.1</v>
      </c>
      <c r="Z1168" s="116">
        <f t="shared" si="4"/>
        <v>-3359.3000000000006</v>
      </c>
    </row>
    <row r="1169" spans="1:26">
      <c r="A1169" s="55"/>
      <c r="B1169" s="61"/>
      <c r="C1169" s="68"/>
      <c r="D1169" s="78" t="s">
        <v>72</v>
      </c>
      <c r="E1169" s="83">
        <f t="shared" si="375"/>
        <v>71.5</v>
      </c>
      <c r="F1169" s="83">
        <f t="shared" si="375"/>
        <v>91.7</v>
      </c>
      <c r="G1169" s="83">
        <f t="shared" si="375"/>
        <v>104</v>
      </c>
      <c r="H1169" s="83">
        <f t="shared" si="375"/>
        <v>230.3</v>
      </c>
      <c r="I1169" s="83">
        <f t="shared" si="375"/>
        <v>307.09999999999997</v>
      </c>
      <c r="J1169" s="83">
        <f t="shared" si="375"/>
        <v>206.8</v>
      </c>
      <c r="K1169" s="92">
        <f t="shared" si="375"/>
        <v>0</v>
      </c>
      <c r="L1169" s="92">
        <f t="shared" si="375"/>
        <v>0</v>
      </c>
      <c r="M1169" s="92">
        <f t="shared" si="375"/>
        <v>0</v>
      </c>
      <c r="N1169" s="92">
        <f t="shared" si="375"/>
        <v>0</v>
      </c>
      <c r="O1169" s="92">
        <f t="shared" si="375"/>
        <v>0</v>
      </c>
      <c r="P1169" s="92">
        <f t="shared" si="375"/>
        <v>0</v>
      </c>
      <c r="Q1169" s="83">
        <f t="shared" si="375"/>
        <v>1011.3999999999999</v>
      </c>
      <c r="R1169" s="83">
        <v>874.8</v>
      </c>
      <c r="S1169" s="112">
        <f t="shared" si="366"/>
        <v>115.61499771376313</v>
      </c>
      <c r="T1169" s="116">
        <f t="shared" si="3"/>
        <v>-1559.4000000000003</v>
      </c>
      <c r="W1169" s="21"/>
      <c r="X1169" s="21">
        <v>2434.2000000000003</v>
      </c>
      <c r="Y1169">
        <v>2434.1</v>
      </c>
      <c r="Z1169" s="116">
        <f t="shared" si="4"/>
        <v>-1559.3</v>
      </c>
    </row>
    <row r="1170" spans="1:26">
      <c r="A1170" s="55"/>
      <c r="B1170" s="61"/>
      <c r="C1170" s="68"/>
      <c r="D1170" s="78" t="s">
        <v>74</v>
      </c>
      <c r="E1170" s="83">
        <f t="shared" si="375"/>
        <v>291.10000000000002</v>
      </c>
      <c r="F1170" s="83">
        <f t="shared" si="375"/>
        <v>357.4</v>
      </c>
      <c r="G1170" s="83">
        <f t="shared" si="375"/>
        <v>289</v>
      </c>
      <c r="H1170" s="83">
        <f t="shared" si="375"/>
        <v>509.79999999999995</v>
      </c>
      <c r="I1170" s="83">
        <f t="shared" si="375"/>
        <v>575.90000000000009</v>
      </c>
      <c r="J1170" s="83">
        <f t="shared" si="375"/>
        <v>414.8</v>
      </c>
      <c r="K1170" s="92">
        <f t="shared" si="375"/>
        <v>0</v>
      </c>
      <c r="L1170" s="92">
        <f t="shared" si="375"/>
        <v>0</v>
      </c>
      <c r="M1170" s="92">
        <f t="shared" si="375"/>
        <v>0</v>
      </c>
      <c r="N1170" s="92">
        <f t="shared" si="375"/>
        <v>0</v>
      </c>
      <c r="O1170" s="92">
        <f t="shared" si="375"/>
        <v>0</v>
      </c>
      <c r="P1170" s="92">
        <f t="shared" si="375"/>
        <v>0</v>
      </c>
      <c r="Q1170" s="83">
        <f t="shared" si="375"/>
        <v>2438</v>
      </c>
      <c r="R1170" s="83">
        <v>2254</v>
      </c>
      <c r="S1170" s="112">
        <f t="shared" si="366"/>
        <v>108.16326530612245</v>
      </c>
      <c r="T1170" s="116">
        <f t="shared" si="3"/>
        <v>-1799.8999999999996</v>
      </c>
      <c r="W1170" s="21"/>
      <c r="X1170" s="21">
        <v>4053.8999999999996</v>
      </c>
      <c r="Y1170">
        <v>4054</v>
      </c>
      <c r="Z1170" s="116">
        <f t="shared" si="4"/>
        <v>-1800</v>
      </c>
    </row>
    <row r="1171" spans="1:26">
      <c r="A1171" s="55"/>
      <c r="B1171" s="61"/>
      <c r="C1171" s="68"/>
      <c r="D1171" s="78" t="s">
        <v>75</v>
      </c>
      <c r="E1171" s="83">
        <f t="shared" si="375"/>
        <v>295.2</v>
      </c>
      <c r="F1171" s="83">
        <f t="shared" si="375"/>
        <v>401.49999999999994</v>
      </c>
      <c r="G1171" s="83">
        <f t="shared" si="375"/>
        <v>345.4</v>
      </c>
      <c r="H1171" s="83">
        <f t="shared" si="375"/>
        <v>643.9</v>
      </c>
      <c r="I1171" s="83">
        <f t="shared" si="375"/>
        <v>770.3</v>
      </c>
      <c r="J1171" s="83">
        <f t="shared" si="375"/>
        <v>522.1</v>
      </c>
      <c r="K1171" s="92">
        <f t="shared" si="375"/>
        <v>0</v>
      </c>
      <c r="L1171" s="92">
        <f t="shared" si="375"/>
        <v>0</v>
      </c>
      <c r="M1171" s="92">
        <f t="shared" si="375"/>
        <v>0</v>
      </c>
      <c r="N1171" s="92">
        <f t="shared" si="375"/>
        <v>0</v>
      </c>
      <c r="O1171" s="92">
        <f t="shared" si="375"/>
        <v>0</v>
      </c>
      <c r="P1171" s="92">
        <f t="shared" si="375"/>
        <v>0</v>
      </c>
      <c r="Q1171" s="83">
        <f t="shared" si="375"/>
        <v>2978.3999999999996</v>
      </c>
      <c r="R1171" s="83">
        <v>2686</v>
      </c>
      <c r="S1171" s="112">
        <f t="shared" si="366"/>
        <v>110.88607594936708</v>
      </c>
      <c r="T1171" s="116">
        <f t="shared" si="3"/>
        <v>-2737.8999999999996</v>
      </c>
      <c r="W1171" s="21"/>
      <c r="X1171" s="21">
        <v>5423.9</v>
      </c>
      <c r="Y1171">
        <v>5423.8000000000011</v>
      </c>
      <c r="Z1171" s="116">
        <f t="shared" si="4"/>
        <v>-2737.8000000000011</v>
      </c>
    </row>
    <row r="1172" spans="1:26">
      <c r="A1172" s="55"/>
      <c r="B1172" s="61"/>
      <c r="C1172" s="68"/>
      <c r="D1172" s="78" t="s">
        <v>40</v>
      </c>
      <c r="E1172" s="83">
        <f t="shared" si="375"/>
        <v>67.399999999999991</v>
      </c>
      <c r="F1172" s="83">
        <f t="shared" si="375"/>
        <v>47.599999999999994</v>
      </c>
      <c r="G1172" s="83">
        <f t="shared" si="375"/>
        <v>47.599999999999994</v>
      </c>
      <c r="H1172" s="83">
        <f t="shared" si="375"/>
        <v>96.199999999999989</v>
      </c>
      <c r="I1172" s="83">
        <f t="shared" si="375"/>
        <v>112.69999999999999</v>
      </c>
      <c r="J1172" s="83">
        <f t="shared" si="375"/>
        <v>99.499999999999986</v>
      </c>
      <c r="K1172" s="92">
        <f t="shared" si="375"/>
        <v>0</v>
      </c>
      <c r="L1172" s="92">
        <f t="shared" si="375"/>
        <v>0</v>
      </c>
      <c r="M1172" s="92">
        <f t="shared" si="375"/>
        <v>0</v>
      </c>
      <c r="N1172" s="92">
        <f t="shared" si="375"/>
        <v>0</v>
      </c>
      <c r="O1172" s="92">
        <f t="shared" si="375"/>
        <v>0</v>
      </c>
      <c r="P1172" s="92">
        <f t="shared" si="375"/>
        <v>0</v>
      </c>
      <c r="Q1172" s="83">
        <f t="shared" si="375"/>
        <v>470.99999999999989</v>
      </c>
      <c r="R1172" s="83">
        <v>442.79999999999995</v>
      </c>
      <c r="S1172" s="112">
        <f t="shared" si="366"/>
        <v>106.36856368563686</v>
      </c>
      <c r="T1172" s="116">
        <f t="shared" si="3"/>
        <v>-621.39999999999986</v>
      </c>
      <c r="W1172" s="21"/>
      <c r="X1172" s="21">
        <v>1064.1999999999998</v>
      </c>
      <c r="Y1172">
        <v>1064.3000000000002</v>
      </c>
      <c r="Z1172" s="116">
        <f t="shared" si="4"/>
        <v>-621.50000000000023</v>
      </c>
    </row>
    <row r="1173" spans="1:26" ht="14.25">
      <c r="A1173" s="55"/>
      <c r="B1173" s="62"/>
      <c r="C1173" s="69"/>
      <c r="D1173" s="79" t="s">
        <v>76</v>
      </c>
      <c r="E1173" s="84">
        <f t="shared" si="375"/>
        <v>78.400000000000006</v>
      </c>
      <c r="F1173" s="84">
        <f t="shared" si="375"/>
        <v>56.699999999999989</v>
      </c>
      <c r="G1173" s="84">
        <f t="shared" si="375"/>
        <v>57.999999999999993</v>
      </c>
      <c r="H1173" s="84">
        <f t="shared" si="375"/>
        <v>112.9</v>
      </c>
      <c r="I1173" s="84">
        <f t="shared" si="375"/>
        <v>130.30000000000001</v>
      </c>
      <c r="J1173" s="84">
        <f t="shared" si="375"/>
        <v>114.7</v>
      </c>
      <c r="K1173" s="93">
        <f t="shared" si="375"/>
        <v>0</v>
      </c>
      <c r="L1173" s="93">
        <f t="shared" si="375"/>
        <v>0</v>
      </c>
      <c r="M1173" s="93">
        <f t="shared" si="375"/>
        <v>0</v>
      </c>
      <c r="N1173" s="93">
        <f t="shared" si="375"/>
        <v>0</v>
      </c>
      <c r="O1173" s="93">
        <f t="shared" si="375"/>
        <v>0</v>
      </c>
      <c r="P1173" s="93">
        <f t="shared" si="375"/>
        <v>0</v>
      </c>
      <c r="Q1173" s="84">
        <f t="shared" si="375"/>
        <v>551</v>
      </c>
      <c r="R1173" s="84">
        <v>520.5</v>
      </c>
      <c r="S1173" s="113">
        <f t="shared" si="366"/>
        <v>105.8597502401537</v>
      </c>
      <c r="T1173" s="116">
        <f t="shared" si="3"/>
        <v>-653.29999999999995</v>
      </c>
      <c r="W1173" s="21"/>
      <c r="X1173" s="21">
        <v>1173.8</v>
      </c>
      <c r="Y1173">
        <v>1173.8</v>
      </c>
      <c r="Z1173" s="116">
        <f t="shared" si="4"/>
        <v>-653.29999999999995</v>
      </c>
    </row>
    <row r="1174" spans="1:26">
      <c r="A1174" s="57"/>
      <c r="B1174" s="54" t="s">
        <v>355</v>
      </c>
      <c r="C1174" s="67"/>
      <c r="D1174" s="77" t="s">
        <v>39</v>
      </c>
      <c r="E1174" s="85">
        <f t="shared" ref="E1174:Q1179" si="376">+E1180+E1186+E1192+E1201+E1207+E1213+E1219+E1225</f>
        <v>331.1</v>
      </c>
      <c r="F1174" s="85">
        <f t="shared" si="376"/>
        <v>404</v>
      </c>
      <c r="G1174" s="85">
        <f t="shared" si="376"/>
        <v>350.5</v>
      </c>
      <c r="H1174" s="85">
        <f t="shared" si="376"/>
        <v>585.70000000000005</v>
      </c>
      <c r="I1174" s="85">
        <f t="shared" si="376"/>
        <v>650.29999999999995</v>
      </c>
      <c r="J1174" s="85">
        <f t="shared" si="376"/>
        <v>503.6</v>
      </c>
      <c r="K1174" s="94">
        <f t="shared" si="376"/>
        <v>0</v>
      </c>
      <c r="L1174" s="94">
        <f t="shared" si="376"/>
        <v>0</v>
      </c>
      <c r="M1174" s="94">
        <f t="shared" si="376"/>
        <v>0</v>
      </c>
      <c r="N1174" s="94">
        <f t="shared" si="376"/>
        <v>0</v>
      </c>
      <c r="O1174" s="94">
        <f t="shared" si="376"/>
        <v>0</v>
      </c>
      <c r="P1174" s="94">
        <f t="shared" si="376"/>
        <v>0</v>
      </c>
      <c r="Q1174" s="85">
        <f t="shared" si="376"/>
        <v>2825.2</v>
      </c>
      <c r="R1174" s="85">
        <v>2446.1</v>
      </c>
      <c r="S1174" s="111">
        <f t="shared" si="366"/>
        <v>115.49813989616122</v>
      </c>
      <c r="T1174" s="116">
        <f t="shared" si="3"/>
        <v>-2557.1000000000008</v>
      </c>
      <c r="W1174" s="21"/>
      <c r="X1174" s="21">
        <v>5003.2000000000007</v>
      </c>
      <c r="Y1174">
        <v>5003.2000000000007</v>
      </c>
      <c r="Z1174" s="116">
        <f t="shared" si="4"/>
        <v>-2557.1000000000008</v>
      </c>
    </row>
    <row r="1175" spans="1:26">
      <c r="A1175" s="57"/>
      <c r="B1175" s="55"/>
      <c r="C1175" s="68"/>
      <c r="D1175" s="78" t="s">
        <v>72</v>
      </c>
      <c r="E1175" s="86">
        <f t="shared" si="376"/>
        <v>60.1</v>
      </c>
      <c r="F1175" s="86">
        <f t="shared" si="376"/>
        <v>73.400000000000006</v>
      </c>
      <c r="G1175" s="86">
        <f t="shared" si="376"/>
        <v>88.9</v>
      </c>
      <c r="H1175" s="86">
        <f t="shared" si="376"/>
        <v>170.3</v>
      </c>
      <c r="I1175" s="86">
        <f t="shared" si="376"/>
        <v>215.2</v>
      </c>
      <c r="J1175" s="86">
        <f t="shared" si="376"/>
        <v>156.80000000000001</v>
      </c>
      <c r="K1175" s="95">
        <f t="shared" si="376"/>
        <v>0</v>
      </c>
      <c r="L1175" s="95">
        <f t="shared" si="376"/>
        <v>0</v>
      </c>
      <c r="M1175" s="95">
        <f t="shared" si="376"/>
        <v>0</v>
      </c>
      <c r="N1175" s="95">
        <f t="shared" si="376"/>
        <v>0</v>
      </c>
      <c r="O1175" s="95">
        <f t="shared" si="376"/>
        <v>0</v>
      </c>
      <c r="P1175" s="95">
        <f t="shared" si="376"/>
        <v>0</v>
      </c>
      <c r="Q1175" s="86">
        <f t="shared" si="376"/>
        <v>764.7</v>
      </c>
      <c r="R1175" s="86">
        <v>616.59999999999991</v>
      </c>
      <c r="S1175" s="112">
        <f t="shared" si="366"/>
        <v>124.01881284463185</v>
      </c>
      <c r="T1175" s="116">
        <f t="shared" si="3"/>
        <v>-1178.2000000000003</v>
      </c>
      <c r="W1175" s="21"/>
      <c r="X1175" s="21">
        <v>1794.8000000000002</v>
      </c>
      <c r="Y1175">
        <v>1794.6999999999998</v>
      </c>
      <c r="Z1175" s="116">
        <f t="shared" si="4"/>
        <v>-1178.0999999999999</v>
      </c>
    </row>
    <row r="1176" spans="1:26">
      <c r="A1176" s="57"/>
      <c r="B1176" s="55"/>
      <c r="C1176" s="68"/>
      <c r="D1176" s="78" t="s">
        <v>74</v>
      </c>
      <c r="E1176" s="86">
        <f t="shared" si="376"/>
        <v>271</v>
      </c>
      <c r="F1176" s="86">
        <f t="shared" si="376"/>
        <v>330.6</v>
      </c>
      <c r="G1176" s="86">
        <f t="shared" si="376"/>
        <v>261.60000000000002</v>
      </c>
      <c r="H1176" s="86">
        <f t="shared" si="376"/>
        <v>415.4</v>
      </c>
      <c r="I1176" s="86">
        <f t="shared" si="376"/>
        <v>435.1</v>
      </c>
      <c r="J1176" s="86">
        <f t="shared" si="376"/>
        <v>346.8</v>
      </c>
      <c r="K1176" s="95">
        <f t="shared" si="376"/>
        <v>0</v>
      </c>
      <c r="L1176" s="95">
        <f t="shared" si="376"/>
        <v>0</v>
      </c>
      <c r="M1176" s="95">
        <f t="shared" si="376"/>
        <v>0</v>
      </c>
      <c r="N1176" s="95">
        <f t="shared" si="376"/>
        <v>0</v>
      </c>
      <c r="O1176" s="95">
        <f t="shared" si="376"/>
        <v>0</v>
      </c>
      <c r="P1176" s="95">
        <f t="shared" si="376"/>
        <v>0</v>
      </c>
      <c r="Q1176" s="86">
        <f t="shared" si="376"/>
        <v>2060.5</v>
      </c>
      <c r="R1176" s="86">
        <v>1829.5</v>
      </c>
      <c r="S1176" s="112">
        <f t="shared" si="366"/>
        <v>112.62640065591691</v>
      </c>
      <c r="T1176" s="116">
        <f t="shared" si="3"/>
        <v>-1378.8999999999996</v>
      </c>
      <c r="W1176" s="21"/>
      <c r="X1176" s="21">
        <v>3208.3999999999996</v>
      </c>
      <c r="Y1176">
        <v>3208.5</v>
      </c>
      <c r="Z1176" s="116">
        <f t="shared" si="4"/>
        <v>-1379</v>
      </c>
    </row>
    <row r="1177" spans="1:26">
      <c r="A1177" s="57"/>
      <c r="B1177" s="55"/>
      <c r="C1177" s="68"/>
      <c r="D1177" s="78" t="s">
        <v>75</v>
      </c>
      <c r="E1177" s="86">
        <f t="shared" si="376"/>
        <v>272.8</v>
      </c>
      <c r="F1177" s="86">
        <f t="shared" si="376"/>
        <v>365.6</v>
      </c>
      <c r="G1177" s="86">
        <f t="shared" si="376"/>
        <v>312.79999999999995</v>
      </c>
      <c r="H1177" s="86">
        <f t="shared" si="376"/>
        <v>509.3</v>
      </c>
      <c r="I1177" s="86">
        <f t="shared" si="376"/>
        <v>561.4</v>
      </c>
      <c r="J1177" s="86">
        <f t="shared" si="376"/>
        <v>421.4</v>
      </c>
      <c r="K1177" s="95">
        <f t="shared" si="376"/>
        <v>0</v>
      </c>
      <c r="L1177" s="95">
        <f t="shared" si="376"/>
        <v>0</v>
      </c>
      <c r="M1177" s="95">
        <f t="shared" si="376"/>
        <v>0</v>
      </c>
      <c r="N1177" s="95">
        <f t="shared" si="376"/>
        <v>0</v>
      </c>
      <c r="O1177" s="95">
        <f t="shared" si="376"/>
        <v>0</v>
      </c>
      <c r="P1177" s="95">
        <f t="shared" si="376"/>
        <v>0</v>
      </c>
      <c r="Q1177" s="86">
        <f t="shared" si="376"/>
        <v>2443.2999999999997</v>
      </c>
      <c r="R1177" s="86">
        <v>2081.8999999999996</v>
      </c>
      <c r="S1177" s="112">
        <f t="shared" si="366"/>
        <v>117.35914309044624</v>
      </c>
      <c r="T1177" s="116">
        <f t="shared" si="3"/>
        <v>-1997.7000000000003</v>
      </c>
      <c r="W1177" s="21"/>
      <c r="X1177" s="21">
        <v>4079.6</v>
      </c>
      <c r="Y1177">
        <v>4079.5000000000009</v>
      </c>
      <c r="Z1177" s="116">
        <f t="shared" si="4"/>
        <v>-1997.6000000000013</v>
      </c>
    </row>
    <row r="1178" spans="1:26">
      <c r="A1178" s="57"/>
      <c r="B1178" s="55"/>
      <c r="C1178" s="68"/>
      <c r="D1178" s="78" t="s">
        <v>40</v>
      </c>
      <c r="E1178" s="86">
        <f t="shared" si="376"/>
        <v>58.3</v>
      </c>
      <c r="F1178" s="86">
        <f t="shared" si="376"/>
        <v>38.4</v>
      </c>
      <c r="G1178" s="86">
        <f t="shared" si="376"/>
        <v>37.699999999999996</v>
      </c>
      <c r="H1178" s="86">
        <f t="shared" si="376"/>
        <v>76.399999999999991</v>
      </c>
      <c r="I1178" s="86">
        <f t="shared" si="376"/>
        <v>88.9</v>
      </c>
      <c r="J1178" s="86">
        <f t="shared" si="376"/>
        <v>82.199999999999989</v>
      </c>
      <c r="K1178" s="95">
        <f t="shared" si="376"/>
        <v>0</v>
      </c>
      <c r="L1178" s="95">
        <f t="shared" si="376"/>
        <v>0</v>
      </c>
      <c r="M1178" s="95">
        <f t="shared" si="376"/>
        <v>0</v>
      </c>
      <c r="N1178" s="95">
        <f t="shared" si="376"/>
        <v>0</v>
      </c>
      <c r="O1178" s="95">
        <f t="shared" si="376"/>
        <v>0</v>
      </c>
      <c r="P1178" s="95">
        <f t="shared" si="376"/>
        <v>0</v>
      </c>
      <c r="Q1178" s="86">
        <f t="shared" si="376"/>
        <v>381.89999999999992</v>
      </c>
      <c r="R1178" s="86">
        <v>364.19999999999993</v>
      </c>
      <c r="S1178" s="112">
        <f t="shared" si="366"/>
        <v>104.85996705107084</v>
      </c>
      <c r="T1178" s="116">
        <f t="shared" si="3"/>
        <v>-559.4</v>
      </c>
      <c r="W1178" s="21"/>
      <c r="X1178" s="21">
        <v>923.59999999999991</v>
      </c>
      <c r="Y1178">
        <v>923.7</v>
      </c>
      <c r="Z1178" s="116">
        <f t="shared" si="4"/>
        <v>-559.50000000000011</v>
      </c>
    </row>
    <row r="1179" spans="1:26" ht="14.25">
      <c r="A1179" s="57"/>
      <c r="B1179" s="55"/>
      <c r="C1179" s="69"/>
      <c r="D1179" s="79" t="s">
        <v>76</v>
      </c>
      <c r="E1179" s="87">
        <f t="shared" si="376"/>
        <v>65.400000000000006</v>
      </c>
      <c r="F1179" s="87">
        <f t="shared" si="376"/>
        <v>42.999999999999993</v>
      </c>
      <c r="G1179" s="87">
        <f t="shared" si="376"/>
        <v>42.499999999999993</v>
      </c>
      <c r="H1179" s="87">
        <f t="shared" si="376"/>
        <v>86.8</v>
      </c>
      <c r="I1179" s="87">
        <f t="shared" si="376"/>
        <v>99.8</v>
      </c>
      <c r="J1179" s="87">
        <f t="shared" si="376"/>
        <v>91</v>
      </c>
      <c r="K1179" s="96">
        <f t="shared" si="376"/>
        <v>0</v>
      </c>
      <c r="L1179" s="96">
        <f t="shared" si="376"/>
        <v>0</v>
      </c>
      <c r="M1179" s="96">
        <f t="shared" si="376"/>
        <v>0</v>
      </c>
      <c r="N1179" s="96">
        <f t="shared" si="376"/>
        <v>0</v>
      </c>
      <c r="O1179" s="96">
        <f t="shared" si="376"/>
        <v>0</v>
      </c>
      <c r="P1179" s="96">
        <f t="shared" si="376"/>
        <v>0</v>
      </c>
      <c r="Q1179" s="87">
        <f t="shared" si="376"/>
        <v>428.49999999999994</v>
      </c>
      <c r="R1179" s="87">
        <v>413.5</v>
      </c>
      <c r="S1179" s="113">
        <f t="shared" si="366"/>
        <v>103.62756952841595</v>
      </c>
      <c r="T1179" s="116">
        <f t="shared" si="3"/>
        <v>-586.89999999999986</v>
      </c>
      <c r="W1179" s="21"/>
      <c r="X1179" s="21">
        <v>1000.3999999999999</v>
      </c>
      <c r="Y1179">
        <v>1000.3999999999999</v>
      </c>
      <c r="Z1179" s="116">
        <f t="shared" si="4"/>
        <v>-586.89999999999986</v>
      </c>
    </row>
    <row r="1180" spans="1:26" ht="13.5" customHeight="1">
      <c r="A1180" s="57"/>
      <c r="B1180" s="57"/>
      <c r="C1180" s="70" t="s">
        <v>318</v>
      </c>
      <c r="D1180" s="77" t="s">
        <v>39</v>
      </c>
      <c r="E1180" s="85">
        <v>210.9</v>
      </c>
      <c r="F1180" s="85">
        <v>158.5</v>
      </c>
      <c r="G1180" s="85">
        <v>155.6</v>
      </c>
      <c r="H1180" s="85">
        <v>275.8</v>
      </c>
      <c r="I1180" s="85">
        <v>282.10000000000002</v>
      </c>
      <c r="J1180" s="85">
        <v>301.10000000000002</v>
      </c>
      <c r="K1180" s="94"/>
      <c r="L1180" s="94"/>
      <c r="M1180" s="94"/>
      <c r="N1180" s="94"/>
      <c r="O1180" s="94"/>
      <c r="P1180" s="94"/>
      <c r="Q1180" s="85">
        <f>SUM(E1180:P1180)</f>
        <v>1384</v>
      </c>
      <c r="R1180" s="85">
        <v>1286.9000000000001</v>
      </c>
      <c r="S1180" s="111">
        <f t="shared" si="366"/>
        <v>107.54526381226202</v>
      </c>
      <c r="T1180" s="116">
        <f t="shared" si="3"/>
        <v>-1761.7000000000003</v>
      </c>
      <c r="U1180" s="147" t="s">
        <v>5</v>
      </c>
      <c r="V1180" s="148">
        <v>1</v>
      </c>
      <c r="W1180" s="21"/>
      <c r="X1180" s="21">
        <v>3048.6000000000004</v>
      </c>
      <c r="Y1180">
        <v>3048.6000000000004</v>
      </c>
      <c r="Z1180" s="116">
        <f t="shared" si="4"/>
        <v>-1761.7000000000003</v>
      </c>
    </row>
    <row r="1181" spans="1:26">
      <c r="A1181" s="57"/>
      <c r="B1181" s="47"/>
      <c r="C1181" s="71"/>
      <c r="D1181" s="78" t="s">
        <v>72</v>
      </c>
      <c r="E1181" s="86">
        <v>41.3</v>
      </c>
      <c r="F1181" s="86">
        <v>24.4</v>
      </c>
      <c r="G1181" s="86">
        <v>41.6</v>
      </c>
      <c r="H1181" s="86">
        <v>80.2</v>
      </c>
      <c r="I1181" s="86">
        <v>88.6</v>
      </c>
      <c r="J1181" s="86">
        <v>96.9</v>
      </c>
      <c r="K1181" s="95"/>
      <c r="L1181" s="95"/>
      <c r="M1181" s="95"/>
      <c r="N1181" s="95"/>
      <c r="O1181" s="95"/>
      <c r="P1181" s="95"/>
      <c r="Q1181" s="86">
        <f>SUM(E1181:P1181)</f>
        <v>373</v>
      </c>
      <c r="R1181" s="86">
        <v>371</v>
      </c>
      <c r="S1181" s="112">
        <f t="shared" si="366"/>
        <v>100.53908355795149</v>
      </c>
      <c r="T1181" s="116">
        <f t="shared" si="3"/>
        <v>-673.30000000000018</v>
      </c>
      <c r="U1181" s="145"/>
      <c r="V1181" s="118"/>
      <c r="W1181" s="21"/>
      <c r="X1181" s="21">
        <v>1044.3000000000002</v>
      </c>
      <c r="Y1181">
        <v>1044.1999999999998</v>
      </c>
      <c r="Z1181" s="116">
        <f t="shared" si="4"/>
        <v>-673.19999999999982</v>
      </c>
    </row>
    <row r="1182" spans="1:26">
      <c r="A1182" s="57"/>
      <c r="B1182" s="47"/>
      <c r="C1182" s="71"/>
      <c r="D1182" s="78" t="s">
        <v>74</v>
      </c>
      <c r="E1182" s="86">
        <f t="shared" ref="E1182:Q1182" si="377">+E1180-E1181</f>
        <v>169.60000000000002</v>
      </c>
      <c r="F1182" s="86">
        <f t="shared" si="377"/>
        <v>134.1</v>
      </c>
      <c r="G1182" s="86">
        <f t="shared" si="377"/>
        <v>114</v>
      </c>
      <c r="H1182" s="86">
        <f t="shared" si="377"/>
        <v>195.60000000000002</v>
      </c>
      <c r="I1182" s="86">
        <f t="shared" si="377"/>
        <v>193.50000000000003</v>
      </c>
      <c r="J1182" s="86">
        <f t="shared" si="377"/>
        <v>204.2</v>
      </c>
      <c r="K1182" s="95">
        <f t="shared" si="377"/>
        <v>0</v>
      </c>
      <c r="L1182" s="95">
        <f t="shared" si="377"/>
        <v>0</v>
      </c>
      <c r="M1182" s="95">
        <f t="shared" si="377"/>
        <v>0</v>
      </c>
      <c r="N1182" s="95">
        <f t="shared" si="377"/>
        <v>0</v>
      </c>
      <c r="O1182" s="95">
        <f t="shared" si="377"/>
        <v>0</v>
      </c>
      <c r="P1182" s="95">
        <f t="shared" si="377"/>
        <v>0</v>
      </c>
      <c r="Q1182" s="86">
        <f t="shared" si="377"/>
        <v>1011</v>
      </c>
      <c r="R1182" s="86">
        <v>915.9</v>
      </c>
      <c r="S1182" s="112">
        <f t="shared" si="366"/>
        <v>110.38322961021947</v>
      </c>
      <c r="T1182" s="116">
        <f t="shared" si="3"/>
        <v>-1088.4000000000001</v>
      </c>
      <c r="U1182" s="145"/>
      <c r="V1182" s="118"/>
      <c r="W1182" s="21"/>
      <c r="X1182" s="21">
        <v>2004.3000000000002</v>
      </c>
      <c r="Y1182">
        <v>2004.4000000000005</v>
      </c>
      <c r="Z1182" s="116">
        <f t="shared" si="4"/>
        <v>-1088.5000000000005</v>
      </c>
    </row>
    <row r="1183" spans="1:26">
      <c r="A1183" s="57"/>
      <c r="B1183" s="47"/>
      <c r="C1183" s="71"/>
      <c r="D1183" s="78" t="s">
        <v>75</v>
      </c>
      <c r="E1183" s="86">
        <f t="shared" ref="E1183:Q1183" si="378">+E1180-E1184</f>
        <v>158.69999999999999</v>
      </c>
      <c r="F1183" s="86">
        <f t="shared" si="378"/>
        <v>128.6</v>
      </c>
      <c r="G1183" s="86">
        <f t="shared" si="378"/>
        <v>124.69999999999999</v>
      </c>
      <c r="H1183" s="86">
        <f t="shared" si="378"/>
        <v>220.9</v>
      </c>
      <c r="I1183" s="86">
        <f t="shared" si="378"/>
        <v>219.7</v>
      </c>
      <c r="J1183" s="86">
        <f t="shared" si="378"/>
        <v>232.50000000000003</v>
      </c>
      <c r="K1183" s="95">
        <f t="shared" si="378"/>
        <v>0</v>
      </c>
      <c r="L1183" s="95">
        <f t="shared" si="378"/>
        <v>0</v>
      </c>
      <c r="M1183" s="95">
        <f t="shared" si="378"/>
        <v>0</v>
      </c>
      <c r="N1183" s="95">
        <f t="shared" si="378"/>
        <v>0</v>
      </c>
      <c r="O1183" s="95">
        <f t="shared" si="378"/>
        <v>0</v>
      </c>
      <c r="P1183" s="95">
        <f t="shared" si="378"/>
        <v>0</v>
      </c>
      <c r="Q1183" s="86">
        <f t="shared" si="378"/>
        <v>1085.0999999999999</v>
      </c>
      <c r="R1183" s="86">
        <v>992.8</v>
      </c>
      <c r="S1183" s="112">
        <f t="shared" si="366"/>
        <v>109.29693795326347</v>
      </c>
      <c r="T1183" s="116">
        <f t="shared" si="3"/>
        <v>-1294.6999999999998</v>
      </c>
      <c r="U1183" s="145"/>
      <c r="V1183" s="118"/>
      <c r="W1183" s="21"/>
      <c r="X1183" s="21">
        <v>2287.5</v>
      </c>
      <c r="Y1183">
        <v>2287.4000000000005</v>
      </c>
      <c r="Z1183" s="116">
        <f t="shared" si="4"/>
        <v>-1294.6000000000004</v>
      </c>
    </row>
    <row r="1184" spans="1:26">
      <c r="A1184" s="57"/>
      <c r="B1184" s="47"/>
      <c r="C1184" s="71"/>
      <c r="D1184" s="78" t="s">
        <v>40</v>
      </c>
      <c r="E1184" s="86">
        <v>52.2</v>
      </c>
      <c r="F1184" s="86">
        <v>29.9</v>
      </c>
      <c r="G1184" s="86">
        <v>30.9</v>
      </c>
      <c r="H1184" s="86">
        <v>54.9</v>
      </c>
      <c r="I1184" s="86">
        <v>62.4</v>
      </c>
      <c r="J1184" s="86">
        <v>68.599999999999994</v>
      </c>
      <c r="K1184" s="95"/>
      <c r="L1184" s="95"/>
      <c r="M1184" s="95"/>
      <c r="N1184" s="95"/>
      <c r="O1184" s="95"/>
      <c r="P1184" s="95"/>
      <c r="Q1184" s="86">
        <f>SUM(E1184:P1184)</f>
        <v>298.89999999999998</v>
      </c>
      <c r="R1184" s="86">
        <v>294.10000000000002</v>
      </c>
      <c r="S1184" s="112">
        <f t="shared" si="366"/>
        <v>101.63209792587553</v>
      </c>
      <c r="T1184" s="116">
        <f t="shared" si="3"/>
        <v>-466.99999999999989</v>
      </c>
      <c r="U1184" s="145"/>
      <c r="V1184" s="118"/>
      <c r="W1184" s="21"/>
      <c r="X1184" s="21">
        <v>761.09999999999991</v>
      </c>
      <c r="Y1184">
        <v>761.2</v>
      </c>
      <c r="Z1184" s="116">
        <f t="shared" si="4"/>
        <v>-467.1</v>
      </c>
    </row>
    <row r="1185" spans="1:26" ht="14.25">
      <c r="A1185" s="57"/>
      <c r="B1185" s="47"/>
      <c r="C1185" s="72"/>
      <c r="D1185" s="79" t="s">
        <v>76</v>
      </c>
      <c r="E1185" s="87">
        <v>56.8</v>
      </c>
      <c r="F1185" s="87">
        <v>32.700000000000003</v>
      </c>
      <c r="G1185" s="87">
        <v>33.9</v>
      </c>
      <c r="H1185" s="87">
        <v>61.1</v>
      </c>
      <c r="I1185" s="87">
        <v>68.5</v>
      </c>
      <c r="J1185" s="87">
        <v>73.7</v>
      </c>
      <c r="K1185" s="96"/>
      <c r="L1185" s="96"/>
      <c r="M1185" s="96"/>
      <c r="N1185" s="96"/>
      <c r="O1185" s="96"/>
      <c r="P1185" s="96"/>
      <c r="Q1185" s="87">
        <f>SUM(E1185:P1185)</f>
        <v>326.7</v>
      </c>
      <c r="R1185" s="87">
        <v>319.5</v>
      </c>
      <c r="S1185" s="113">
        <f t="shared" si="366"/>
        <v>102.25352112676056</v>
      </c>
      <c r="T1185" s="116">
        <f t="shared" si="3"/>
        <v>-497.5</v>
      </c>
      <c r="U1185" s="146"/>
      <c r="V1185" s="119"/>
      <c r="W1185" s="21"/>
      <c r="X1185" s="21">
        <v>817</v>
      </c>
      <c r="Y1185">
        <v>817</v>
      </c>
      <c r="Z1185" s="116">
        <f t="shared" si="4"/>
        <v>-497.5</v>
      </c>
    </row>
    <row r="1186" spans="1:26" ht="13.5" customHeight="1">
      <c r="A1186" s="57"/>
      <c r="B1186" s="47"/>
      <c r="C1186" s="70" t="s">
        <v>280</v>
      </c>
      <c r="D1186" s="77" t="s">
        <v>39</v>
      </c>
      <c r="E1186" s="85">
        <v>2.9</v>
      </c>
      <c r="F1186" s="85">
        <v>5.6</v>
      </c>
      <c r="G1186" s="85">
        <v>5.5</v>
      </c>
      <c r="H1186" s="85">
        <v>14.1</v>
      </c>
      <c r="I1186" s="85">
        <v>19.7</v>
      </c>
      <c r="J1186" s="85">
        <v>12.3</v>
      </c>
      <c r="K1186" s="94"/>
      <c r="L1186" s="94"/>
      <c r="M1186" s="94"/>
      <c r="N1186" s="94"/>
      <c r="O1186" s="94"/>
      <c r="P1186" s="94"/>
      <c r="Q1186" s="85">
        <f>SUM(E1186:P1186)</f>
        <v>60.099999999999994</v>
      </c>
      <c r="R1186" s="85">
        <v>50.8</v>
      </c>
      <c r="S1186" s="111">
        <f t="shared" si="366"/>
        <v>118.30708661417322</v>
      </c>
      <c r="T1186" s="116">
        <f t="shared" si="3"/>
        <v>-32.000000000000014</v>
      </c>
      <c r="U1186" s="117" t="s">
        <v>504</v>
      </c>
      <c r="V1186" s="148"/>
      <c r="W1186" s="21"/>
      <c r="X1186" s="21">
        <v>82.800000000000011</v>
      </c>
      <c r="Y1186">
        <v>82.800000000000011</v>
      </c>
      <c r="Z1186" s="116">
        <f t="shared" si="4"/>
        <v>-32.000000000000014</v>
      </c>
    </row>
    <row r="1187" spans="1:26">
      <c r="A1187" s="57"/>
      <c r="B1187" s="47"/>
      <c r="C1187" s="71"/>
      <c r="D1187" s="78" t="s">
        <v>72</v>
      </c>
      <c r="E1187" s="86">
        <v>0.2</v>
      </c>
      <c r="F1187" s="86">
        <v>0.4</v>
      </c>
      <c r="G1187" s="86">
        <v>1</v>
      </c>
      <c r="H1187" s="86">
        <v>2.9</v>
      </c>
      <c r="I1187" s="86">
        <v>5.0999999999999996</v>
      </c>
      <c r="J1187" s="86">
        <v>0.9</v>
      </c>
      <c r="K1187" s="95"/>
      <c r="L1187" s="95"/>
      <c r="M1187" s="95"/>
      <c r="N1187" s="95"/>
      <c r="O1187" s="95"/>
      <c r="P1187" s="95"/>
      <c r="Q1187" s="86">
        <f>SUM(E1187:P1187)</f>
        <v>10.5</v>
      </c>
      <c r="R1187" s="86">
        <v>8.3000000000000007</v>
      </c>
      <c r="S1187" s="112">
        <f t="shared" si="366"/>
        <v>126.50602409638554</v>
      </c>
      <c r="T1187" s="116">
        <f t="shared" si="3"/>
        <v>-57.7</v>
      </c>
      <c r="U1187" s="118"/>
      <c r="V1187" s="118"/>
      <c r="W1187" s="21"/>
      <c r="X1187" s="21">
        <v>66</v>
      </c>
      <c r="Y1187">
        <v>66</v>
      </c>
      <c r="Z1187" s="116">
        <f t="shared" si="4"/>
        <v>-57.7</v>
      </c>
    </row>
    <row r="1188" spans="1:26">
      <c r="A1188" s="57"/>
      <c r="B1188" s="47"/>
      <c r="C1188" s="71"/>
      <c r="D1188" s="78" t="s">
        <v>74</v>
      </c>
      <c r="E1188" s="86">
        <f t="shared" ref="E1188:Q1188" si="379">+E1186-E1187</f>
        <v>2.7</v>
      </c>
      <c r="F1188" s="86">
        <f t="shared" si="379"/>
        <v>5.1999999999999993</v>
      </c>
      <c r="G1188" s="86">
        <f t="shared" si="379"/>
        <v>4.5</v>
      </c>
      <c r="H1188" s="86">
        <f t="shared" si="379"/>
        <v>11.2</v>
      </c>
      <c r="I1188" s="86">
        <f t="shared" si="379"/>
        <v>14.6</v>
      </c>
      <c r="J1188" s="86">
        <f t="shared" si="379"/>
        <v>11.4</v>
      </c>
      <c r="K1188" s="95">
        <f t="shared" si="379"/>
        <v>0</v>
      </c>
      <c r="L1188" s="95">
        <f t="shared" si="379"/>
        <v>0</v>
      </c>
      <c r="M1188" s="95">
        <f t="shared" si="379"/>
        <v>0</v>
      </c>
      <c r="N1188" s="95">
        <f t="shared" si="379"/>
        <v>0</v>
      </c>
      <c r="O1188" s="95">
        <f t="shared" si="379"/>
        <v>0</v>
      </c>
      <c r="P1188" s="95">
        <f t="shared" si="379"/>
        <v>0</v>
      </c>
      <c r="Q1188" s="86">
        <f t="shared" si="379"/>
        <v>49.599999999999994</v>
      </c>
      <c r="R1188" s="86">
        <v>42.5</v>
      </c>
      <c r="S1188" s="112">
        <f t="shared" si="366"/>
        <v>116.70588235294117</v>
      </c>
      <c r="T1188" s="116">
        <f t="shared" si="3"/>
        <v>25.699999999999996</v>
      </c>
      <c r="U1188" s="118"/>
      <c r="V1188" s="118"/>
      <c r="W1188" s="21"/>
      <c r="X1188" s="21">
        <v>16.800000000000004</v>
      </c>
      <c r="Y1188">
        <v>16.800000000000011</v>
      </c>
      <c r="Z1188" s="116">
        <f t="shared" si="4"/>
        <v>25.699999999999989</v>
      </c>
    </row>
    <row r="1189" spans="1:26">
      <c r="A1189" s="57"/>
      <c r="B1189" s="47"/>
      <c r="C1189" s="71"/>
      <c r="D1189" s="78" t="s">
        <v>75</v>
      </c>
      <c r="E1189" s="86">
        <f t="shared" ref="E1189:Q1189" si="380">+E1186-E1190</f>
        <v>2.9</v>
      </c>
      <c r="F1189" s="86">
        <f t="shared" si="380"/>
        <v>5.6</v>
      </c>
      <c r="G1189" s="86">
        <f t="shared" si="380"/>
        <v>5.5</v>
      </c>
      <c r="H1189" s="86">
        <f t="shared" si="380"/>
        <v>14.1</v>
      </c>
      <c r="I1189" s="86">
        <f t="shared" si="380"/>
        <v>19.7</v>
      </c>
      <c r="J1189" s="86">
        <f t="shared" si="380"/>
        <v>12.3</v>
      </c>
      <c r="K1189" s="95">
        <f t="shared" si="380"/>
        <v>0</v>
      </c>
      <c r="L1189" s="95">
        <f t="shared" si="380"/>
        <v>0</v>
      </c>
      <c r="M1189" s="95">
        <f t="shared" si="380"/>
        <v>0</v>
      </c>
      <c r="N1189" s="95">
        <f t="shared" si="380"/>
        <v>0</v>
      </c>
      <c r="O1189" s="95">
        <f t="shared" si="380"/>
        <v>0</v>
      </c>
      <c r="P1189" s="95">
        <f t="shared" si="380"/>
        <v>0</v>
      </c>
      <c r="Q1189" s="86">
        <f t="shared" si="380"/>
        <v>60.099999999999994</v>
      </c>
      <c r="R1189" s="86">
        <v>50.8</v>
      </c>
      <c r="S1189" s="112">
        <f t="shared" si="366"/>
        <v>118.30708661417322</v>
      </c>
      <c r="T1189" s="116">
        <f t="shared" si="3"/>
        <v>-32.000000000000014</v>
      </c>
      <c r="U1189" s="118"/>
      <c r="V1189" s="118"/>
      <c r="W1189" s="21"/>
      <c r="X1189" s="21">
        <v>82.800000000000011</v>
      </c>
      <c r="Y1189">
        <v>82.800000000000011</v>
      </c>
      <c r="Z1189" s="116">
        <f t="shared" si="4"/>
        <v>-32.000000000000014</v>
      </c>
    </row>
    <row r="1190" spans="1:26">
      <c r="A1190" s="57"/>
      <c r="B1190" s="47"/>
      <c r="C1190" s="71"/>
      <c r="D1190" s="78" t="s">
        <v>40</v>
      </c>
      <c r="E1190" s="86">
        <v>0</v>
      </c>
      <c r="F1190" s="86">
        <v>0</v>
      </c>
      <c r="G1190" s="86">
        <v>0</v>
      </c>
      <c r="H1190" s="86">
        <v>0</v>
      </c>
      <c r="I1190" s="86">
        <v>0</v>
      </c>
      <c r="J1190" s="86">
        <v>0</v>
      </c>
      <c r="K1190" s="95"/>
      <c r="L1190" s="95"/>
      <c r="M1190" s="95"/>
      <c r="N1190" s="95"/>
      <c r="O1190" s="95"/>
      <c r="P1190" s="95"/>
      <c r="Q1190" s="86">
        <f>SUM(E1190:P1190)</f>
        <v>0</v>
      </c>
      <c r="R1190" s="86">
        <v>0</v>
      </c>
      <c r="S1190" s="112" t="str">
        <f t="shared" si="366"/>
        <v>－</v>
      </c>
      <c r="T1190" s="116">
        <f t="shared" si="3"/>
        <v>0</v>
      </c>
      <c r="U1190" s="118"/>
      <c r="V1190" s="118"/>
      <c r="W1190" s="21"/>
      <c r="X1190" s="21">
        <v>0</v>
      </c>
      <c r="Y1190">
        <v>0</v>
      </c>
      <c r="Z1190" s="116">
        <f t="shared" si="4"/>
        <v>0</v>
      </c>
    </row>
    <row r="1191" spans="1:26" ht="14.25">
      <c r="A1191" s="57"/>
      <c r="B1191" s="47"/>
      <c r="C1191" s="72"/>
      <c r="D1191" s="79" t="s">
        <v>76</v>
      </c>
      <c r="E1191" s="87">
        <v>0</v>
      </c>
      <c r="F1191" s="87">
        <v>0</v>
      </c>
      <c r="G1191" s="87">
        <v>0</v>
      </c>
      <c r="H1191" s="87">
        <v>0</v>
      </c>
      <c r="I1191" s="87">
        <v>0</v>
      </c>
      <c r="J1191" s="87">
        <v>0</v>
      </c>
      <c r="K1191" s="96"/>
      <c r="L1191" s="96"/>
      <c r="M1191" s="96"/>
      <c r="N1191" s="96"/>
      <c r="O1191" s="96"/>
      <c r="P1191" s="96"/>
      <c r="Q1191" s="87">
        <f>SUM(E1191:P1191)</f>
        <v>0</v>
      </c>
      <c r="R1191" s="87">
        <v>0</v>
      </c>
      <c r="S1191" s="113" t="str">
        <f t="shared" si="366"/>
        <v>－</v>
      </c>
      <c r="T1191" s="116">
        <f t="shared" si="3"/>
        <v>0</v>
      </c>
      <c r="U1191" s="119"/>
      <c r="V1191" s="119"/>
      <c r="W1191" s="21"/>
      <c r="X1191" s="21">
        <v>0</v>
      </c>
      <c r="Y1191">
        <v>0</v>
      </c>
      <c r="Z1191" s="116">
        <f t="shared" si="4"/>
        <v>0</v>
      </c>
    </row>
    <row r="1192" spans="1:26" ht="13.5" customHeight="1">
      <c r="A1192" s="57"/>
      <c r="B1192" s="47"/>
      <c r="C1192" s="70" t="s">
        <v>281</v>
      </c>
      <c r="D1192" s="77" t="s">
        <v>39</v>
      </c>
      <c r="E1192" s="85">
        <v>15.3</v>
      </c>
      <c r="F1192" s="85">
        <v>27.5</v>
      </c>
      <c r="G1192" s="85">
        <v>26.2</v>
      </c>
      <c r="H1192" s="85">
        <v>47.3</v>
      </c>
      <c r="I1192" s="85">
        <v>51.3</v>
      </c>
      <c r="J1192" s="85">
        <v>33.4</v>
      </c>
      <c r="K1192" s="94"/>
      <c r="L1192" s="94"/>
      <c r="M1192" s="94"/>
      <c r="N1192" s="94"/>
      <c r="O1192" s="94"/>
      <c r="P1192" s="94"/>
      <c r="Q1192" s="85">
        <f>SUM(E1192:P1192)</f>
        <v>201</v>
      </c>
      <c r="R1192" s="85">
        <v>179.2</v>
      </c>
      <c r="S1192" s="111">
        <f t="shared" si="366"/>
        <v>112.16517857142858</v>
      </c>
      <c r="T1192" s="116">
        <f t="shared" si="3"/>
        <v>-126.10000000000002</v>
      </c>
      <c r="U1192" s="117" t="s">
        <v>505</v>
      </c>
      <c r="V1192" s="148"/>
      <c r="W1192" s="21"/>
      <c r="X1192" s="21">
        <v>305.3</v>
      </c>
      <c r="Y1192">
        <v>305.3</v>
      </c>
      <c r="Z1192" s="116">
        <f t="shared" si="4"/>
        <v>-126.10000000000002</v>
      </c>
    </row>
    <row r="1193" spans="1:26">
      <c r="A1193" s="57"/>
      <c r="B1193" s="47"/>
      <c r="C1193" s="71"/>
      <c r="D1193" s="78" t="s">
        <v>72</v>
      </c>
      <c r="E1193" s="86">
        <v>3.9</v>
      </c>
      <c r="F1193" s="86">
        <v>6.6</v>
      </c>
      <c r="G1193" s="86">
        <v>6.8</v>
      </c>
      <c r="H1193" s="86">
        <v>17.2</v>
      </c>
      <c r="I1193" s="86">
        <v>19</v>
      </c>
      <c r="J1193" s="86">
        <v>8.6999999999999993</v>
      </c>
      <c r="K1193" s="95"/>
      <c r="L1193" s="95"/>
      <c r="M1193" s="95"/>
      <c r="N1193" s="95"/>
      <c r="O1193" s="95"/>
      <c r="P1193" s="95"/>
      <c r="Q1193" s="86">
        <f>SUM(E1193:P1193)</f>
        <v>62.2</v>
      </c>
      <c r="R1193" s="86">
        <v>56</v>
      </c>
      <c r="S1193" s="112">
        <f t="shared" si="366"/>
        <v>111.07142857142858</v>
      </c>
      <c r="T1193" s="116">
        <f t="shared" si="3"/>
        <v>-30.799999999999997</v>
      </c>
      <c r="U1193" s="118"/>
      <c r="V1193" s="118"/>
      <c r="W1193" s="21"/>
      <c r="X1193" s="21">
        <v>86.8</v>
      </c>
      <c r="Y1193">
        <v>86.8</v>
      </c>
      <c r="Z1193" s="116">
        <f t="shared" si="4"/>
        <v>-30.799999999999997</v>
      </c>
    </row>
    <row r="1194" spans="1:26">
      <c r="A1194" s="57"/>
      <c r="B1194" s="47"/>
      <c r="C1194" s="71"/>
      <c r="D1194" s="78" t="s">
        <v>74</v>
      </c>
      <c r="E1194" s="86">
        <f t="shared" ref="E1194:Q1194" si="381">+E1192-E1193</f>
        <v>11.4</v>
      </c>
      <c r="F1194" s="86">
        <f t="shared" si="381"/>
        <v>20.9</v>
      </c>
      <c r="G1194" s="86">
        <f t="shared" si="381"/>
        <v>19.399999999999999</v>
      </c>
      <c r="H1194" s="86">
        <f t="shared" si="381"/>
        <v>30.1</v>
      </c>
      <c r="I1194" s="86">
        <f t="shared" si="381"/>
        <v>32.299999999999997</v>
      </c>
      <c r="J1194" s="86">
        <f t="shared" si="381"/>
        <v>24.7</v>
      </c>
      <c r="K1194" s="95">
        <f t="shared" si="381"/>
        <v>0</v>
      </c>
      <c r="L1194" s="95">
        <f t="shared" si="381"/>
        <v>0</v>
      </c>
      <c r="M1194" s="95">
        <f t="shared" si="381"/>
        <v>0</v>
      </c>
      <c r="N1194" s="95">
        <f t="shared" si="381"/>
        <v>0</v>
      </c>
      <c r="O1194" s="95">
        <f t="shared" si="381"/>
        <v>0</v>
      </c>
      <c r="P1194" s="95">
        <f t="shared" si="381"/>
        <v>0</v>
      </c>
      <c r="Q1194" s="86">
        <f t="shared" si="381"/>
        <v>138.80000000000001</v>
      </c>
      <c r="R1194" s="86">
        <v>123.2</v>
      </c>
      <c r="S1194" s="112">
        <f t="shared" si="366"/>
        <v>112.66233766233766</v>
      </c>
      <c r="T1194" s="116">
        <f t="shared" si="3"/>
        <v>-95.300000000000026</v>
      </c>
      <c r="U1194" s="118"/>
      <c r="V1194" s="118"/>
      <c r="W1194" s="21"/>
      <c r="X1194" s="21">
        <v>218.50000000000003</v>
      </c>
      <c r="Y1194">
        <v>218.5</v>
      </c>
      <c r="Z1194" s="116">
        <f t="shared" si="4"/>
        <v>-95.3</v>
      </c>
    </row>
    <row r="1195" spans="1:26">
      <c r="A1195" s="57"/>
      <c r="B1195" s="47"/>
      <c r="C1195" s="71"/>
      <c r="D1195" s="78" t="s">
        <v>75</v>
      </c>
      <c r="E1195" s="86">
        <f t="shared" ref="E1195:Q1195" si="382">+E1192-E1196</f>
        <v>14.5</v>
      </c>
      <c r="F1195" s="86">
        <f t="shared" si="382"/>
        <v>26.6</v>
      </c>
      <c r="G1195" s="86">
        <f t="shared" si="382"/>
        <v>25.1</v>
      </c>
      <c r="H1195" s="86">
        <f t="shared" si="382"/>
        <v>44.5</v>
      </c>
      <c r="I1195" s="86">
        <f t="shared" si="382"/>
        <v>48.2</v>
      </c>
      <c r="J1195" s="86">
        <f t="shared" si="382"/>
        <v>31.299999999999997</v>
      </c>
      <c r="K1195" s="95">
        <f t="shared" si="382"/>
        <v>0</v>
      </c>
      <c r="L1195" s="95">
        <f t="shared" si="382"/>
        <v>0</v>
      </c>
      <c r="M1195" s="95">
        <f t="shared" si="382"/>
        <v>0</v>
      </c>
      <c r="N1195" s="95">
        <f t="shared" si="382"/>
        <v>0</v>
      </c>
      <c r="O1195" s="95">
        <f t="shared" si="382"/>
        <v>0</v>
      </c>
      <c r="P1195" s="95">
        <f t="shared" si="382"/>
        <v>0</v>
      </c>
      <c r="Q1195" s="86">
        <f t="shared" si="382"/>
        <v>190.2</v>
      </c>
      <c r="R1195" s="86">
        <v>170.10000000000002</v>
      </c>
      <c r="S1195" s="112">
        <f t="shared" si="366"/>
        <v>111.81657848324514</v>
      </c>
      <c r="T1195" s="116">
        <f t="shared" si="3"/>
        <v>-122.69999999999999</v>
      </c>
      <c r="U1195" s="118"/>
      <c r="V1195" s="118"/>
      <c r="W1195" s="21"/>
      <c r="X1195" s="21">
        <v>292.8</v>
      </c>
      <c r="Y1195">
        <v>292.8</v>
      </c>
      <c r="Z1195" s="116">
        <f t="shared" si="4"/>
        <v>-122.69999999999999</v>
      </c>
    </row>
    <row r="1196" spans="1:26">
      <c r="A1196" s="57"/>
      <c r="B1196" s="47"/>
      <c r="C1196" s="71"/>
      <c r="D1196" s="78" t="s">
        <v>40</v>
      </c>
      <c r="E1196" s="86">
        <v>0.8</v>
      </c>
      <c r="F1196" s="86">
        <v>0.9</v>
      </c>
      <c r="G1196" s="86">
        <v>1.1000000000000001</v>
      </c>
      <c r="H1196" s="86">
        <v>2.8</v>
      </c>
      <c r="I1196" s="86">
        <v>3.1</v>
      </c>
      <c r="J1196" s="86">
        <v>2.1</v>
      </c>
      <c r="K1196" s="95"/>
      <c r="L1196" s="95"/>
      <c r="M1196" s="95"/>
      <c r="N1196" s="95"/>
      <c r="O1196" s="95"/>
      <c r="P1196" s="95"/>
      <c r="Q1196" s="86">
        <f>SUM(E1196:P1196)</f>
        <v>10.8</v>
      </c>
      <c r="R1196" s="86">
        <v>9.1</v>
      </c>
      <c r="S1196" s="112">
        <f t="shared" si="366"/>
        <v>118.68131868131869</v>
      </c>
      <c r="T1196" s="116">
        <f t="shared" si="3"/>
        <v>-3.4000000000000021</v>
      </c>
      <c r="U1196" s="118"/>
      <c r="V1196" s="118"/>
      <c r="W1196" s="21"/>
      <c r="X1196" s="21">
        <v>12.500000000000002</v>
      </c>
      <c r="Y1196">
        <v>12.500000000000002</v>
      </c>
      <c r="Z1196" s="116">
        <f t="shared" si="4"/>
        <v>-3.4000000000000021</v>
      </c>
    </row>
    <row r="1197" spans="1:26" ht="14.25">
      <c r="A1197" s="57"/>
      <c r="B1197" s="47"/>
      <c r="C1197" s="72"/>
      <c r="D1197" s="79" t="s">
        <v>76</v>
      </c>
      <c r="E1197" s="87">
        <v>1.1000000000000001</v>
      </c>
      <c r="F1197" s="87">
        <v>1.3</v>
      </c>
      <c r="G1197" s="87">
        <v>1.4</v>
      </c>
      <c r="H1197" s="87">
        <v>3.5</v>
      </c>
      <c r="I1197" s="87">
        <v>3.7</v>
      </c>
      <c r="J1197" s="87">
        <v>2.9</v>
      </c>
      <c r="K1197" s="96"/>
      <c r="L1197" s="96"/>
      <c r="M1197" s="96"/>
      <c r="N1197" s="96"/>
      <c r="O1197" s="96"/>
      <c r="P1197" s="96"/>
      <c r="Q1197" s="87">
        <f>SUM(E1197:P1197)</f>
        <v>13.9</v>
      </c>
      <c r="R1197" s="87">
        <v>11.3</v>
      </c>
      <c r="S1197" s="113">
        <f t="shared" si="366"/>
        <v>123.00884955752214</v>
      </c>
      <c r="T1197" s="116">
        <f t="shared" si="3"/>
        <v>-7.1</v>
      </c>
      <c r="U1197" s="119"/>
      <c r="V1197" s="119"/>
      <c r="W1197" s="21"/>
      <c r="X1197" s="21">
        <v>18.399999999999999</v>
      </c>
      <c r="Y1197">
        <v>18.399999999999999</v>
      </c>
      <c r="Z1197" s="116">
        <f t="shared" si="4"/>
        <v>-7.1</v>
      </c>
    </row>
    <row r="1198" spans="1:26" ht="18.75" customHeight="1">
      <c r="A1198" s="52" t="str">
        <f>$A$1</f>
        <v>１　令和３年度（２０２１年度）上期　市町村別・月別観光入込客数</v>
      </c>
      <c r="K1198" s="98"/>
      <c r="L1198" s="98"/>
      <c r="M1198" s="98"/>
      <c r="N1198" s="98"/>
      <c r="O1198" s="98"/>
      <c r="P1198" s="98"/>
      <c r="Q1198" s="102"/>
      <c r="T1198" s="116">
        <f t="shared" si="3"/>
        <v>0</v>
      </c>
      <c r="W1198" s="21"/>
      <c r="X1198" s="21"/>
      <c r="Z1198" s="116">
        <f t="shared" si="4"/>
        <v>0</v>
      </c>
    </row>
    <row r="1199" spans="1:26" ht="13.5" customHeight="1">
      <c r="K1199" s="98"/>
      <c r="L1199" s="98"/>
      <c r="M1199" s="98"/>
      <c r="N1199" s="98"/>
      <c r="O1199" s="98"/>
      <c r="P1199" s="98"/>
      <c r="Q1199" s="102"/>
      <c r="S1199" s="109" t="s">
        <v>333</v>
      </c>
      <c r="T1199" s="116">
        <f t="shared" si="3"/>
        <v>0</v>
      </c>
      <c r="W1199" s="21"/>
      <c r="X1199" s="21"/>
      <c r="Z1199" s="116">
        <f t="shared" si="4"/>
        <v>0</v>
      </c>
    </row>
    <row r="1200" spans="1:26" ht="13.5" customHeight="1">
      <c r="A1200" s="53" t="s">
        <v>50</v>
      </c>
      <c r="B1200" s="53" t="s">
        <v>359</v>
      </c>
      <c r="C1200" s="53" t="s">
        <v>60</v>
      </c>
      <c r="D1200" s="76" t="s">
        <v>24</v>
      </c>
      <c r="E1200" s="81" t="s">
        <v>14</v>
      </c>
      <c r="F1200" s="81" t="s">
        <v>61</v>
      </c>
      <c r="G1200" s="81" t="s">
        <v>55</v>
      </c>
      <c r="H1200" s="81" t="s">
        <v>63</v>
      </c>
      <c r="I1200" s="81" t="s">
        <v>65</v>
      </c>
      <c r="J1200" s="81" t="s">
        <v>26</v>
      </c>
      <c r="K1200" s="97" t="s">
        <v>9</v>
      </c>
      <c r="L1200" s="97" t="s">
        <v>67</v>
      </c>
      <c r="M1200" s="97" t="s">
        <v>68</v>
      </c>
      <c r="N1200" s="97" t="s">
        <v>20</v>
      </c>
      <c r="O1200" s="97" t="s">
        <v>31</v>
      </c>
      <c r="P1200" s="97" t="s">
        <v>29</v>
      </c>
      <c r="Q1200" s="103" t="s">
        <v>360</v>
      </c>
      <c r="R1200" s="99" t="s">
        <v>94</v>
      </c>
      <c r="S1200" s="110" t="s">
        <v>69</v>
      </c>
      <c r="T1200" s="116" t="e">
        <f t="shared" si="3"/>
        <v>#VALUE!</v>
      </c>
      <c r="W1200" s="21"/>
      <c r="X1200" s="21" t="s">
        <v>407</v>
      </c>
      <c r="Y1200" t="s">
        <v>360</v>
      </c>
      <c r="Z1200" s="116" t="e">
        <f t="shared" si="4"/>
        <v>#VALUE!</v>
      </c>
    </row>
    <row r="1201" spans="1:26" ht="13.5" customHeight="1">
      <c r="A1201" s="57"/>
      <c r="B1201" s="47"/>
      <c r="C1201" s="70" t="s">
        <v>17</v>
      </c>
      <c r="D1201" s="77" t="s">
        <v>39</v>
      </c>
      <c r="E1201" s="85">
        <v>14.8</v>
      </c>
      <c r="F1201" s="85">
        <v>10</v>
      </c>
      <c r="G1201" s="85">
        <v>34.4</v>
      </c>
      <c r="H1201" s="85">
        <v>30.8</v>
      </c>
      <c r="I1201" s="85">
        <v>43.2</v>
      </c>
      <c r="J1201" s="85">
        <v>13.2</v>
      </c>
      <c r="K1201" s="94"/>
      <c r="L1201" s="94"/>
      <c r="M1201" s="94"/>
      <c r="N1201" s="94"/>
      <c r="O1201" s="94"/>
      <c r="P1201" s="94"/>
      <c r="Q1201" s="85">
        <f>SUM(E1201:P1201)</f>
        <v>146.39999999999998</v>
      </c>
      <c r="R1201" s="85">
        <v>134.80000000000001</v>
      </c>
      <c r="S1201" s="111">
        <f t="shared" ref="S1201:S1254" si="383">IF(Q1201=0,"－",Q1201/R1201*100)</f>
        <v>108.60534124629078</v>
      </c>
      <c r="T1201" s="116">
        <f t="shared" si="3"/>
        <v>-187.8</v>
      </c>
      <c r="U1201" s="127" t="s">
        <v>455</v>
      </c>
      <c r="V1201" s="148">
        <v>1</v>
      </c>
      <c r="W1201" s="21"/>
      <c r="X1201" s="21">
        <v>322.60000000000002</v>
      </c>
      <c r="Y1201">
        <v>322.60000000000002</v>
      </c>
      <c r="Z1201" s="116">
        <f t="shared" si="4"/>
        <v>-187.8</v>
      </c>
    </row>
    <row r="1202" spans="1:26">
      <c r="A1202" s="57"/>
      <c r="B1202" s="47"/>
      <c r="C1202" s="71"/>
      <c r="D1202" s="78" t="s">
        <v>72</v>
      </c>
      <c r="E1202" s="86">
        <v>3.6</v>
      </c>
      <c r="F1202" s="86">
        <v>0.9</v>
      </c>
      <c r="G1202" s="86">
        <v>9.8000000000000007</v>
      </c>
      <c r="H1202" s="86">
        <v>8.8000000000000007</v>
      </c>
      <c r="I1202" s="86">
        <v>21.7</v>
      </c>
      <c r="J1202" s="86">
        <v>3.8</v>
      </c>
      <c r="K1202" s="95"/>
      <c r="L1202" s="95"/>
      <c r="M1202" s="95"/>
      <c r="N1202" s="95"/>
      <c r="O1202" s="95"/>
      <c r="P1202" s="95"/>
      <c r="Q1202" s="86">
        <f>SUM(E1202:P1202)</f>
        <v>48.599999999999994</v>
      </c>
      <c r="R1202" s="86">
        <v>25.300000000000004</v>
      </c>
      <c r="S1202" s="112">
        <f t="shared" si="383"/>
        <v>192.09486166007898</v>
      </c>
      <c r="T1202" s="116">
        <f t="shared" si="3"/>
        <v>-75.699999999999989</v>
      </c>
      <c r="U1202" s="128"/>
      <c r="V1202" s="118"/>
      <c r="W1202" s="21"/>
      <c r="X1202" s="21">
        <v>101</v>
      </c>
      <c r="Y1202">
        <v>101</v>
      </c>
      <c r="Z1202" s="116">
        <f t="shared" si="4"/>
        <v>-75.699999999999989</v>
      </c>
    </row>
    <row r="1203" spans="1:26">
      <c r="A1203" s="57" t="s">
        <v>138</v>
      </c>
      <c r="B1203" s="47" t="s">
        <v>375</v>
      </c>
      <c r="C1203" s="71"/>
      <c r="D1203" s="78" t="s">
        <v>74</v>
      </c>
      <c r="E1203" s="86">
        <f t="shared" ref="E1203:Q1203" si="384">+E1201-E1202</f>
        <v>11.2</v>
      </c>
      <c r="F1203" s="86">
        <f t="shared" si="384"/>
        <v>9.1</v>
      </c>
      <c r="G1203" s="86">
        <f t="shared" si="384"/>
        <v>24.6</v>
      </c>
      <c r="H1203" s="86">
        <f t="shared" si="384"/>
        <v>22</v>
      </c>
      <c r="I1203" s="86">
        <f t="shared" si="384"/>
        <v>21.500000000000004</v>
      </c>
      <c r="J1203" s="86">
        <f t="shared" si="384"/>
        <v>9.3999999999999986</v>
      </c>
      <c r="K1203" s="95">
        <f t="shared" si="384"/>
        <v>0</v>
      </c>
      <c r="L1203" s="95">
        <f t="shared" si="384"/>
        <v>0</v>
      </c>
      <c r="M1203" s="95">
        <f t="shared" si="384"/>
        <v>0</v>
      </c>
      <c r="N1203" s="95">
        <f t="shared" si="384"/>
        <v>0</v>
      </c>
      <c r="O1203" s="95">
        <f t="shared" si="384"/>
        <v>0</v>
      </c>
      <c r="P1203" s="95">
        <f t="shared" si="384"/>
        <v>0</v>
      </c>
      <c r="Q1203" s="86">
        <f t="shared" si="384"/>
        <v>97.799999999999983</v>
      </c>
      <c r="R1203" s="86">
        <v>109.5</v>
      </c>
      <c r="S1203" s="112">
        <f t="shared" si="383"/>
        <v>89.315068493150676</v>
      </c>
      <c r="T1203" s="116">
        <f t="shared" si="3"/>
        <v>-112.10000000000002</v>
      </c>
      <c r="U1203" s="128"/>
      <c r="V1203" s="118"/>
      <c r="W1203" s="21"/>
      <c r="X1203" s="21">
        <v>221.60000000000002</v>
      </c>
      <c r="Y1203">
        <v>221.60000000000002</v>
      </c>
      <c r="Z1203" s="116">
        <f t="shared" si="4"/>
        <v>-112.10000000000002</v>
      </c>
    </row>
    <row r="1204" spans="1:26">
      <c r="A1204" s="57"/>
      <c r="B1204" s="47"/>
      <c r="C1204" s="71"/>
      <c r="D1204" s="78" t="s">
        <v>75</v>
      </c>
      <c r="E1204" s="86">
        <f t="shared" ref="E1204:Q1204" si="385">+E1201-E1205</f>
        <v>14.600000000000001</v>
      </c>
      <c r="F1204" s="86">
        <f t="shared" si="385"/>
        <v>9.6999999999999993</v>
      </c>
      <c r="G1204" s="86">
        <f t="shared" si="385"/>
        <v>34.1</v>
      </c>
      <c r="H1204" s="86">
        <f t="shared" si="385"/>
        <v>29.2</v>
      </c>
      <c r="I1204" s="86">
        <f t="shared" si="385"/>
        <v>41.400000000000006</v>
      </c>
      <c r="J1204" s="86">
        <f t="shared" si="385"/>
        <v>12.7</v>
      </c>
      <c r="K1204" s="95">
        <f t="shared" si="385"/>
        <v>0</v>
      </c>
      <c r="L1204" s="95">
        <f t="shared" si="385"/>
        <v>0</v>
      </c>
      <c r="M1204" s="95">
        <f t="shared" si="385"/>
        <v>0</v>
      </c>
      <c r="N1204" s="95">
        <f t="shared" si="385"/>
        <v>0</v>
      </c>
      <c r="O1204" s="95">
        <f t="shared" si="385"/>
        <v>0</v>
      </c>
      <c r="P1204" s="95">
        <f t="shared" si="385"/>
        <v>0</v>
      </c>
      <c r="Q1204" s="86">
        <f t="shared" si="385"/>
        <v>141.69999999999999</v>
      </c>
      <c r="R1204" s="86">
        <v>129.9</v>
      </c>
      <c r="S1204" s="112">
        <f t="shared" si="383"/>
        <v>109.08391070053887</v>
      </c>
      <c r="T1204" s="116">
        <f t="shared" si="3"/>
        <v>-186.3</v>
      </c>
      <c r="U1204" s="128"/>
      <c r="V1204" s="118"/>
      <c r="W1204" s="21"/>
      <c r="X1204" s="21">
        <v>316.2</v>
      </c>
      <c r="Y1204">
        <v>316.20000000000005</v>
      </c>
      <c r="Z1204" s="116">
        <f t="shared" si="4"/>
        <v>-186.30000000000004</v>
      </c>
    </row>
    <row r="1205" spans="1:26">
      <c r="A1205" s="57"/>
      <c r="B1205" s="47"/>
      <c r="C1205" s="71"/>
      <c r="D1205" s="78" t="s">
        <v>40</v>
      </c>
      <c r="E1205" s="86">
        <v>0.2</v>
      </c>
      <c r="F1205" s="86">
        <v>0.3</v>
      </c>
      <c r="G1205" s="86">
        <v>0.3</v>
      </c>
      <c r="H1205" s="86">
        <v>1.6</v>
      </c>
      <c r="I1205" s="86">
        <v>1.8</v>
      </c>
      <c r="J1205" s="86">
        <v>0.5</v>
      </c>
      <c r="K1205" s="95"/>
      <c r="L1205" s="95"/>
      <c r="M1205" s="95"/>
      <c r="N1205" s="95"/>
      <c r="O1205" s="95"/>
      <c r="P1205" s="95"/>
      <c r="Q1205" s="86">
        <f>SUM(E1205:P1205)</f>
        <v>4.7</v>
      </c>
      <c r="R1205" s="86">
        <v>4.9000000000000004</v>
      </c>
      <c r="S1205" s="112">
        <f t="shared" si="383"/>
        <v>95.918367346938766</v>
      </c>
      <c r="T1205" s="116">
        <f t="shared" si="3"/>
        <v>-1.4999999999999991</v>
      </c>
      <c r="U1205" s="128"/>
      <c r="V1205" s="118"/>
      <c r="W1205" s="21"/>
      <c r="X1205" s="21">
        <v>6.4</v>
      </c>
      <c r="Y1205">
        <v>6.4</v>
      </c>
      <c r="Z1205" s="116">
        <f t="shared" si="4"/>
        <v>-1.4999999999999991</v>
      </c>
    </row>
    <row r="1206" spans="1:26" ht="14.25">
      <c r="A1206" s="57"/>
      <c r="B1206" s="47"/>
      <c r="C1206" s="72"/>
      <c r="D1206" s="79" t="s">
        <v>76</v>
      </c>
      <c r="E1206" s="87">
        <v>0.2</v>
      </c>
      <c r="F1206" s="87">
        <v>0.3</v>
      </c>
      <c r="G1206" s="87">
        <v>0.4</v>
      </c>
      <c r="H1206" s="87">
        <v>1.7</v>
      </c>
      <c r="I1206" s="87">
        <v>1.8</v>
      </c>
      <c r="J1206" s="87">
        <v>0.6</v>
      </c>
      <c r="K1206" s="96"/>
      <c r="L1206" s="96"/>
      <c r="M1206" s="96"/>
      <c r="N1206" s="96"/>
      <c r="O1206" s="96"/>
      <c r="P1206" s="96"/>
      <c r="Q1206" s="87">
        <f>SUM(E1206:P1206)</f>
        <v>5</v>
      </c>
      <c r="R1206" s="87">
        <v>6.1</v>
      </c>
      <c r="S1206" s="113">
        <f t="shared" si="383"/>
        <v>81.967213114754088</v>
      </c>
      <c r="T1206" s="116">
        <f t="shared" si="3"/>
        <v>-0.70000000000000018</v>
      </c>
      <c r="U1206" s="129"/>
      <c r="V1206" s="119"/>
      <c r="W1206" s="21"/>
      <c r="X1206" s="21">
        <v>6.8000000000000007</v>
      </c>
      <c r="Y1206">
        <v>6.8000000000000007</v>
      </c>
      <c r="Z1206" s="116">
        <f t="shared" si="4"/>
        <v>-0.70000000000000018</v>
      </c>
    </row>
    <row r="1207" spans="1:26" ht="13.5" customHeight="1">
      <c r="A1207" s="57"/>
      <c r="B1207" s="47"/>
      <c r="C1207" s="70" t="s">
        <v>7</v>
      </c>
      <c r="D1207" s="77" t="s">
        <v>39</v>
      </c>
      <c r="E1207" s="85">
        <v>2.9</v>
      </c>
      <c r="F1207" s="85">
        <v>6.6</v>
      </c>
      <c r="G1207" s="85">
        <v>2.7</v>
      </c>
      <c r="H1207" s="85">
        <v>8.6999999999999993</v>
      </c>
      <c r="I1207" s="85">
        <v>13.1</v>
      </c>
      <c r="J1207" s="85">
        <v>7.5</v>
      </c>
      <c r="K1207" s="94"/>
      <c r="L1207" s="94"/>
      <c r="M1207" s="94"/>
      <c r="N1207" s="94"/>
      <c r="O1207" s="94"/>
      <c r="P1207" s="94"/>
      <c r="Q1207" s="85">
        <f>SUM(E1207:P1207)</f>
        <v>41.5</v>
      </c>
      <c r="R1207" s="85">
        <v>34</v>
      </c>
      <c r="S1207" s="111">
        <f t="shared" si="383"/>
        <v>122.05882352941177</v>
      </c>
      <c r="T1207" s="116">
        <f t="shared" si="3"/>
        <v>-65.400000000000006</v>
      </c>
      <c r="U1207" s="117" t="s">
        <v>114</v>
      </c>
      <c r="V1207" s="148">
        <v>1</v>
      </c>
      <c r="W1207" s="21"/>
      <c r="X1207" s="21">
        <v>99.4</v>
      </c>
      <c r="Y1207">
        <v>99.4</v>
      </c>
      <c r="Z1207" s="116">
        <f t="shared" si="4"/>
        <v>-65.400000000000006</v>
      </c>
    </row>
    <row r="1208" spans="1:26">
      <c r="A1208" s="57"/>
      <c r="B1208" s="47"/>
      <c r="C1208" s="71"/>
      <c r="D1208" s="78" t="s">
        <v>72</v>
      </c>
      <c r="E1208" s="86">
        <v>1.5</v>
      </c>
      <c r="F1208" s="86">
        <v>3.4</v>
      </c>
      <c r="G1208" s="86">
        <v>1.4</v>
      </c>
      <c r="H1208" s="86">
        <v>4.5</v>
      </c>
      <c r="I1208" s="86">
        <v>6.8</v>
      </c>
      <c r="J1208" s="86">
        <v>3.9</v>
      </c>
      <c r="K1208" s="95"/>
      <c r="L1208" s="95"/>
      <c r="M1208" s="95"/>
      <c r="N1208" s="95"/>
      <c r="O1208" s="95"/>
      <c r="P1208" s="95"/>
      <c r="Q1208" s="86">
        <f>SUM(E1208:P1208)</f>
        <v>21.5</v>
      </c>
      <c r="R1208" s="86">
        <v>17.600000000000001</v>
      </c>
      <c r="S1208" s="112">
        <f t="shared" si="383"/>
        <v>122.15909090909089</v>
      </c>
      <c r="T1208" s="116">
        <f t="shared" si="3"/>
        <v>-45.1</v>
      </c>
      <c r="U1208" s="118"/>
      <c r="V1208" s="118"/>
      <c r="W1208" s="21"/>
      <c r="X1208" s="21">
        <v>62.7</v>
      </c>
      <c r="Y1208">
        <v>62.7</v>
      </c>
      <c r="Z1208" s="116">
        <f t="shared" si="4"/>
        <v>-45.1</v>
      </c>
    </row>
    <row r="1209" spans="1:26">
      <c r="A1209" s="57"/>
      <c r="B1209" s="47"/>
      <c r="C1209" s="71"/>
      <c r="D1209" s="78" t="s">
        <v>74</v>
      </c>
      <c r="E1209" s="86">
        <f t="shared" ref="E1209:Q1209" si="386">+E1207-E1208</f>
        <v>1.4</v>
      </c>
      <c r="F1209" s="86">
        <f t="shared" si="386"/>
        <v>3.2</v>
      </c>
      <c r="G1209" s="86">
        <f t="shared" si="386"/>
        <v>1.3000000000000003</v>
      </c>
      <c r="H1209" s="86">
        <f t="shared" si="386"/>
        <v>4.1999999999999993</v>
      </c>
      <c r="I1209" s="86">
        <f t="shared" si="386"/>
        <v>6.3</v>
      </c>
      <c r="J1209" s="86">
        <f t="shared" si="386"/>
        <v>3.6</v>
      </c>
      <c r="K1209" s="95">
        <f t="shared" si="386"/>
        <v>0</v>
      </c>
      <c r="L1209" s="95">
        <f t="shared" si="386"/>
        <v>0</v>
      </c>
      <c r="M1209" s="95">
        <f t="shared" si="386"/>
        <v>0</v>
      </c>
      <c r="N1209" s="95">
        <f t="shared" si="386"/>
        <v>0</v>
      </c>
      <c r="O1209" s="95">
        <f t="shared" si="386"/>
        <v>0</v>
      </c>
      <c r="P1209" s="95">
        <f t="shared" si="386"/>
        <v>0</v>
      </c>
      <c r="Q1209" s="86">
        <f t="shared" si="386"/>
        <v>20</v>
      </c>
      <c r="R1209" s="86">
        <v>16.399999999999999</v>
      </c>
      <c r="S1209" s="112">
        <f t="shared" si="383"/>
        <v>121.95121951219514</v>
      </c>
      <c r="T1209" s="116">
        <f t="shared" si="3"/>
        <v>-20.300000000000004</v>
      </c>
      <c r="U1209" s="118"/>
      <c r="V1209" s="118"/>
      <c r="W1209" s="21"/>
      <c r="X1209" s="21">
        <v>36.700000000000003</v>
      </c>
      <c r="Y1209">
        <v>36.700000000000003</v>
      </c>
      <c r="Z1209" s="116">
        <f t="shared" si="4"/>
        <v>-20.300000000000004</v>
      </c>
    </row>
    <row r="1210" spans="1:26">
      <c r="A1210" s="57"/>
      <c r="B1210" s="47"/>
      <c r="C1210" s="71"/>
      <c r="D1210" s="78" t="s">
        <v>75</v>
      </c>
      <c r="E1210" s="86">
        <f t="shared" ref="E1210:Q1210" si="387">+E1207-E1211</f>
        <v>2.5</v>
      </c>
      <c r="F1210" s="86">
        <f t="shared" si="387"/>
        <v>5.4</v>
      </c>
      <c r="G1210" s="86">
        <f t="shared" si="387"/>
        <v>1.7000000000000002</v>
      </c>
      <c r="H1210" s="86">
        <f t="shared" si="387"/>
        <v>5.9</v>
      </c>
      <c r="I1210" s="86">
        <f t="shared" si="387"/>
        <v>9.3999999999999986</v>
      </c>
      <c r="J1210" s="86">
        <f t="shared" si="387"/>
        <v>6.7</v>
      </c>
      <c r="K1210" s="95">
        <f t="shared" si="387"/>
        <v>0</v>
      </c>
      <c r="L1210" s="95">
        <f t="shared" si="387"/>
        <v>0</v>
      </c>
      <c r="M1210" s="95">
        <f t="shared" si="387"/>
        <v>0</v>
      </c>
      <c r="N1210" s="95">
        <f t="shared" si="387"/>
        <v>0</v>
      </c>
      <c r="O1210" s="95">
        <f t="shared" si="387"/>
        <v>0</v>
      </c>
      <c r="P1210" s="95">
        <f t="shared" si="387"/>
        <v>0</v>
      </c>
      <c r="Q1210" s="86">
        <f t="shared" si="387"/>
        <v>31.6</v>
      </c>
      <c r="R1210" s="86">
        <v>25.3</v>
      </c>
      <c r="S1210" s="112">
        <f t="shared" si="383"/>
        <v>124.90118577075097</v>
      </c>
      <c r="T1210" s="116">
        <f t="shared" si="3"/>
        <v>-60.5</v>
      </c>
      <c r="U1210" s="118"/>
      <c r="V1210" s="118"/>
      <c r="W1210" s="21"/>
      <c r="X1210" s="21">
        <v>85.8</v>
      </c>
      <c r="Y1210">
        <v>85.800000000000011</v>
      </c>
      <c r="Z1210" s="116">
        <f t="shared" si="4"/>
        <v>-60.500000000000014</v>
      </c>
    </row>
    <row r="1211" spans="1:26">
      <c r="A1211" s="57"/>
      <c r="B1211" s="47"/>
      <c r="C1211" s="71"/>
      <c r="D1211" s="78" t="s">
        <v>40</v>
      </c>
      <c r="E1211" s="86">
        <v>0.4</v>
      </c>
      <c r="F1211" s="86">
        <v>1.2</v>
      </c>
      <c r="G1211" s="86">
        <v>1</v>
      </c>
      <c r="H1211" s="86">
        <v>2.8</v>
      </c>
      <c r="I1211" s="86">
        <v>3.7</v>
      </c>
      <c r="J1211" s="86">
        <v>0.8</v>
      </c>
      <c r="K1211" s="95"/>
      <c r="L1211" s="95"/>
      <c r="M1211" s="95"/>
      <c r="N1211" s="95"/>
      <c r="O1211" s="95"/>
      <c r="P1211" s="95"/>
      <c r="Q1211" s="86">
        <f>SUM(E1211:P1211)</f>
        <v>9.9000000000000021</v>
      </c>
      <c r="R1211" s="86">
        <v>8.6999999999999993</v>
      </c>
      <c r="S1211" s="112">
        <f t="shared" si="383"/>
        <v>113.79310344827589</v>
      </c>
      <c r="T1211" s="116">
        <f t="shared" si="3"/>
        <v>-4.9000000000000021</v>
      </c>
      <c r="U1211" s="118"/>
      <c r="V1211" s="118"/>
      <c r="W1211" s="21"/>
      <c r="X1211" s="21">
        <v>13.600000000000001</v>
      </c>
      <c r="Y1211">
        <v>13.600000000000001</v>
      </c>
      <c r="Z1211" s="116">
        <f t="shared" si="4"/>
        <v>-4.9000000000000021</v>
      </c>
    </row>
    <row r="1212" spans="1:26" ht="14.25">
      <c r="A1212" s="57"/>
      <c r="B1212" s="47"/>
      <c r="C1212" s="72"/>
      <c r="D1212" s="79" t="s">
        <v>76</v>
      </c>
      <c r="E1212" s="87">
        <v>0.7</v>
      </c>
      <c r="F1212" s="87">
        <v>1.8</v>
      </c>
      <c r="G1212" s="87">
        <v>1.4</v>
      </c>
      <c r="H1212" s="87">
        <v>3.8</v>
      </c>
      <c r="I1212" s="87">
        <v>4.7</v>
      </c>
      <c r="J1212" s="87">
        <v>1.3</v>
      </c>
      <c r="K1212" s="96"/>
      <c r="L1212" s="96"/>
      <c r="M1212" s="96"/>
      <c r="N1212" s="96"/>
      <c r="O1212" s="96"/>
      <c r="P1212" s="96"/>
      <c r="Q1212" s="87">
        <f>SUM(E1212:P1212)</f>
        <v>13.7</v>
      </c>
      <c r="R1212" s="87">
        <v>15.399999999999999</v>
      </c>
      <c r="S1212" s="113">
        <f t="shared" si="383"/>
        <v>88.961038961038966</v>
      </c>
      <c r="T1212" s="116">
        <f t="shared" si="3"/>
        <v>-2.5000000000000036</v>
      </c>
      <c r="U1212" s="119"/>
      <c r="V1212" s="119"/>
      <c r="W1212" s="21"/>
      <c r="X1212" s="21">
        <v>17.900000000000002</v>
      </c>
      <c r="Y1212">
        <v>17.900000000000002</v>
      </c>
      <c r="Z1212" s="116">
        <f t="shared" si="4"/>
        <v>-2.5000000000000036</v>
      </c>
    </row>
    <row r="1213" spans="1:26" ht="13.5" customHeight="1">
      <c r="A1213" s="57"/>
      <c r="B1213" s="47"/>
      <c r="C1213" s="70" t="s">
        <v>282</v>
      </c>
      <c r="D1213" s="77" t="s">
        <v>39</v>
      </c>
      <c r="E1213" s="85">
        <v>36.6</v>
      </c>
      <c r="F1213" s="85">
        <v>116.2</v>
      </c>
      <c r="G1213" s="85">
        <v>65.3</v>
      </c>
      <c r="H1213" s="85">
        <v>105</v>
      </c>
      <c r="I1213" s="85">
        <v>119.1</v>
      </c>
      <c r="J1213" s="85">
        <v>71.400000000000006</v>
      </c>
      <c r="K1213" s="94"/>
      <c r="L1213" s="94"/>
      <c r="M1213" s="94"/>
      <c r="N1213" s="94"/>
      <c r="O1213" s="94"/>
      <c r="P1213" s="94"/>
      <c r="Q1213" s="85">
        <f>SUM(E1213:P1213)</f>
        <v>513.6</v>
      </c>
      <c r="R1213" s="85">
        <v>307.2</v>
      </c>
      <c r="S1213" s="111">
        <f t="shared" si="383"/>
        <v>167.18750000000003</v>
      </c>
      <c r="T1213" s="116">
        <f t="shared" si="3"/>
        <v>-314.80000000000013</v>
      </c>
      <c r="U1213" s="117" t="s">
        <v>135</v>
      </c>
      <c r="V1213" s="148"/>
      <c r="W1213" s="21"/>
      <c r="X1213" s="21">
        <v>622.00000000000011</v>
      </c>
      <c r="Y1213">
        <v>622.00000000000011</v>
      </c>
      <c r="Z1213" s="116">
        <f t="shared" si="4"/>
        <v>-314.80000000000013</v>
      </c>
    </row>
    <row r="1214" spans="1:26">
      <c r="A1214" s="57"/>
      <c r="B1214" s="47"/>
      <c r="C1214" s="71"/>
      <c r="D1214" s="78" t="s">
        <v>72</v>
      </c>
      <c r="E1214" s="86">
        <v>7.2</v>
      </c>
      <c r="F1214" s="86">
        <v>35.299999999999997</v>
      </c>
      <c r="G1214" s="86">
        <v>26.9</v>
      </c>
      <c r="H1214" s="86">
        <v>55</v>
      </c>
      <c r="I1214" s="86">
        <v>71.099999999999994</v>
      </c>
      <c r="J1214" s="86">
        <v>41.1</v>
      </c>
      <c r="K1214" s="95"/>
      <c r="L1214" s="95"/>
      <c r="M1214" s="95"/>
      <c r="N1214" s="95"/>
      <c r="O1214" s="95"/>
      <c r="P1214" s="95"/>
      <c r="Q1214" s="86">
        <f>SUM(E1214:P1214)</f>
        <v>236.6</v>
      </c>
      <c r="R1214" s="86">
        <v>134.30000000000001</v>
      </c>
      <c r="S1214" s="112">
        <f t="shared" si="383"/>
        <v>176.17274758004467</v>
      </c>
      <c r="T1214" s="116">
        <f t="shared" si="3"/>
        <v>-276.59999999999997</v>
      </c>
      <c r="U1214" s="118"/>
      <c r="V1214" s="118"/>
      <c r="W1214" s="21"/>
      <c r="X1214" s="21">
        <v>410.9</v>
      </c>
      <c r="Y1214">
        <v>410.9</v>
      </c>
      <c r="Z1214" s="116">
        <f t="shared" si="4"/>
        <v>-276.59999999999997</v>
      </c>
    </row>
    <row r="1215" spans="1:26">
      <c r="A1215" s="57"/>
      <c r="B1215" s="47"/>
      <c r="C1215" s="71"/>
      <c r="D1215" s="78" t="s">
        <v>74</v>
      </c>
      <c r="E1215" s="86">
        <f t="shared" ref="E1215:Q1215" si="388">+E1213-E1214</f>
        <v>29.4</v>
      </c>
      <c r="F1215" s="86">
        <f t="shared" si="388"/>
        <v>80.900000000000006</v>
      </c>
      <c r="G1215" s="86">
        <f t="shared" si="388"/>
        <v>38.4</v>
      </c>
      <c r="H1215" s="86">
        <f t="shared" si="388"/>
        <v>50</v>
      </c>
      <c r="I1215" s="86">
        <f t="shared" si="388"/>
        <v>48</v>
      </c>
      <c r="J1215" s="86">
        <f t="shared" si="388"/>
        <v>30.300000000000004</v>
      </c>
      <c r="K1215" s="95">
        <f t="shared" si="388"/>
        <v>0</v>
      </c>
      <c r="L1215" s="95">
        <f t="shared" si="388"/>
        <v>0</v>
      </c>
      <c r="M1215" s="95">
        <f t="shared" si="388"/>
        <v>0</v>
      </c>
      <c r="N1215" s="95">
        <f t="shared" si="388"/>
        <v>0</v>
      </c>
      <c r="O1215" s="95">
        <f t="shared" si="388"/>
        <v>0</v>
      </c>
      <c r="P1215" s="95">
        <f t="shared" si="388"/>
        <v>0</v>
      </c>
      <c r="Q1215" s="86">
        <f t="shared" si="388"/>
        <v>277</v>
      </c>
      <c r="R1215" s="86">
        <v>172.9</v>
      </c>
      <c r="S1215" s="112">
        <f t="shared" si="383"/>
        <v>160.2082128397918</v>
      </c>
      <c r="T1215" s="116">
        <f t="shared" si="3"/>
        <v>-38.200000000000017</v>
      </c>
      <c r="U1215" s="118"/>
      <c r="V1215" s="118"/>
      <c r="W1215" s="21"/>
      <c r="X1215" s="21">
        <v>211.10000000000002</v>
      </c>
      <c r="Y1215">
        <v>211.10000000000014</v>
      </c>
      <c r="Z1215" s="116">
        <f t="shared" si="4"/>
        <v>-38.200000000000131</v>
      </c>
    </row>
    <row r="1216" spans="1:26">
      <c r="A1216" s="57"/>
      <c r="B1216" s="47"/>
      <c r="C1216" s="71"/>
      <c r="D1216" s="78" t="s">
        <v>75</v>
      </c>
      <c r="E1216" s="86">
        <f t="shared" ref="E1216:Q1216" si="389">+E1213-E1217</f>
        <v>32.300000000000004</v>
      </c>
      <c r="F1216" s="86">
        <f t="shared" si="389"/>
        <v>110.5</v>
      </c>
      <c r="G1216" s="86">
        <f t="shared" si="389"/>
        <v>61.3</v>
      </c>
      <c r="H1216" s="86">
        <f t="shared" si="389"/>
        <v>92.4</v>
      </c>
      <c r="I1216" s="86">
        <f t="shared" si="389"/>
        <v>103</v>
      </c>
      <c r="J1216" s="86">
        <f t="shared" si="389"/>
        <v>61.7</v>
      </c>
      <c r="K1216" s="95">
        <f t="shared" si="389"/>
        <v>0</v>
      </c>
      <c r="L1216" s="95">
        <f t="shared" si="389"/>
        <v>0</v>
      </c>
      <c r="M1216" s="95">
        <f t="shared" si="389"/>
        <v>0</v>
      </c>
      <c r="N1216" s="95">
        <f t="shared" si="389"/>
        <v>0</v>
      </c>
      <c r="O1216" s="95">
        <f t="shared" si="389"/>
        <v>0</v>
      </c>
      <c r="P1216" s="95">
        <f t="shared" si="389"/>
        <v>0</v>
      </c>
      <c r="Q1216" s="86">
        <f t="shared" si="389"/>
        <v>461.20000000000005</v>
      </c>
      <c r="R1216" s="86">
        <v>265.10000000000002</v>
      </c>
      <c r="S1216" s="112">
        <f t="shared" si="383"/>
        <v>173.97208600528103</v>
      </c>
      <c r="T1216" s="116">
        <f t="shared" si="3"/>
        <v>-237.59999999999991</v>
      </c>
      <c r="U1216" s="118"/>
      <c r="V1216" s="118"/>
      <c r="W1216" s="21"/>
      <c r="X1216" s="21">
        <v>502.69999999999993</v>
      </c>
      <c r="Y1216">
        <v>502.7000000000001</v>
      </c>
      <c r="Z1216" s="116">
        <f t="shared" si="4"/>
        <v>-237.60000000000008</v>
      </c>
    </row>
    <row r="1217" spans="1:26">
      <c r="A1217" s="57"/>
      <c r="B1217" s="63"/>
      <c r="C1217" s="71"/>
      <c r="D1217" s="78" t="s">
        <v>40</v>
      </c>
      <c r="E1217" s="86">
        <v>4.3</v>
      </c>
      <c r="F1217" s="86">
        <v>5.7</v>
      </c>
      <c r="G1217" s="86">
        <v>4</v>
      </c>
      <c r="H1217" s="86">
        <v>12.6</v>
      </c>
      <c r="I1217" s="86">
        <v>16.100000000000001</v>
      </c>
      <c r="J1217" s="86">
        <v>9.6999999999999993</v>
      </c>
      <c r="K1217" s="95"/>
      <c r="L1217" s="95"/>
      <c r="M1217" s="95"/>
      <c r="N1217" s="95"/>
      <c r="O1217" s="95"/>
      <c r="P1217" s="95"/>
      <c r="Q1217" s="86">
        <f>SUM(E1217:P1217)</f>
        <v>52.400000000000006</v>
      </c>
      <c r="R1217" s="86">
        <v>42.1</v>
      </c>
      <c r="S1217" s="112">
        <f t="shared" si="383"/>
        <v>124.46555819477436</v>
      </c>
      <c r="T1217" s="116">
        <f t="shared" si="3"/>
        <v>-77.199999999999989</v>
      </c>
      <c r="U1217" s="118"/>
      <c r="V1217" s="118"/>
      <c r="W1217" s="21"/>
      <c r="X1217" s="21">
        <v>119.3</v>
      </c>
      <c r="Y1217">
        <v>119.3</v>
      </c>
      <c r="Z1217" s="116">
        <f t="shared" si="4"/>
        <v>-77.199999999999989</v>
      </c>
    </row>
    <row r="1218" spans="1:26" ht="14.25">
      <c r="A1218" s="57"/>
      <c r="B1218" s="63"/>
      <c r="C1218" s="72"/>
      <c r="D1218" s="79" t="s">
        <v>76</v>
      </c>
      <c r="E1218" s="87">
        <v>6.2</v>
      </c>
      <c r="F1218" s="87">
        <v>6.5</v>
      </c>
      <c r="G1218" s="87">
        <v>5</v>
      </c>
      <c r="H1218" s="87">
        <v>15</v>
      </c>
      <c r="I1218" s="87">
        <v>19.3</v>
      </c>
      <c r="J1218" s="87">
        <v>12</v>
      </c>
      <c r="K1218" s="96"/>
      <c r="L1218" s="96"/>
      <c r="M1218" s="96"/>
      <c r="N1218" s="96"/>
      <c r="O1218" s="96"/>
      <c r="P1218" s="96"/>
      <c r="Q1218" s="87">
        <f>SUM(E1218:P1218)</f>
        <v>64</v>
      </c>
      <c r="R1218" s="87">
        <v>55.6</v>
      </c>
      <c r="S1218" s="113">
        <f t="shared" si="383"/>
        <v>115.10791366906474</v>
      </c>
      <c r="T1218" s="116">
        <f t="shared" si="3"/>
        <v>-73.700000000000017</v>
      </c>
      <c r="U1218" s="119"/>
      <c r="V1218" s="119"/>
      <c r="W1218" s="21"/>
      <c r="X1218" s="21">
        <v>129.30000000000001</v>
      </c>
      <c r="Y1218">
        <v>129.30000000000001</v>
      </c>
      <c r="Z1218" s="116">
        <f t="shared" si="4"/>
        <v>-73.700000000000017</v>
      </c>
    </row>
    <row r="1219" spans="1:26" ht="13.5" customHeight="1">
      <c r="A1219" s="57"/>
      <c r="B1219" s="63"/>
      <c r="C1219" s="70" t="s">
        <v>283</v>
      </c>
      <c r="D1219" s="77" t="s">
        <v>39</v>
      </c>
      <c r="E1219" s="85">
        <v>16</v>
      </c>
      <c r="F1219" s="85">
        <v>34</v>
      </c>
      <c r="G1219" s="85">
        <v>21</v>
      </c>
      <c r="H1219" s="85">
        <v>42</v>
      </c>
      <c r="I1219" s="85">
        <v>53</v>
      </c>
      <c r="J1219" s="85">
        <v>21</v>
      </c>
      <c r="K1219" s="94"/>
      <c r="L1219" s="94"/>
      <c r="M1219" s="94"/>
      <c r="N1219" s="94"/>
      <c r="O1219" s="94"/>
      <c r="P1219" s="94"/>
      <c r="Q1219" s="85">
        <f>SUM(E1219:P1219)</f>
        <v>187</v>
      </c>
      <c r="R1219" s="85">
        <v>187.1</v>
      </c>
      <c r="S1219" s="111">
        <f t="shared" si="383"/>
        <v>99.946552645644047</v>
      </c>
      <c r="T1219" s="116">
        <f t="shared" si="3"/>
        <v>78.399999999999991</v>
      </c>
      <c r="U1219" s="117" t="s">
        <v>141</v>
      </c>
      <c r="V1219" s="148">
        <v>1</v>
      </c>
      <c r="W1219" s="21"/>
      <c r="X1219" s="21">
        <v>108.7</v>
      </c>
      <c r="Y1219">
        <v>108.7</v>
      </c>
      <c r="Z1219" s="116">
        <f t="shared" si="4"/>
        <v>78.399999999999991</v>
      </c>
    </row>
    <row r="1220" spans="1:26">
      <c r="A1220" s="57"/>
      <c r="B1220" s="63"/>
      <c r="C1220" s="71"/>
      <c r="D1220" s="78" t="s">
        <v>72</v>
      </c>
      <c r="E1220" s="86">
        <v>2</v>
      </c>
      <c r="F1220" s="86">
        <v>2</v>
      </c>
      <c r="G1220" s="86">
        <v>1</v>
      </c>
      <c r="H1220" s="86">
        <v>1</v>
      </c>
      <c r="I1220" s="86">
        <v>2</v>
      </c>
      <c r="J1220" s="86">
        <v>1</v>
      </c>
      <c r="K1220" s="95"/>
      <c r="L1220" s="95"/>
      <c r="M1220" s="95"/>
      <c r="N1220" s="95"/>
      <c r="O1220" s="95"/>
      <c r="P1220" s="95"/>
      <c r="Q1220" s="86">
        <f>SUM(E1220:P1220)</f>
        <v>9</v>
      </c>
      <c r="R1220" s="86">
        <v>1</v>
      </c>
      <c r="S1220" s="112">
        <f t="shared" si="383"/>
        <v>900</v>
      </c>
      <c r="T1220" s="116">
        <f t="shared" si="3"/>
        <v>-17.5</v>
      </c>
      <c r="U1220" s="145"/>
      <c r="V1220" s="118"/>
      <c r="W1220" s="21"/>
      <c r="X1220" s="21">
        <v>18.5</v>
      </c>
      <c r="Y1220">
        <v>18.5</v>
      </c>
      <c r="Z1220" s="116">
        <f t="shared" si="4"/>
        <v>-17.5</v>
      </c>
    </row>
    <row r="1221" spans="1:26">
      <c r="A1221" s="57"/>
      <c r="B1221" s="63"/>
      <c r="C1221" s="71"/>
      <c r="D1221" s="78" t="s">
        <v>74</v>
      </c>
      <c r="E1221" s="86">
        <f t="shared" ref="E1221:Q1221" si="390">+E1219-E1220</f>
        <v>14</v>
      </c>
      <c r="F1221" s="86">
        <f t="shared" si="390"/>
        <v>32</v>
      </c>
      <c r="G1221" s="86">
        <f t="shared" si="390"/>
        <v>20</v>
      </c>
      <c r="H1221" s="86">
        <f t="shared" si="390"/>
        <v>41</v>
      </c>
      <c r="I1221" s="86">
        <f t="shared" si="390"/>
        <v>51</v>
      </c>
      <c r="J1221" s="86">
        <f t="shared" si="390"/>
        <v>20</v>
      </c>
      <c r="K1221" s="95">
        <f t="shared" si="390"/>
        <v>0</v>
      </c>
      <c r="L1221" s="95">
        <f t="shared" si="390"/>
        <v>0</v>
      </c>
      <c r="M1221" s="95">
        <f t="shared" si="390"/>
        <v>0</v>
      </c>
      <c r="N1221" s="95">
        <f t="shared" si="390"/>
        <v>0</v>
      </c>
      <c r="O1221" s="95">
        <f t="shared" si="390"/>
        <v>0</v>
      </c>
      <c r="P1221" s="95">
        <f t="shared" si="390"/>
        <v>0</v>
      </c>
      <c r="Q1221" s="86">
        <f t="shared" si="390"/>
        <v>178</v>
      </c>
      <c r="R1221" s="86">
        <v>186.09999999999997</v>
      </c>
      <c r="S1221" s="112">
        <f t="shared" si="383"/>
        <v>95.6475013433638</v>
      </c>
      <c r="T1221" s="116">
        <f t="shared" si="3"/>
        <v>95.899999999999963</v>
      </c>
      <c r="U1221" s="145"/>
      <c r="V1221" s="118"/>
      <c r="W1221" s="21"/>
      <c r="X1221" s="21">
        <v>90.2</v>
      </c>
      <c r="Y1221">
        <v>90.2</v>
      </c>
      <c r="Z1221" s="116">
        <f t="shared" si="4"/>
        <v>95.899999999999963</v>
      </c>
    </row>
    <row r="1222" spans="1:26">
      <c r="A1222" s="57"/>
      <c r="B1222" s="63"/>
      <c r="C1222" s="71"/>
      <c r="D1222" s="78" t="s">
        <v>75</v>
      </c>
      <c r="E1222" s="86">
        <f t="shared" ref="E1222:Q1222" si="391">+E1219-E1223</f>
        <v>16</v>
      </c>
      <c r="F1222" s="86">
        <f t="shared" si="391"/>
        <v>34</v>
      </c>
      <c r="G1222" s="86">
        <f t="shared" si="391"/>
        <v>21</v>
      </c>
      <c r="H1222" s="86">
        <f t="shared" si="391"/>
        <v>41</v>
      </c>
      <c r="I1222" s="86">
        <f t="shared" si="391"/>
        <v>52</v>
      </c>
      <c r="J1222" s="86">
        <f t="shared" si="391"/>
        <v>21</v>
      </c>
      <c r="K1222" s="95">
        <f t="shared" si="391"/>
        <v>0</v>
      </c>
      <c r="L1222" s="95">
        <f t="shared" si="391"/>
        <v>0</v>
      </c>
      <c r="M1222" s="95">
        <f t="shared" si="391"/>
        <v>0</v>
      </c>
      <c r="N1222" s="95">
        <f t="shared" si="391"/>
        <v>0</v>
      </c>
      <c r="O1222" s="95">
        <f t="shared" si="391"/>
        <v>0</v>
      </c>
      <c r="P1222" s="95">
        <f t="shared" si="391"/>
        <v>0</v>
      </c>
      <c r="Q1222" s="86">
        <f t="shared" si="391"/>
        <v>185</v>
      </c>
      <c r="R1222" s="86">
        <v>184.8</v>
      </c>
      <c r="S1222" s="112">
        <f t="shared" si="383"/>
        <v>100.10822510822513</v>
      </c>
      <c r="T1222" s="116">
        <f t="shared" si="3"/>
        <v>82.199999999999989</v>
      </c>
      <c r="U1222" s="145"/>
      <c r="V1222" s="118"/>
      <c r="W1222" s="21"/>
      <c r="X1222" s="21">
        <v>102.6</v>
      </c>
      <c r="Y1222">
        <v>102.6</v>
      </c>
      <c r="Z1222" s="116">
        <f t="shared" si="4"/>
        <v>82.199999999999974</v>
      </c>
    </row>
    <row r="1223" spans="1:26">
      <c r="A1223" s="57"/>
      <c r="B1223" s="63"/>
      <c r="C1223" s="71"/>
      <c r="D1223" s="78" t="s">
        <v>40</v>
      </c>
      <c r="E1223" s="86">
        <v>0</v>
      </c>
      <c r="F1223" s="86">
        <v>0</v>
      </c>
      <c r="G1223" s="86">
        <v>0</v>
      </c>
      <c r="H1223" s="86">
        <v>1</v>
      </c>
      <c r="I1223" s="86">
        <v>1</v>
      </c>
      <c r="J1223" s="86">
        <v>0</v>
      </c>
      <c r="K1223" s="95"/>
      <c r="L1223" s="95"/>
      <c r="M1223" s="95"/>
      <c r="N1223" s="95"/>
      <c r="O1223" s="95"/>
      <c r="P1223" s="95"/>
      <c r="Q1223" s="86">
        <f>SUM(E1223:P1223)</f>
        <v>2</v>
      </c>
      <c r="R1223" s="86">
        <v>2.3000000000000003</v>
      </c>
      <c r="S1223" s="112">
        <f t="shared" si="383"/>
        <v>86.956521739130423</v>
      </c>
      <c r="T1223" s="116">
        <f t="shared" si="3"/>
        <v>-3.8</v>
      </c>
      <c r="U1223" s="145"/>
      <c r="V1223" s="118"/>
      <c r="W1223" s="21"/>
      <c r="X1223" s="21">
        <v>6.1</v>
      </c>
      <c r="Y1223">
        <v>6.1</v>
      </c>
      <c r="Z1223" s="116">
        <f t="shared" si="4"/>
        <v>-3.8</v>
      </c>
    </row>
    <row r="1224" spans="1:26" ht="14.25">
      <c r="A1224" s="57"/>
      <c r="B1224" s="63"/>
      <c r="C1224" s="72"/>
      <c r="D1224" s="79" t="s">
        <v>76</v>
      </c>
      <c r="E1224" s="87">
        <v>0</v>
      </c>
      <c r="F1224" s="87">
        <v>0</v>
      </c>
      <c r="G1224" s="87">
        <v>0</v>
      </c>
      <c r="H1224" s="87">
        <v>1</v>
      </c>
      <c r="I1224" s="87">
        <v>1</v>
      </c>
      <c r="J1224" s="87">
        <v>0</v>
      </c>
      <c r="K1224" s="96"/>
      <c r="L1224" s="96"/>
      <c r="M1224" s="96"/>
      <c r="N1224" s="96"/>
      <c r="O1224" s="96"/>
      <c r="P1224" s="96"/>
      <c r="Q1224" s="87">
        <f>SUM(E1224:P1224)</f>
        <v>2</v>
      </c>
      <c r="R1224" s="87">
        <v>2.5</v>
      </c>
      <c r="S1224" s="113">
        <f t="shared" si="383"/>
        <v>80</v>
      </c>
      <c r="T1224" s="116">
        <f t="shared" si="3"/>
        <v>-3.9000000000000004</v>
      </c>
      <c r="U1224" s="146"/>
      <c r="V1224" s="119"/>
      <c r="W1224" s="21"/>
      <c r="X1224" s="21">
        <v>6.4</v>
      </c>
      <c r="Y1224">
        <v>6.4</v>
      </c>
      <c r="Z1224" s="116">
        <f t="shared" si="4"/>
        <v>-3.9000000000000004</v>
      </c>
    </row>
    <row r="1225" spans="1:26" ht="13.5" customHeight="1">
      <c r="A1225" s="57"/>
      <c r="B1225" s="63"/>
      <c r="C1225" s="70" t="s">
        <v>286</v>
      </c>
      <c r="D1225" s="77" t="s">
        <v>39</v>
      </c>
      <c r="E1225" s="85">
        <v>31.7</v>
      </c>
      <c r="F1225" s="85">
        <v>45.6</v>
      </c>
      <c r="G1225" s="85">
        <v>39.799999999999997</v>
      </c>
      <c r="H1225" s="85">
        <v>62</v>
      </c>
      <c r="I1225" s="85">
        <v>68.8</v>
      </c>
      <c r="J1225" s="85">
        <v>43.7</v>
      </c>
      <c r="K1225" s="94"/>
      <c r="L1225" s="94"/>
      <c r="M1225" s="94"/>
      <c r="N1225" s="94"/>
      <c r="O1225" s="94"/>
      <c r="P1225" s="94"/>
      <c r="Q1225" s="85">
        <f>SUM(E1225:P1225)</f>
        <v>291.59999999999997</v>
      </c>
      <c r="R1225" s="85">
        <v>266.2</v>
      </c>
      <c r="S1225" s="111">
        <f t="shared" si="383"/>
        <v>109.54169797145003</v>
      </c>
      <c r="T1225" s="116">
        <f t="shared" si="3"/>
        <v>-147.60000000000008</v>
      </c>
      <c r="U1225" s="117" t="s">
        <v>492</v>
      </c>
      <c r="V1225" s="148">
        <v>1</v>
      </c>
      <c r="W1225" s="21"/>
      <c r="X1225" s="21">
        <v>413.80000000000007</v>
      </c>
      <c r="Y1225">
        <v>413.80000000000007</v>
      </c>
      <c r="Z1225" s="116">
        <f t="shared" si="4"/>
        <v>-147.60000000000008</v>
      </c>
    </row>
    <row r="1226" spans="1:26">
      <c r="A1226" s="57"/>
      <c r="B1226" s="63"/>
      <c r="C1226" s="71"/>
      <c r="D1226" s="78" t="s">
        <v>72</v>
      </c>
      <c r="E1226" s="86">
        <v>0.4</v>
      </c>
      <c r="F1226" s="86">
        <v>0.4</v>
      </c>
      <c r="G1226" s="86">
        <v>0.4</v>
      </c>
      <c r="H1226" s="86">
        <v>0.7</v>
      </c>
      <c r="I1226" s="86">
        <v>0.9</v>
      </c>
      <c r="J1226" s="86">
        <v>0.5</v>
      </c>
      <c r="K1226" s="95"/>
      <c r="L1226" s="95"/>
      <c r="M1226" s="95"/>
      <c r="N1226" s="95"/>
      <c r="O1226" s="95"/>
      <c r="P1226" s="95"/>
      <c r="Q1226" s="86">
        <f>SUM(E1226:P1226)</f>
        <v>3.3</v>
      </c>
      <c r="R1226" s="86">
        <v>3.1000000000000005</v>
      </c>
      <c r="S1226" s="112">
        <f t="shared" si="383"/>
        <v>106.45161290322579</v>
      </c>
      <c r="T1226" s="116">
        <f t="shared" si="3"/>
        <v>-1.5</v>
      </c>
      <c r="U1226" s="118"/>
      <c r="V1226" s="118"/>
      <c r="W1226" s="21"/>
      <c r="X1226" s="21">
        <v>4.6000000000000005</v>
      </c>
      <c r="Y1226">
        <v>4.6000000000000005</v>
      </c>
      <c r="Z1226" s="116">
        <f t="shared" si="4"/>
        <v>-1.5</v>
      </c>
    </row>
    <row r="1227" spans="1:26">
      <c r="A1227" s="57"/>
      <c r="B1227" s="63"/>
      <c r="C1227" s="71"/>
      <c r="D1227" s="78" t="s">
        <v>74</v>
      </c>
      <c r="E1227" s="86">
        <f t="shared" ref="E1227:Q1227" si="392">+E1225-E1226</f>
        <v>31.3</v>
      </c>
      <c r="F1227" s="86">
        <f t="shared" si="392"/>
        <v>45.2</v>
      </c>
      <c r="G1227" s="86">
        <f t="shared" si="392"/>
        <v>39.4</v>
      </c>
      <c r="H1227" s="86">
        <f t="shared" si="392"/>
        <v>61.3</v>
      </c>
      <c r="I1227" s="86">
        <f t="shared" si="392"/>
        <v>67.899999999999991</v>
      </c>
      <c r="J1227" s="86">
        <f t="shared" si="392"/>
        <v>43.2</v>
      </c>
      <c r="K1227" s="95">
        <f t="shared" si="392"/>
        <v>0</v>
      </c>
      <c r="L1227" s="95">
        <f t="shared" si="392"/>
        <v>0</v>
      </c>
      <c r="M1227" s="95">
        <f t="shared" si="392"/>
        <v>0</v>
      </c>
      <c r="N1227" s="95">
        <f t="shared" si="392"/>
        <v>0</v>
      </c>
      <c r="O1227" s="95">
        <f t="shared" si="392"/>
        <v>0</v>
      </c>
      <c r="P1227" s="95">
        <f t="shared" si="392"/>
        <v>0</v>
      </c>
      <c r="Q1227" s="86">
        <f t="shared" si="392"/>
        <v>288.29999999999995</v>
      </c>
      <c r="R1227" s="86">
        <v>263.10000000000002</v>
      </c>
      <c r="S1227" s="112">
        <f t="shared" si="383"/>
        <v>109.57810718358036</v>
      </c>
      <c r="T1227" s="116">
        <f t="shared" si="3"/>
        <v>-146.09999999999997</v>
      </c>
      <c r="U1227" s="118"/>
      <c r="V1227" s="118"/>
      <c r="W1227" s="21"/>
      <c r="X1227" s="21">
        <v>409.2</v>
      </c>
      <c r="Y1227">
        <v>409.20000000000005</v>
      </c>
      <c r="Z1227" s="116">
        <f t="shared" si="4"/>
        <v>-146.10000000000002</v>
      </c>
    </row>
    <row r="1228" spans="1:26">
      <c r="A1228" s="57"/>
      <c r="B1228" s="47"/>
      <c r="C1228" s="71"/>
      <c r="D1228" s="78" t="s">
        <v>75</v>
      </c>
      <c r="E1228" s="86">
        <f t="shared" ref="E1228:Q1228" si="393">+E1225-E1229</f>
        <v>31.3</v>
      </c>
      <c r="F1228" s="86">
        <f t="shared" si="393"/>
        <v>45.2</v>
      </c>
      <c r="G1228" s="86">
        <f t="shared" si="393"/>
        <v>39.4</v>
      </c>
      <c r="H1228" s="86">
        <f t="shared" si="393"/>
        <v>61.3</v>
      </c>
      <c r="I1228" s="86">
        <f t="shared" si="393"/>
        <v>68</v>
      </c>
      <c r="J1228" s="86">
        <f t="shared" si="393"/>
        <v>43.2</v>
      </c>
      <c r="K1228" s="95">
        <f t="shared" si="393"/>
        <v>0</v>
      </c>
      <c r="L1228" s="95">
        <f t="shared" si="393"/>
        <v>0</v>
      </c>
      <c r="M1228" s="95">
        <f t="shared" si="393"/>
        <v>0</v>
      </c>
      <c r="N1228" s="95">
        <f t="shared" si="393"/>
        <v>0</v>
      </c>
      <c r="O1228" s="95">
        <f t="shared" si="393"/>
        <v>0</v>
      </c>
      <c r="P1228" s="95">
        <f t="shared" si="393"/>
        <v>0</v>
      </c>
      <c r="Q1228" s="86">
        <f t="shared" si="393"/>
        <v>288.39999999999998</v>
      </c>
      <c r="R1228" s="86">
        <v>263.10000000000002</v>
      </c>
      <c r="S1228" s="112">
        <f t="shared" si="383"/>
        <v>109.61611554541997</v>
      </c>
      <c r="T1228" s="116">
        <f t="shared" si="3"/>
        <v>-146.09999999999997</v>
      </c>
      <c r="U1228" s="118"/>
      <c r="V1228" s="118"/>
      <c r="W1228" s="21"/>
      <c r="X1228" s="21">
        <v>409.2</v>
      </c>
      <c r="Y1228">
        <v>409.20000000000005</v>
      </c>
      <c r="Z1228" s="116">
        <f t="shared" si="4"/>
        <v>-146.10000000000002</v>
      </c>
    </row>
    <row r="1229" spans="1:26">
      <c r="A1229" s="57"/>
      <c r="B1229" s="47"/>
      <c r="C1229" s="71"/>
      <c r="D1229" s="78" t="s">
        <v>40</v>
      </c>
      <c r="E1229" s="86">
        <v>0.4</v>
      </c>
      <c r="F1229" s="86">
        <v>0.4</v>
      </c>
      <c r="G1229" s="86">
        <v>0.4</v>
      </c>
      <c r="H1229" s="86">
        <v>0.7</v>
      </c>
      <c r="I1229" s="86">
        <v>0.8</v>
      </c>
      <c r="J1229" s="86">
        <v>0.5</v>
      </c>
      <c r="K1229" s="95"/>
      <c r="L1229" s="95"/>
      <c r="M1229" s="95"/>
      <c r="N1229" s="95"/>
      <c r="O1229" s="95"/>
      <c r="P1229" s="95"/>
      <c r="Q1229" s="86">
        <f>SUM(E1229:P1229)</f>
        <v>3.2</v>
      </c>
      <c r="R1229" s="86">
        <v>3.1000000000000005</v>
      </c>
      <c r="S1229" s="112">
        <f t="shared" si="383"/>
        <v>103.2258064516129</v>
      </c>
      <c r="T1229" s="116">
        <f t="shared" si="3"/>
        <v>-1.5</v>
      </c>
      <c r="U1229" s="118"/>
      <c r="V1229" s="118"/>
      <c r="W1229" s="21"/>
      <c r="X1229" s="21">
        <v>4.6000000000000005</v>
      </c>
      <c r="Y1229">
        <v>4.6000000000000005</v>
      </c>
      <c r="Z1229" s="116">
        <f t="shared" si="4"/>
        <v>-1.5</v>
      </c>
    </row>
    <row r="1230" spans="1:26" ht="14.25">
      <c r="A1230" s="57"/>
      <c r="B1230" s="47"/>
      <c r="C1230" s="72"/>
      <c r="D1230" s="79" t="s">
        <v>76</v>
      </c>
      <c r="E1230" s="87">
        <v>0.4</v>
      </c>
      <c r="F1230" s="87">
        <v>0.4</v>
      </c>
      <c r="G1230" s="87">
        <v>0.4</v>
      </c>
      <c r="H1230" s="87">
        <v>0.7</v>
      </c>
      <c r="I1230" s="87">
        <v>0.8</v>
      </c>
      <c r="J1230" s="87">
        <v>0.5</v>
      </c>
      <c r="K1230" s="96"/>
      <c r="L1230" s="96"/>
      <c r="M1230" s="96"/>
      <c r="N1230" s="96"/>
      <c r="O1230" s="96"/>
      <c r="P1230" s="96"/>
      <c r="Q1230" s="87">
        <f>SUM(E1230:P1230)</f>
        <v>3.2</v>
      </c>
      <c r="R1230" s="87">
        <v>3.1000000000000005</v>
      </c>
      <c r="S1230" s="113">
        <f t="shared" si="383"/>
        <v>103.2258064516129</v>
      </c>
      <c r="T1230" s="116">
        <f t="shared" si="3"/>
        <v>-1.5</v>
      </c>
      <c r="U1230" s="119"/>
      <c r="V1230" s="119"/>
      <c r="W1230" s="21"/>
      <c r="X1230" s="21">
        <v>4.6000000000000005</v>
      </c>
      <c r="Y1230">
        <v>4.6000000000000005</v>
      </c>
      <c r="Z1230" s="116">
        <f t="shared" si="4"/>
        <v>-1.5</v>
      </c>
    </row>
    <row r="1231" spans="1:26">
      <c r="A1231" s="57"/>
      <c r="B1231" s="54" t="s">
        <v>217</v>
      </c>
      <c r="C1231" s="67"/>
      <c r="D1231" s="77" t="s">
        <v>39</v>
      </c>
      <c r="E1231" s="85">
        <f t="shared" ref="E1231:Q1236" si="394">+E1237+E1243+E1249+E1258+E1264</f>
        <v>31.499999999999996</v>
      </c>
      <c r="F1231" s="85">
        <f t="shared" si="394"/>
        <v>45.100000000000009</v>
      </c>
      <c r="G1231" s="85">
        <f t="shared" si="394"/>
        <v>42.5</v>
      </c>
      <c r="H1231" s="85">
        <f t="shared" si="394"/>
        <v>154.39999999999998</v>
      </c>
      <c r="I1231" s="85">
        <f t="shared" si="394"/>
        <v>232.7</v>
      </c>
      <c r="J1231" s="85">
        <f t="shared" si="394"/>
        <v>118</v>
      </c>
      <c r="K1231" s="94">
        <f t="shared" si="394"/>
        <v>0</v>
      </c>
      <c r="L1231" s="94">
        <f t="shared" si="394"/>
        <v>0</v>
      </c>
      <c r="M1231" s="94">
        <f t="shared" si="394"/>
        <v>0</v>
      </c>
      <c r="N1231" s="94">
        <f t="shared" si="394"/>
        <v>0</v>
      </c>
      <c r="O1231" s="94">
        <f t="shared" si="394"/>
        <v>0</v>
      </c>
      <c r="P1231" s="94">
        <f t="shared" si="394"/>
        <v>0</v>
      </c>
      <c r="Q1231" s="85">
        <f t="shared" si="394"/>
        <v>624.20000000000005</v>
      </c>
      <c r="R1231" s="85">
        <v>682.7</v>
      </c>
      <c r="S1231" s="111">
        <f t="shared" si="383"/>
        <v>91.431082466676443</v>
      </c>
      <c r="T1231" s="116">
        <f t="shared" si="3"/>
        <v>-802.20000000000016</v>
      </c>
      <c r="W1231" s="21"/>
      <c r="X1231" s="21">
        <v>1484.9</v>
      </c>
      <c r="Y1231">
        <v>1484.9</v>
      </c>
      <c r="Z1231" s="116">
        <f t="shared" si="4"/>
        <v>-802.20000000000016</v>
      </c>
    </row>
    <row r="1232" spans="1:26">
      <c r="A1232" s="57"/>
      <c r="B1232" s="55"/>
      <c r="C1232" s="68"/>
      <c r="D1232" s="78" t="s">
        <v>72</v>
      </c>
      <c r="E1232" s="86">
        <f t="shared" si="394"/>
        <v>11.399999999999999</v>
      </c>
      <c r="F1232" s="86">
        <f t="shared" si="394"/>
        <v>18.299999999999997</v>
      </c>
      <c r="G1232" s="86">
        <f t="shared" si="394"/>
        <v>15.1</v>
      </c>
      <c r="H1232" s="86">
        <f t="shared" si="394"/>
        <v>60</v>
      </c>
      <c r="I1232" s="86">
        <f t="shared" si="394"/>
        <v>91.9</v>
      </c>
      <c r="J1232" s="86">
        <f t="shared" si="394"/>
        <v>50</v>
      </c>
      <c r="K1232" s="95">
        <f t="shared" si="394"/>
        <v>0</v>
      </c>
      <c r="L1232" s="95">
        <f t="shared" si="394"/>
        <v>0</v>
      </c>
      <c r="M1232" s="95">
        <f t="shared" si="394"/>
        <v>0</v>
      </c>
      <c r="N1232" s="95">
        <f t="shared" si="394"/>
        <v>0</v>
      </c>
      <c r="O1232" s="95">
        <f t="shared" si="394"/>
        <v>0</v>
      </c>
      <c r="P1232" s="95">
        <f t="shared" si="394"/>
        <v>0</v>
      </c>
      <c r="Q1232" s="86">
        <f t="shared" si="394"/>
        <v>246.7</v>
      </c>
      <c r="R1232" s="86">
        <v>258.2</v>
      </c>
      <c r="S1232" s="112">
        <f t="shared" si="383"/>
        <v>95.546088303640587</v>
      </c>
      <c r="T1232" s="116">
        <f t="shared" si="3"/>
        <v>-381.2</v>
      </c>
      <c r="W1232" s="21"/>
      <c r="X1232" s="21">
        <v>639.4</v>
      </c>
      <c r="Y1232">
        <v>639.4</v>
      </c>
      <c r="Z1232" s="116">
        <f t="shared" si="4"/>
        <v>-381.2</v>
      </c>
    </row>
    <row r="1233" spans="1:26">
      <c r="A1233" s="57"/>
      <c r="B1233" s="55"/>
      <c r="C1233" s="68"/>
      <c r="D1233" s="78" t="s">
        <v>74</v>
      </c>
      <c r="E1233" s="86">
        <f t="shared" si="394"/>
        <v>20.099999999999998</v>
      </c>
      <c r="F1233" s="86">
        <f t="shared" si="394"/>
        <v>26.800000000000004</v>
      </c>
      <c r="G1233" s="86">
        <f t="shared" si="394"/>
        <v>27.4</v>
      </c>
      <c r="H1233" s="86">
        <f t="shared" si="394"/>
        <v>94.4</v>
      </c>
      <c r="I1233" s="86">
        <f t="shared" si="394"/>
        <v>140.80000000000001</v>
      </c>
      <c r="J1233" s="86">
        <f t="shared" si="394"/>
        <v>68</v>
      </c>
      <c r="K1233" s="95">
        <f t="shared" si="394"/>
        <v>0</v>
      </c>
      <c r="L1233" s="95">
        <f t="shared" si="394"/>
        <v>0</v>
      </c>
      <c r="M1233" s="95">
        <f t="shared" si="394"/>
        <v>0</v>
      </c>
      <c r="N1233" s="95">
        <f t="shared" si="394"/>
        <v>0</v>
      </c>
      <c r="O1233" s="95">
        <f t="shared" si="394"/>
        <v>0</v>
      </c>
      <c r="P1233" s="95">
        <f t="shared" si="394"/>
        <v>0</v>
      </c>
      <c r="Q1233" s="86">
        <f t="shared" si="394"/>
        <v>377.5</v>
      </c>
      <c r="R1233" s="86">
        <v>424.5</v>
      </c>
      <c r="S1233" s="112">
        <f t="shared" si="383"/>
        <v>88.928150765606588</v>
      </c>
      <c r="T1233" s="116">
        <f t="shared" si="3"/>
        <v>-421</v>
      </c>
      <c r="W1233" s="21"/>
      <c r="X1233" s="21">
        <v>845.5</v>
      </c>
      <c r="Y1233">
        <v>845.5</v>
      </c>
      <c r="Z1233" s="116">
        <f t="shared" si="4"/>
        <v>-421</v>
      </c>
    </row>
    <row r="1234" spans="1:26">
      <c r="A1234" s="57"/>
      <c r="B1234" s="55"/>
      <c r="C1234" s="68"/>
      <c r="D1234" s="78" t="s">
        <v>75</v>
      </c>
      <c r="E1234" s="86">
        <f t="shared" si="394"/>
        <v>22.4</v>
      </c>
      <c r="F1234" s="86">
        <f t="shared" si="394"/>
        <v>35.9</v>
      </c>
      <c r="G1234" s="86">
        <f t="shared" si="394"/>
        <v>32.599999999999994</v>
      </c>
      <c r="H1234" s="86">
        <f t="shared" si="394"/>
        <v>134.6</v>
      </c>
      <c r="I1234" s="86">
        <f t="shared" si="394"/>
        <v>208.9</v>
      </c>
      <c r="J1234" s="86">
        <f t="shared" si="394"/>
        <v>100.7</v>
      </c>
      <c r="K1234" s="95">
        <f t="shared" si="394"/>
        <v>0</v>
      </c>
      <c r="L1234" s="95">
        <f t="shared" si="394"/>
        <v>0</v>
      </c>
      <c r="M1234" s="95">
        <f t="shared" si="394"/>
        <v>0</v>
      </c>
      <c r="N1234" s="95">
        <f t="shared" si="394"/>
        <v>0</v>
      </c>
      <c r="O1234" s="95">
        <f t="shared" si="394"/>
        <v>0</v>
      </c>
      <c r="P1234" s="95">
        <f t="shared" si="394"/>
        <v>0</v>
      </c>
      <c r="Q1234" s="86">
        <f t="shared" si="394"/>
        <v>535.1</v>
      </c>
      <c r="R1234" s="86">
        <v>604.1</v>
      </c>
      <c r="S1234" s="112">
        <f t="shared" si="383"/>
        <v>88.578049991723233</v>
      </c>
      <c r="T1234" s="116">
        <f t="shared" si="3"/>
        <v>-740.2</v>
      </c>
      <c r="W1234" s="21"/>
      <c r="X1234" s="21">
        <v>1344.3</v>
      </c>
      <c r="Y1234">
        <v>1344.3</v>
      </c>
      <c r="Z1234" s="116">
        <f t="shared" si="4"/>
        <v>-740.2</v>
      </c>
    </row>
    <row r="1235" spans="1:26">
      <c r="A1235" s="57"/>
      <c r="B1235" s="55"/>
      <c r="C1235" s="68"/>
      <c r="D1235" s="78" t="s">
        <v>40</v>
      </c>
      <c r="E1235" s="86">
        <f t="shared" si="394"/>
        <v>9.1</v>
      </c>
      <c r="F1235" s="86">
        <f t="shared" si="394"/>
        <v>9.1999999999999993</v>
      </c>
      <c r="G1235" s="86">
        <f t="shared" si="394"/>
        <v>9.9</v>
      </c>
      <c r="H1235" s="86">
        <f t="shared" si="394"/>
        <v>19.8</v>
      </c>
      <c r="I1235" s="86">
        <f t="shared" si="394"/>
        <v>23.8</v>
      </c>
      <c r="J1235" s="86">
        <f t="shared" si="394"/>
        <v>17.3</v>
      </c>
      <c r="K1235" s="95">
        <f t="shared" si="394"/>
        <v>0</v>
      </c>
      <c r="L1235" s="95">
        <f t="shared" si="394"/>
        <v>0</v>
      </c>
      <c r="M1235" s="95">
        <f t="shared" si="394"/>
        <v>0</v>
      </c>
      <c r="N1235" s="95">
        <f t="shared" si="394"/>
        <v>0</v>
      </c>
      <c r="O1235" s="95">
        <f t="shared" si="394"/>
        <v>0</v>
      </c>
      <c r="P1235" s="95">
        <f t="shared" si="394"/>
        <v>0</v>
      </c>
      <c r="Q1235" s="86">
        <f t="shared" si="394"/>
        <v>89.1</v>
      </c>
      <c r="R1235" s="86">
        <v>78.599999999999994</v>
      </c>
      <c r="S1235" s="112">
        <f t="shared" si="383"/>
        <v>113.3587786259542</v>
      </c>
      <c r="T1235" s="116">
        <f t="shared" si="3"/>
        <v>-62.000000000000028</v>
      </c>
      <c r="W1235" s="21"/>
      <c r="X1235" s="21">
        <v>140.60000000000002</v>
      </c>
      <c r="Y1235">
        <v>140.60000000000002</v>
      </c>
      <c r="Z1235" s="116">
        <f t="shared" si="4"/>
        <v>-62.000000000000028</v>
      </c>
    </row>
    <row r="1236" spans="1:26" ht="14.25">
      <c r="A1236" s="57"/>
      <c r="B1236" s="55"/>
      <c r="C1236" s="69"/>
      <c r="D1236" s="79" t="s">
        <v>76</v>
      </c>
      <c r="E1236" s="87">
        <f t="shared" si="394"/>
        <v>13</v>
      </c>
      <c r="F1236" s="87">
        <f t="shared" si="394"/>
        <v>13.7</v>
      </c>
      <c r="G1236" s="87">
        <f t="shared" si="394"/>
        <v>15.5</v>
      </c>
      <c r="H1236" s="87">
        <f t="shared" si="394"/>
        <v>26.1</v>
      </c>
      <c r="I1236" s="87">
        <f t="shared" si="394"/>
        <v>30.5</v>
      </c>
      <c r="J1236" s="87">
        <f t="shared" si="394"/>
        <v>23.7</v>
      </c>
      <c r="K1236" s="96">
        <f t="shared" si="394"/>
        <v>0</v>
      </c>
      <c r="L1236" s="96">
        <f t="shared" si="394"/>
        <v>0</v>
      </c>
      <c r="M1236" s="96">
        <f t="shared" si="394"/>
        <v>0</v>
      </c>
      <c r="N1236" s="96">
        <f t="shared" si="394"/>
        <v>0</v>
      </c>
      <c r="O1236" s="96">
        <f t="shared" si="394"/>
        <v>0</v>
      </c>
      <c r="P1236" s="96">
        <f t="shared" si="394"/>
        <v>0</v>
      </c>
      <c r="Q1236" s="87">
        <f t="shared" si="394"/>
        <v>122.5</v>
      </c>
      <c r="R1236" s="87">
        <v>107</v>
      </c>
      <c r="S1236" s="113">
        <f t="shared" si="383"/>
        <v>114.48598130841121</v>
      </c>
      <c r="T1236" s="116">
        <f t="shared" si="3"/>
        <v>-66.400000000000006</v>
      </c>
      <c r="W1236" s="21"/>
      <c r="X1236" s="21">
        <v>173.4</v>
      </c>
      <c r="Y1236">
        <v>173.4</v>
      </c>
      <c r="Z1236" s="116">
        <f t="shared" si="4"/>
        <v>-66.400000000000006</v>
      </c>
    </row>
    <row r="1237" spans="1:26" ht="13.5" customHeight="1">
      <c r="A1237" s="57"/>
      <c r="B1237" s="57"/>
      <c r="C1237" s="70" t="s">
        <v>287</v>
      </c>
      <c r="D1237" s="77" t="s">
        <v>39</v>
      </c>
      <c r="E1237" s="85">
        <v>7.3</v>
      </c>
      <c r="F1237" s="85">
        <v>9.9</v>
      </c>
      <c r="G1237" s="85">
        <v>4</v>
      </c>
      <c r="H1237" s="85">
        <v>21.4</v>
      </c>
      <c r="I1237" s="85">
        <v>33.4</v>
      </c>
      <c r="J1237" s="85">
        <v>25.5</v>
      </c>
      <c r="K1237" s="94"/>
      <c r="L1237" s="94"/>
      <c r="M1237" s="94"/>
      <c r="N1237" s="94"/>
      <c r="O1237" s="94"/>
      <c r="P1237" s="94"/>
      <c r="Q1237" s="85">
        <f>SUM(E1237:P1237)</f>
        <v>101.5</v>
      </c>
      <c r="R1237" s="85">
        <v>133.69999999999999</v>
      </c>
      <c r="S1237" s="111">
        <f t="shared" si="383"/>
        <v>75.916230366492158</v>
      </c>
      <c r="T1237" s="116">
        <f t="shared" si="3"/>
        <v>-159.69999999999999</v>
      </c>
      <c r="U1237" s="117" t="s">
        <v>506</v>
      </c>
      <c r="V1237" s="148"/>
      <c r="W1237" s="21"/>
      <c r="X1237" s="21">
        <v>293.39999999999998</v>
      </c>
      <c r="Y1237">
        <v>293.39999999999998</v>
      </c>
      <c r="Z1237" s="116">
        <f t="shared" si="4"/>
        <v>-159.69999999999999</v>
      </c>
    </row>
    <row r="1238" spans="1:26">
      <c r="A1238" s="57"/>
      <c r="B1238" s="47"/>
      <c r="C1238" s="71"/>
      <c r="D1238" s="78" t="s">
        <v>72</v>
      </c>
      <c r="E1238" s="86">
        <v>1.4</v>
      </c>
      <c r="F1238" s="86">
        <v>2.7</v>
      </c>
      <c r="G1238" s="86">
        <v>1.4</v>
      </c>
      <c r="H1238" s="86">
        <v>9.3000000000000007</v>
      </c>
      <c r="I1238" s="86">
        <v>15.6</v>
      </c>
      <c r="J1238" s="86">
        <v>10.9</v>
      </c>
      <c r="K1238" s="95"/>
      <c r="L1238" s="95"/>
      <c r="M1238" s="95"/>
      <c r="N1238" s="95"/>
      <c r="O1238" s="95"/>
      <c r="P1238" s="95"/>
      <c r="Q1238" s="86">
        <f>SUM(E1238:P1238)</f>
        <v>41.3</v>
      </c>
      <c r="R1238" s="86">
        <v>42.4</v>
      </c>
      <c r="S1238" s="112">
        <f t="shared" si="383"/>
        <v>97.405660377358487</v>
      </c>
      <c r="T1238" s="116">
        <f t="shared" si="3"/>
        <v>-118.29999999999998</v>
      </c>
      <c r="U1238" s="118"/>
      <c r="V1238" s="118"/>
      <c r="W1238" s="21"/>
      <c r="X1238" s="21">
        <v>160.69999999999999</v>
      </c>
      <c r="Y1238">
        <v>160.69999999999999</v>
      </c>
      <c r="Z1238" s="116">
        <f t="shared" si="4"/>
        <v>-118.29999999999998</v>
      </c>
    </row>
    <row r="1239" spans="1:26">
      <c r="A1239" s="57"/>
      <c r="B1239" s="47"/>
      <c r="C1239" s="71"/>
      <c r="D1239" s="78" t="s">
        <v>74</v>
      </c>
      <c r="E1239" s="86">
        <f t="shared" ref="E1239:Q1239" si="395">+E1237-E1238</f>
        <v>5.9</v>
      </c>
      <c r="F1239" s="86">
        <f t="shared" si="395"/>
        <v>7.2</v>
      </c>
      <c r="G1239" s="86">
        <f t="shared" si="395"/>
        <v>2.6</v>
      </c>
      <c r="H1239" s="86">
        <f t="shared" si="395"/>
        <v>12.099999999999998</v>
      </c>
      <c r="I1239" s="86">
        <f t="shared" si="395"/>
        <v>17.799999999999997</v>
      </c>
      <c r="J1239" s="86">
        <f t="shared" si="395"/>
        <v>14.6</v>
      </c>
      <c r="K1239" s="95">
        <f t="shared" si="395"/>
        <v>0</v>
      </c>
      <c r="L1239" s="95">
        <f t="shared" si="395"/>
        <v>0</v>
      </c>
      <c r="M1239" s="95">
        <f t="shared" si="395"/>
        <v>0</v>
      </c>
      <c r="N1239" s="95">
        <f t="shared" si="395"/>
        <v>0</v>
      </c>
      <c r="O1239" s="95">
        <f t="shared" si="395"/>
        <v>0</v>
      </c>
      <c r="P1239" s="95">
        <f t="shared" si="395"/>
        <v>0</v>
      </c>
      <c r="Q1239" s="86">
        <f t="shared" si="395"/>
        <v>60.2</v>
      </c>
      <c r="R1239" s="86">
        <v>91.300000000000011</v>
      </c>
      <c r="S1239" s="112">
        <f t="shared" si="383"/>
        <v>65.936473165388819</v>
      </c>
      <c r="T1239" s="116">
        <f t="shared" si="3"/>
        <v>-41.399999999999977</v>
      </c>
      <c r="U1239" s="118"/>
      <c r="V1239" s="118"/>
      <c r="W1239" s="21"/>
      <c r="X1239" s="21">
        <v>132.69999999999999</v>
      </c>
      <c r="Y1239">
        <v>132.69999999999999</v>
      </c>
      <c r="Z1239" s="116">
        <f t="shared" si="4"/>
        <v>-41.399999999999977</v>
      </c>
    </row>
    <row r="1240" spans="1:26">
      <c r="A1240" s="57"/>
      <c r="B1240" s="47"/>
      <c r="C1240" s="71"/>
      <c r="D1240" s="78" t="s">
        <v>75</v>
      </c>
      <c r="E1240" s="86">
        <f t="shared" ref="E1240:Q1240" si="396">+E1237-E1241</f>
        <v>3.5999999999999996</v>
      </c>
      <c r="F1240" s="86">
        <f t="shared" si="396"/>
        <v>6.4</v>
      </c>
      <c r="G1240" s="86">
        <f t="shared" si="396"/>
        <v>0.29999999999999982</v>
      </c>
      <c r="H1240" s="86">
        <f t="shared" si="396"/>
        <v>15.099999999999998</v>
      </c>
      <c r="I1240" s="86">
        <f t="shared" si="396"/>
        <v>26.2</v>
      </c>
      <c r="J1240" s="86">
        <f t="shared" si="396"/>
        <v>19.600000000000001</v>
      </c>
      <c r="K1240" s="95">
        <f t="shared" si="396"/>
        <v>0</v>
      </c>
      <c r="L1240" s="95">
        <f t="shared" si="396"/>
        <v>0</v>
      </c>
      <c r="M1240" s="95">
        <f t="shared" si="396"/>
        <v>0</v>
      </c>
      <c r="N1240" s="95">
        <f t="shared" si="396"/>
        <v>0</v>
      </c>
      <c r="O1240" s="95">
        <f t="shared" si="396"/>
        <v>0</v>
      </c>
      <c r="P1240" s="95">
        <f t="shared" si="396"/>
        <v>0</v>
      </c>
      <c r="Q1240" s="86">
        <f t="shared" si="396"/>
        <v>71.2</v>
      </c>
      <c r="R1240" s="86">
        <v>100.4</v>
      </c>
      <c r="S1240" s="112">
        <f t="shared" si="383"/>
        <v>70.916334661354583</v>
      </c>
      <c r="T1240" s="116">
        <f t="shared" si="3"/>
        <v>-139.99999999999997</v>
      </c>
      <c r="U1240" s="118"/>
      <c r="V1240" s="118"/>
      <c r="W1240" s="21"/>
      <c r="X1240" s="21">
        <v>240.39999999999998</v>
      </c>
      <c r="Y1240">
        <v>240.39999999999998</v>
      </c>
      <c r="Z1240" s="116">
        <f t="shared" si="4"/>
        <v>-139.99999999999997</v>
      </c>
    </row>
    <row r="1241" spans="1:26">
      <c r="A1241" s="57"/>
      <c r="B1241" s="47"/>
      <c r="C1241" s="71"/>
      <c r="D1241" s="78" t="s">
        <v>40</v>
      </c>
      <c r="E1241" s="86">
        <v>3.7</v>
      </c>
      <c r="F1241" s="86">
        <v>3.5</v>
      </c>
      <c r="G1241" s="86">
        <v>3.7</v>
      </c>
      <c r="H1241" s="86">
        <v>6.3</v>
      </c>
      <c r="I1241" s="86">
        <v>7.2</v>
      </c>
      <c r="J1241" s="86">
        <v>5.9</v>
      </c>
      <c r="K1241" s="95"/>
      <c r="L1241" s="95"/>
      <c r="M1241" s="95"/>
      <c r="N1241" s="95"/>
      <c r="O1241" s="95"/>
      <c r="P1241" s="95"/>
      <c r="Q1241" s="86">
        <f>SUM(E1241:P1241)</f>
        <v>30.299999999999997</v>
      </c>
      <c r="R1241" s="86">
        <v>33.299999999999997</v>
      </c>
      <c r="S1241" s="112">
        <f t="shared" si="383"/>
        <v>90.990990990990994</v>
      </c>
      <c r="T1241" s="116">
        <f t="shared" si="3"/>
        <v>-19.700000000000003</v>
      </c>
      <c r="U1241" s="118"/>
      <c r="V1241" s="118"/>
      <c r="W1241" s="21"/>
      <c r="X1241" s="21">
        <v>53</v>
      </c>
      <c r="Y1241">
        <v>53</v>
      </c>
      <c r="Z1241" s="116">
        <f t="shared" si="4"/>
        <v>-19.700000000000003</v>
      </c>
    </row>
    <row r="1242" spans="1:26" ht="14.25">
      <c r="A1242" s="57"/>
      <c r="B1242" s="47"/>
      <c r="C1242" s="72"/>
      <c r="D1242" s="79" t="s">
        <v>76</v>
      </c>
      <c r="E1242" s="87">
        <v>5.8</v>
      </c>
      <c r="F1242" s="87">
        <v>5.5</v>
      </c>
      <c r="G1242" s="87">
        <v>6.1</v>
      </c>
      <c r="H1242" s="87">
        <v>9.1</v>
      </c>
      <c r="I1242" s="87">
        <v>10.1</v>
      </c>
      <c r="J1242" s="87">
        <v>8.9</v>
      </c>
      <c r="K1242" s="96"/>
      <c r="L1242" s="96"/>
      <c r="M1242" s="96"/>
      <c r="N1242" s="96"/>
      <c r="O1242" s="96"/>
      <c r="P1242" s="96"/>
      <c r="Q1242" s="87">
        <f>SUM(E1242:P1242)</f>
        <v>45.5</v>
      </c>
      <c r="R1242" s="87">
        <v>47.7</v>
      </c>
      <c r="S1242" s="113">
        <f t="shared" si="383"/>
        <v>95.387840670859532</v>
      </c>
      <c r="T1242" s="116">
        <f t="shared" si="3"/>
        <v>-20.600000000000009</v>
      </c>
      <c r="U1242" s="119"/>
      <c r="V1242" s="119"/>
      <c r="W1242" s="21"/>
      <c r="X1242" s="21">
        <v>68.300000000000011</v>
      </c>
      <c r="Y1242">
        <v>68.300000000000011</v>
      </c>
      <c r="Z1242" s="116">
        <f t="shared" si="4"/>
        <v>-20.600000000000009</v>
      </c>
    </row>
    <row r="1243" spans="1:26" ht="13.5" customHeight="1">
      <c r="A1243" s="57"/>
      <c r="B1243" s="47"/>
      <c r="C1243" s="70" t="s">
        <v>289</v>
      </c>
      <c r="D1243" s="77" t="s">
        <v>39</v>
      </c>
      <c r="E1243" s="85">
        <v>5.8</v>
      </c>
      <c r="F1243" s="85">
        <v>10.3</v>
      </c>
      <c r="G1243" s="85">
        <v>6.1</v>
      </c>
      <c r="H1243" s="85">
        <v>30.9</v>
      </c>
      <c r="I1243" s="85">
        <v>34.4</v>
      </c>
      <c r="J1243" s="85">
        <v>23</v>
      </c>
      <c r="K1243" s="94"/>
      <c r="L1243" s="94"/>
      <c r="M1243" s="94"/>
      <c r="N1243" s="94"/>
      <c r="O1243" s="94"/>
      <c r="P1243" s="94"/>
      <c r="Q1243" s="85">
        <f>SUM(E1243:P1243)</f>
        <v>110.5</v>
      </c>
      <c r="R1243" s="85">
        <v>107.3</v>
      </c>
      <c r="S1243" s="111">
        <f t="shared" si="383"/>
        <v>102.98229263746505</v>
      </c>
      <c r="T1243" s="116">
        <f t="shared" si="3"/>
        <v>-142.19999999999999</v>
      </c>
      <c r="U1243" s="117" t="s">
        <v>362</v>
      </c>
      <c r="V1243" s="148"/>
      <c r="W1243" s="21"/>
      <c r="X1243" s="21">
        <v>249.49999999999997</v>
      </c>
      <c r="Y1243">
        <v>249.49999999999997</v>
      </c>
      <c r="Z1243" s="116">
        <f t="shared" si="4"/>
        <v>-142.19999999999999</v>
      </c>
    </row>
    <row r="1244" spans="1:26">
      <c r="A1244" s="57"/>
      <c r="B1244" s="47"/>
      <c r="C1244" s="71"/>
      <c r="D1244" s="78" t="s">
        <v>72</v>
      </c>
      <c r="E1244" s="86">
        <v>2.7</v>
      </c>
      <c r="F1244" s="86">
        <v>5.0999999999999996</v>
      </c>
      <c r="G1244" s="86">
        <v>2.8</v>
      </c>
      <c r="H1244" s="86">
        <v>14.7</v>
      </c>
      <c r="I1244" s="86">
        <v>15.8</v>
      </c>
      <c r="J1244" s="86">
        <v>10.5</v>
      </c>
      <c r="K1244" s="95"/>
      <c r="L1244" s="95"/>
      <c r="M1244" s="95"/>
      <c r="N1244" s="95"/>
      <c r="O1244" s="95"/>
      <c r="P1244" s="95"/>
      <c r="Q1244" s="86">
        <f>SUM(E1244:P1244)</f>
        <v>51.599999999999994</v>
      </c>
      <c r="R1244" s="86">
        <v>57.5</v>
      </c>
      <c r="S1244" s="112">
        <f t="shared" si="383"/>
        <v>89.739130434782595</v>
      </c>
      <c r="T1244" s="116">
        <f t="shared" si="3"/>
        <v>-53</v>
      </c>
      <c r="U1244" s="118"/>
      <c r="V1244" s="118"/>
      <c r="W1244" s="21"/>
      <c r="X1244" s="21">
        <v>110.5</v>
      </c>
      <c r="Y1244">
        <v>110.5</v>
      </c>
      <c r="Z1244" s="116">
        <f t="shared" si="4"/>
        <v>-53</v>
      </c>
    </row>
    <row r="1245" spans="1:26">
      <c r="A1245" s="57"/>
      <c r="B1245" s="47"/>
      <c r="C1245" s="71"/>
      <c r="D1245" s="78" t="s">
        <v>74</v>
      </c>
      <c r="E1245" s="86">
        <f t="shared" ref="E1245:Q1245" si="397">+E1243-E1244</f>
        <v>3.0999999999999996</v>
      </c>
      <c r="F1245" s="86">
        <f t="shared" si="397"/>
        <v>5.2000000000000011</v>
      </c>
      <c r="G1245" s="86">
        <f t="shared" si="397"/>
        <v>3.3</v>
      </c>
      <c r="H1245" s="86">
        <f t="shared" si="397"/>
        <v>16.2</v>
      </c>
      <c r="I1245" s="86">
        <f t="shared" si="397"/>
        <v>18.599999999999998</v>
      </c>
      <c r="J1245" s="86">
        <f t="shared" si="397"/>
        <v>12.5</v>
      </c>
      <c r="K1245" s="95">
        <f t="shared" si="397"/>
        <v>0</v>
      </c>
      <c r="L1245" s="95">
        <f t="shared" si="397"/>
        <v>0</v>
      </c>
      <c r="M1245" s="95">
        <f t="shared" si="397"/>
        <v>0</v>
      </c>
      <c r="N1245" s="95">
        <f t="shared" si="397"/>
        <v>0</v>
      </c>
      <c r="O1245" s="95">
        <f t="shared" si="397"/>
        <v>0</v>
      </c>
      <c r="P1245" s="95">
        <f t="shared" si="397"/>
        <v>0</v>
      </c>
      <c r="Q1245" s="86">
        <f t="shared" si="397"/>
        <v>58.900000000000006</v>
      </c>
      <c r="R1245" s="86">
        <v>49.8</v>
      </c>
      <c r="S1245" s="112">
        <f t="shared" si="383"/>
        <v>118.27309236947792</v>
      </c>
      <c r="T1245" s="116">
        <f t="shared" si="3"/>
        <v>-89.199999999999989</v>
      </c>
      <c r="U1245" s="118"/>
      <c r="V1245" s="118"/>
      <c r="W1245" s="21"/>
      <c r="X1245" s="21">
        <v>139</v>
      </c>
      <c r="Y1245">
        <v>138.99999999999997</v>
      </c>
      <c r="Z1245" s="116">
        <f t="shared" si="4"/>
        <v>-89.19999999999996</v>
      </c>
    </row>
    <row r="1246" spans="1:26">
      <c r="A1246" s="57"/>
      <c r="B1246" s="47"/>
      <c r="C1246" s="71"/>
      <c r="D1246" s="78" t="s">
        <v>75</v>
      </c>
      <c r="E1246" s="86">
        <f t="shared" ref="E1246:Q1246" si="398">+E1243-E1247</f>
        <v>5.3</v>
      </c>
      <c r="F1246" s="86">
        <f t="shared" si="398"/>
        <v>9.4</v>
      </c>
      <c r="G1246" s="86">
        <f t="shared" si="398"/>
        <v>5.1999999999999993</v>
      </c>
      <c r="H1246" s="86">
        <f t="shared" si="398"/>
        <v>27.4</v>
      </c>
      <c r="I1246" s="86">
        <f t="shared" si="398"/>
        <v>30.2</v>
      </c>
      <c r="J1246" s="86">
        <f t="shared" si="398"/>
        <v>20.399999999999999</v>
      </c>
      <c r="K1246" s="95">
        <f t="shared" si="398"/>
        <v>0</v>
      </c>
      <c r="L1246" s="95">
        <f t="shared" si="398"/>
        <v>0</v>
      </c>
      <c r="M1246" s="95">
        <f t="shared" si="398"/>
        <v>0</v>
      </c>
      <c r="N1246" s="95">
        <f t="shared" si="398"/>
        <v>0</v>
      </c>
      <c r="O1246" s="95">
        <f t="shared" si="398"/>
        <v>0</v>
      </c>
      <c r="P1246" s="95">
        <f t="shared" si="398"/>
        <v>0</v>
      </c>
      <c r="Q1246" s="86">
        <f t="shared" si="398"/>
        <v>97.9</v>
      </c>
      <c r="R1246" s="86">
        <v>95.8</v>
      </c>
      <c r="S1246" s="112">
        <f t="shared" si="383"/>
        <v>102.19206680584551</v>
      </c>
      <c r="T1246" s="116">
        <f t="shared" si="3"/>
        <v>-145.5</v>
      </c>
      <c r="U1246" s="118"/>
      <c r="V1246" s="118"/>
      <c r="W1246" s="21"/>
      <c r="X1246" s="21">
        <v>241.3</v>
      </c>
      <c r="Y1246">
        <v>241.3</v>
      </c>
      <c r="Z1246" s="116">
        <f t="shared" si="4"/>
        <v>-145.5</v>
      </c>
    </row>
    <row r="1247" spans="1:26">
      <c r="A1247" s="57"/>
      <c r="B1247" s="47"/>
      <c r="C1247" s="71"/>
      <c r="D1247" s="78" t="s">
        <v>40</v>
      </c>
      <c r="E1247" s="86">
        <v>0.5</v>
      </c>
      <c r="F1247" s="86">
        <v>0.9</v>
      </c>
      <c r="G1247" s="86">
        <v>0.9</v>
      </c>
      <c r="H1247" s="86">
        <v>3.5</v>
      </c>
      <c r="I1247" s="86">
        <v>4.2</v>
      </c>
      <c r="J1247" s="86">
        <v>2.6</v>
      </c>
      <c r="K1247" s="95"/>
      <c r="L1247" s="95"/>
      <c r="M1247" s="95"/>
      <c r="N1247" s="95"/>
      <c r="O1247" s="95"/>
      <c r="P1247" s="95"/>
      <c r="Q1247" s="86">
        <f>SUM(E1247:P1247)</f>
        <v>12.6</v>
      </c>
      <c r="R1247" s="86">
        <v>11.5</v>
      </c>
      <c r="S1247" s="112">
        <f t="shared" si="383"/>
        <v>109.56521739130434</v>
      </c>
      <c r="T1247" s="116">
        <f t="shared" si="3"/>
        <v>3.3000000000000007</v>
      </c>
      <c r="U1247" s="118"/>
      <c r="V1247" s="118"/>
      <c r="W1247" s="21"/>
      <c r="X1247" s="21">
        <v>8.1999999999999993</v>
      </c>
      <c r="Y1247">
        <v>8.1999999999999993</v>
      </c>
      <c r="Z1247" s="116">
        <f t="shared" si="4"/>
        <v>3.3000000000000007</v>
      </c>
    </row>
    <row r="1248" spans="1:26" ht="14.25">
      <c r="A1248" s="57"/>
      <c r="B1248" s="47"/>
      <c r="C1248" s="72"/>
      <c r="D1248" s="79" t="s">
        <v>76</v>
      </c>
      <c r="E1248" s="87">
        <v>0.8</v>
      </c>
      <c r="F1248" s="87">
        <v>1.3</v>
      </c>
      <c r="G1248" s="87">
        <v>1.6</v>
      </c>
      <c r="H1248" s="87">
        <v>4</v>
      </c>
      <c r="I1248" s="87">
        <v>5.0999999999999996</v>
      </c>
      <c r="J1248" s="87">
        <v>3.4</v>
      </c>
      <c r="K1248" s="96"/>
      <c r="L1248" s="96"/>
      <c r="M1248" s="96"/>
      <c r="N1248" s="96"/>
      <c r="O1248" s="96"/>
      <c r="P1248" s="96"/>
      <c r="Q1248" s="87">
        <f>SUM(E1248:P1248)</f>
        <v>16.2</v>
      </c>
      <c r="R1248" s="87">
        <v>15.7</v>
      </c>
      <c r="S1248" s="113">
        <f t="shared" si="383"/>
        <v>103.18471337579618</v>
      </c>
      <c r="T1248" s="116">
        <f t="shared" si="3"/>
        <v>2.0999999999999996</v>
      </c>
      <c r="U1248" s="119"/>
      <c r="V1248" s="119"/>
      <c r="W1248" s="21"/>
      <c r="X1248" s="21">
        <v>13.6</v>
      </c>
      <c r="Y1248">
        <v>13.6</v>
      </c>
      <c r="Z1248" s="116">
        <f t="shared" si="4"/>
        <v>2.0999999999999996</v>
      </c>
    </row>
    <row r="1249" spans="1:26" ht="13.5" customHeight="1">
      <c r="A1249" s="57"/>
      <c r="B1249" s="47"/>
      <c r="C1249" s="70" t="s">
        <v>119</v>
      </c>
      <c r="D1249" s="77" t="s">
        <v>39</v>
      </c>
      <c r="E1249" s="85">
        <v>8.8000000000000007</v>
      </c>
      <c r="F1249" s="85">
        <v>10.3</v>
      </c>
      <c r="G1249" s="85">
        <v>11.8</v>
      </c>
      <c r="H1249" s="85">
        <v>30.3</v>
      </c>
      <c r="I1249" s="85">
        <v>29.5</v>
      </c>
      <c r="J1249" s="85">
        <v>13.9</v>
      </c>
      <c r="K1249" s="94"/>
      <c r="L1249" s="94"/>
      <c r="M1249" s="94"/>
      <c r="N1249" s="94"/>
      <c r="O1249" s="94"/>
      <c r="P1249" s="94"/>
      <c r="Q1249" s="85">
        <f>SUM(E1249:P1249)</f>
        <v>104.6</v>
      </c>
      <c r="R1249" s="85">
        <v>137</v>
      </c>
      <c r="S1249" s="111">
        <f t="shared" si="383"/>
        <v>76.350364963503665</v>
      </c>
      <c r="T1249" s="116">
        <f t="shared" si="3"/>
        <v>-83.5</v>
      </c>
      <c r="U1249" s="117" t="s">
        <v>442</v>
      </c>
      <c r="V1249" s="148"/>
      <c r="W1249" s="21"/>
      <c r="X1249" s="21">
        <v>220.5</v>
      </c>
      <c r="Y1249">
        <v>220.5</v>
      </c>
      <c r="Z1249" s="116">
        <f t="shared" si="4"/>
        <v>-83.5</v>
      </c>
    </row>
    <row r="1250" spans="1:26">
      <c r="A1250" s="57"/>
      <c r="B1250" s="47"/>
      <c r="C1250" s="71"/>
      <c r="D1250" s="78" t="s">
        <v>72</v>
      </c>
      <c r="E1250" s="86">
        <v>3.4</v>
      </c>
      <c r="F1250" s="86">
        <v>4.3</v>
      </c>
      <c r="G1250" s="86">
        <v>4.8</v>
      </c>
      <c r="H1250" s="86">
        <v>10.7</v>
      </c>
      <c r="I1250" s="86">
        <v>11.9</v>
      </c>
      <c r="J1250" s="86">
        <v>8.6</v>
      </c>
      <c r="K1250" s="95"/>
      <c r="L1250" s="95"/>
      <c r="M1250" s="95"/>
      <c r="N1250" s="95"/>
      <c r="O1250" s="95"/>
      <c r="P1250" s="95"/>
      <c r="Q1250" s="86">
        <f>SUM(E1250:P1250)</f>
        <v>43.7</v>
      </c>
      <c r="R1250" s="86">
        <v>53.5</v>
      </c>
      <c r="S1250" s="112">
        <f t="shared" si="383"/>
        <v>81.682242990654203</v>
      </c>
      <c r="T1250" s="116">
        <f t="shared" si="3"/>
        <v>-26.599999999999994</v>
      </c>
      <c r="U1250" s="118"/>
      <c r="V1250" s="118"/>
      <c r="W1250" s="21"/>
      <c r="X1250" s="21">
        <v>80.099999999999994</v>
      </c>
      <c r="Y1250">
        <v>80.099999999999994</v>
      </c>
      <c r="Z1250" s="116">
        <f t="shared" si="4"/>
        <v>-26.599999999999994</v>
      </c>
    </row>
    <row r="1251" spans="1:26">
      <c r="A1251" s="57"/>
      <c r="B1251" s="47"/>
      <c r="C1251" s="71"/>
      <c r="D1251" s="78" t="s">
        <v>74</v>
      </c>
      <c r="E1251" s="86">
        <f t="shared" ref="E1251:Q1251" si="399">+E1249-E1250</f>
        <v>5.4</v>
      </c>
      <c r="F1251" s="86">
        <f t="shared" si="399"/>
        <v>6.0000000000000009</v>
      </c>
      <c r="G1251" s="86">
        <f t="shared" si="399"/>
        <v>7.0000000000000009</v>
      </c>
      <c r="H1251" s="86">
        <f t="shared" si="399"/>
        <v>19.600000000000001</v>
      </c>
      <c r="I1251" s="86">
        <f t="shared" si="399"/>
        <v>17.600000000000001</v>
      </c>
      <c r="J1251" s="86">
        <f t="shared" si="399"/>
        <v>5.3000000000000007</v>
      </c>
      <c r="K1251" s="95">
        <f t="shared" si="399"/>
        <v>0</v>
      </c>
      <c r="L1251" s="95">
        <f t="shared" si="399"/>
        <v>0</v>
      </c>
      <c r="M1251" s="95">
        <f t="shared" si="399"/>
        <v>0</v>
      </c>
      <c r="N1251" s="95">
        <f t="shared" si="399"/>
        <v>0</v>
      </c>
      <c r="O1251" s="95">
        <f t="shared" si="399"/>
        <v>0</v>
      </c>
      <c r="P1251" s="95">
        <f t="shared" si="399"/>
        <v>0</v>
      </c>
      <c r="Q1251" s="86">
        <f t="shared" si="399"/>
        <v>60.900000000000006</v>
      </c>
      <c r="R1251" s="86">
        <v>83.5</v>
      </c>
      <c r="S1251" s="112">
        <f t="shared" si="383"/>
        <v>72.93413173652695</v>
      </c>
      <c r="T1251" s="116">
        <f t="shared" si="3"/>
        <v>-56.899999999999977</v>
      </c>
      <c r="U1251" s="118"/>
      <c r="V1251" s="118"/>
      <c r="W1251" s="21"/>
      <c r="X1251" s="21">
        <v>140.39999999999998</v>
      </c>
      <c r="Y1251">
        <v>140.4</v>
      </c>
      <c r="Z1251" s="116">
        <f t="shared" si="4"/>
        <v>-56.900000000000006</v>
      </c>
    </row>
    <row r="1252" spans="1:26">
      <c r="A1252" s="57"/>
      <c r="B1252" s="47"/>
      <c r="C1252" s="71"/>
      <c r="D1252" s="78" t="s">
        <v>75</v>
      </c>
      <c r="E1252" s="86">
        <f t="shared" ref="E1252:Q1252" si="400">+E1249-E1253</f>
        <v>5.1000000000000005</v>
      </c>
      <c r="F1252" s="86">
        <f t="shared" si="400"/>
        <v>7.2000000000000011</v>
      </c>
      <c r="G1252" s="86">
        <f t="shared" si="400"/>
        <v>8.4</v>
      </c>
      <c r="H1252" s="86">
        <f t="shared" si="400"/>
        <v>25.8</v>
      </c>
      <c r="I1252" s="86">
        <f t="shared" si="400"/>
        <v>24.4</v>
      </c>
      <c r="J1252" s="86">
        <f t="shared" si="400"/>
        <v>9.5</v>
      </c>
      <c r="K1252" s="95">
        <f t="shared" si="400"/>
        <v>0</v>
      </c>
      <c r="L1252" s="95">
        <f t="shared" si="400"/>
        <v>0</v>
      </c>
      <c r="M1252" s="95">
        <f t="shared" si="400"/>
        <v>0</v>
      </c>
      <c r="N1252" s="95">
        <f t="shared" si="400"/>
        <v>0</v>
      </c>
      <c r="O1252" s="95">
        <f t="shared" si="400"/>
        <v>0</v>
      </c>
      <c r="P1252" s="95">
        <f t="shared" si="400"/>
        <v>0</v>
      </c>
      <c r="Q1252" s="86">
        <f t="shared" si="400"/>
        <v>80.400000000000006</v>
      </c>
      <c r="R1252" s="86">
        <v>120.2</v>
      </c>
      <c r="S1252" s="112">
        <f t="shared" si="383"/>
        <v>66.888519134775379</v>
      </c>
      <c r="T1252" s="116">
        <f t="shared" si="3"/>
        <v>-73.8</v>
      </c>
      <c r="U1252" s="118"/>
      <c r="V1252" s="118"/>
      <c r="W1252" s="21"/>
      <c r="X1252" s="21">
        <v>194</v>
      </c>
      <c r="Y1252">
        <v>194</v>
      </c>
      <c r="Z1252" s="116">
        <f t="shared" si="4"/>
        <v>-73.8</v>
      </c>
    </row>
    <row r="1253" spans="1:26">
      <c r="A1253" s="57"/>
      <c r="B1253" s="47"/>
      <c r="C1253" s="71"/>
      <c r="D1253" s="78" t="s">
        <v>40</v>
      </c>
      <c r="E1253" s="86">
        <v>3.7</v>
      </c>
      <c r="F1253" s="86">
        <v>3.1</v>
      </c>
      <c r="G1253" s="86">
        <v>3.4</v>
      </c>
      <c r="H1253" s="86">
        <v>4.5</v>
      </c>
      <c r="I1253" s="86">
        <v>5.0999999999999996</v>
      </c>
      <c r="J1253" s="86">
        <v>4.4000000000000004</v>
      </c>
      <c r="K1253" s="95"/>
      <c r="L1253" s="95"/>
      <c r="M1253" s="95"/>
      <c r="N1253" s="95"/>
      <c r="O1253" s="95"/>
      <c r="P1253" s="95"/>
      <c r="Q1253" s="86">
        <f>SUM(E1253:P1253)</f>
        <v>24.200000000000003</v>
      </c>
      <c r="R1253" s="86">
        <v>16.8</v>
      </c>
      <c r="S1253" s="112">
        <f t="shared" si="383"/>
        <v>144.04761904761907</v>
      </c>
      <c r="T1253" s="116">
        <f t="shared" si="3"/>
        <v>-9.6999999999999993</v>
      </c>
      <c r="U1253" s="118"/>
      <c r="V1253" s="118"/>
      <c r="W1253" s="21"/>
      <c r="X1253" s="21">
        <v>26.5</v>
      </c>
      <c r="Y1253">
        <v>26.5</v>
      </c>
      <c r="Z1253" s="116">
        <f t="shared" si="4"/>
        <v>-9.6999999999999993</v>
      </c>
    </row>
    <row r="1254" spans="1:26" ht="14.25">
      <c r="A1254" s="57"/>
      <c r="B1254" s="47"/>
      <c r="C1254" s="72"/>
      <c r="D1254" s="79" t="s">
        <v>76</v>
      </c>
      <c r="E1254" s="87">
        <v>5</v>
      </c>
      <c r="F1254" s="87">
        <v>4.8</v>
      </c>
      <c r="G1254" s="87">
        <v>5.3</v>
      </c>
      <c r="H1254" s="87">
        <v>6.3</v>
      </c>
      <c r="I1254" s="87">
        <v>6.8</v>
      </c>
      <c r="J1254" s="87">
        <v>6.1</v>
      </c>
      <c r="K1254" s="96"/>
      <c r="L1254" s="96"/>
      <c r="M1254" s="96"/>
      <c r="N1254" s="96"/>
      <c r="O1254" s="96"/>
      <c r="P1254" s="96"/>
      <c r="Q1254" s="87">
        <f>SUM(E1254:P1254)</f>
        <v>34.300000000000004</v>
      </c>
      <c r="R1254" s="87">
        <v>22.9</v>
      </c>
      <c r="S1254" s="113">
        <f t="shared" si="383"/>
        <v>149.78165938864632</v>
      </c>
      <c r="T1254" s="116">
        <f t="shared" si="3"/>
        <v>-10.899999999999999</v>
      </c>
      <c r="U1254" s="119"/>
      <c r="V1254" s="119"/>
      <c r="W1254" s="21"/>
      <c r="X1254" s="21">
        <v>33.799999999999997</v>
      </c>
      <c r="Y1254">
        <v>33.799999999999997</v>
      </c>
      <c r="Z1254" s="116">
        <f t="shared" si="4"/>
        <v>-10.899999999999999</v>
      </c>
    </row>
    <row r="1255" spans="1:26" ht="18.75" customHeight="1">
      <c r="A1255" s="52" t="str">
        <f>$A$1</f>
        <v>１　令和３年度（２０２１年度）上期　市町村別・月別観光入込客数</v>
      </c>
      <c r="K1255" s="98"/>
      <c r="L1255" s="98"/>
      <c r="M1255" s="98"/>
      <c r="N1255" s="98"/>
      <c r="O1255" s="98"/>
      <c r="P1255" s="98"/>
      <c r="Q1255" s="102"/>
      <c r="T1255" s="116">
        <f t="shared" si="3"/>
        <v>0</v>
      </c>
      <c r="W1255" s="21"/>
      <c r="X1255" s="21"/>
      <c r="Z1255" s="116">
        <f t="shared" si="4"/>
        <v>0</v>
      </c>
    </row>
    <row r="1256" spans="1:26" ht="13.5" customHeight="1">
      <c r="K1256" s="98"/>
      <c r="L1256" s="98"/>
      <c r="M1256" s="98"/>
      <c r="N1256" s="98"/>
      <c r="O1256" s="98"/>
      <c r="P1256" s="98"/>
      <c r="Q1256" s="102"/>
      <c r="S1256" s="109" t="s">
        <v>376</v>
      </c>
      <c r="T1256" s="116">
        <f t="shared" si="3"/>
        <v>0</v>
      </c>
      <c r="W1256" s="21"/>
      <c r="X1256" s="21"/>
      <c r="Z1256" s="116">
        <f t="shared" si="4"/>
        <v>0</v>
      </c>
    </row>
    <row r="1257" spans="1:26" ht="13.5" customHeight="1">
      <c r="A1257" s="53" t="s">
        <v>50</v>
      </c>
      <c r="B1257" s="53" t="s">
        <v>359</v>
      </c>
      <c r="C1257" s="53" t="s">
        <v>60</v>
      </c>
      <c r="D1257" s="76" t="s">
        <v>24</v>
      </c>
      <c r="E1257" s="81" t="s">
        <v>14</v>
      </c>
      <c r="F1257" s="81" t="s">
        <v>61</v>
      </c>
      <c r="G1257" s="81" t="s">
        <v>55</v>
      </c>
      <c r="H1257" s="81" t="s">
        <v>63</v>
      </c>
      <c r="I1257" s="81" t="s">
        <v>65</v>
      </c>
      <c r="J1257" s="81" t="s">
        <v>26</v>
      </c>
      <c r="K1257" s="97" t="s">
        <v>9</v>
      </c>
      <c r="L1257" s="97" t="s">
        <v>67</v>
      </c>
      <c r="M1257" s="97" t="s">
        <v>68</v>
      </c>
      <c r="N1257" s="97" t="s">
        <v>20</v>
      </c>
      <c r="O1257" s="97" t="s">
        <v>31</v>
      </c>
      <c r="P1257" s="97" t="s">
        <v>29</v>
      </c>
      <c r="Q1257" s="103" t="s">
        <v>360</v>
      </c>
      <c r="R1257" s="99" t="s">
        <v>94</v>
      </c>
      <c r="S1257" s="110" t="s">
        <v>69</v>
      </c>
      <c r="T1257" s="116" t="e">
        <f t="shared" si="3"/>
        <v>#VALUE!</v>
      </c>
      <c r="W1257" s="21"/>
      <c r="X1257" s="21" t="s">
        <v>407</v>
      </c>
      <c r="Y1257" t="s">
        <v>360</v>
      </c>
      <c r="Z1257" s="116" t="e">
        <f t="shared" si="4"/>
        <v>#VALUE!</v>
      </c>
    </row>
    <row r="1258" spans="1:26" ht="13.5" customHeight="1">
      <c r="A1258" s="57"/>
      <c r="B1258" s="47"/>
      <c r="C1258" s="70" t="s">
        <v>290</v>
      </c>
      <c r="D1258" s="77" t="s">
        <v>39</v>
      </c>
      <c r="E1258" s="85">
        <v>5.7</v>
      </c>
      <c r="F1258" s="85">
        <v>8.9</v>
      </c>
      <c r="G1258" s="85">
        <v>6.3</v>
      </c>
      <c r="H1258" s="85">
        <v>31.1</v>
      </c>
      <c r="I1258" s="85">
        <v>35</v>
      </c>
      <c r="J1258" s="85">
        <v>13.9</v>
      </c>
      <c r="K1258" s="94"/>
      <c r="L1258" s="94"/>
      <c r="M1258" s="94"/>
      <c r="N1258" s="94"/>
      <c r="O1258" s="94"/>
      <c r="P1258" s="94"/>
      <c r="Q1258" s="85">
        <f>SUM(E1258:P1258)</f>
        <v>100.9</v>
      </c>
      <c r="R1258" s="85">
        <v>108.2</v>
      </c>
      <c r="S1258" s="111">
        <f t="shared" ref="S1258:S1269" si="401">IF(Q1258=0,"－",Q1258/R1258*100)</f>
        <v>93.253234750462113</v>
      </c>
      <c r="T1258" s="116">
        <f t="shared" si="3"/>
        <v>-157.19999999999999</v>
      </c>
      <c r="U1258" s="117" t="s">
        <v>507</v>
      </c>
      <c r="V1258" s="148"/>
      <c r="W1258" s="21"/>
      <c r="X1258" s="21">
        <v>265.39999999999998</v>
      </c>
      <c r="Y1258">
        <v>265.39999999999998</v>
      </c>
      <c r="Z1258" s="116">
        <f t="shared" si="4"/>
        <v>-157.19999999999999</v>
      </c>
    </row>
    <row r="1259" spans="1:26">
      <c r="A1259" s="57"/>
      <c r="B1259" s="47"/>
      <c r="C1259" s="71"/>
      <c r="D1259" s="78" t="s">
        <v>72</v>
      </c>
      <c r="E1259" s="86">
        <v>3.2</v>
      </c>
      <c r="F1259" s="86">
        <v>4.8</v>
      </c>
      <c r="G1259" s="86">
        <v>3.1</v>
      </c>
      <c r="H1259" s="86">
        <v>15.6</v>
      </c>
      <c r="I1259" s="86">
        <v>18.3</v>
      </c>
      <c r="J1259" s="86">
        <v>9.6</v>
      </c>
      <c r="K1259" s="95"/>
      <c r="L1259" s="95"/>
      <c r="M1259" s="95"/>
      <c r="N1259" s="95"/>
      <c r="O1259" s="95"/>
      <c r="P1259" s="95"/>
      <c r="Q1259" s="86">
        <f>SUM(E1259:P1259)</f>
        <v>54.6</v>
      </c>
      <c r="R1259" s="86">
        <v>55.599999999999994</v>
      </c>
      <c r="S1259" s="112">
        <f t="shared" si="401"/>
        <v>98.201438848920873</v>
      </c>
      <c r="T1259" s="116">
        <f t="shared" si="3"/>
        <v>-69.099999999999994</v>
      </c>
      <c r="U1259" s="118"/>
      <c r="V1259" s="118"/>
      <c r="W1259" s="21"/>
      <c r="X1259" s="21">
        <v>124.69999999999999</v>
      </c>
      <c r="Y1259">
        <v>124.69999999999999</v>
      </c>
      <c r="Z1259" s="116">
        <f t="shared" si="4"/>
        <v>-69.099999999999994</v>
      </c>
    </row>
    <row r="1260" spans="1:26">
      <c r="A1260" s="57"/>
      <c r="B1260" s="47"/>
      <c r="C1260" s="71"/>
      <c r="D1260" s="78" t="s">
        <v>74</v>
      </c>
      <c r="E1260" s="86">
        <f t="shared" ref="E1260:Q1260" si="402">+E1258-E1259</f>
        <v>2.5</v>
      </c>
      <c r="F1260" s="86">
        <f t="shared" si="402"/>
        <v>4.1000000000000005</v>
      </c>
      <c r="G1260" s="86">
        <f t="shared" si="402"/>
        <v>3.2</v>
      </c>
      <c r="H1260" s="86">
        <f t="shared" si="402"/>
        <v>15.500000000000002</v>
      </c>
      <c r="I1260" s="86">
        <f t="shared" si="402"/>
        <v>16.7</v>
      </c>
      <c r="J1260" s="86">
        <f t="shared" si="402"/>
        <v>4.3000000000000007</v>
      </c>
      <c r="K1260" s="95">
        <f t="shared" si="402"/>
        <v>0</v>
      </c>
      <c r="L1260" s="95">
        <f t="shared" si="402"/>
        <v>0</v>
      </c>
      <c r="M1260" s="95">
        <f t="shared" si="402"/>
        <v>0</v>
      </c>
      <c r="N1260" s="95">
        <f t="shared" si="402"/>
        <v>0</v>
      </c>
      <c r="O1260" s="95">
        <f t="shared" si="402"/>
        <v>0</v>
      </c>
      <c r="P1260" s="95">
        <f t="shared" si="402"/>
        <v>0</v>
      </c>
      <c r="Q1260" s="86">
        <f t="shared" si="402"/>
        <v>46.3</v>
      </c>
      <c r="R1260" s="86">
        <v>52.6</v>
      </c>
      <c r="S1260" s="112">
        <f t="shared" si="401"/>
        <v>88.022813688212935</v>
      </c>
      <c r="T1260" s="116">
        <f t="shared" si="3"/>
        <v>-88.1</v>
      </c>
      <c r="U1260" s="118"/>
      <c r="V1260" s="118"/>
      <c r="W1260" s="21"/>
      <c r="X1260" s="21">
        <v>140.69999999999999</v>
      </c>
      <c r="Y1260">
        <v>140.69999999999999</v>
      </c>
      <c r="Z1260" s="116">
        <f t="shared" si="4"/>
        <v>-88.1</v>
      </c>
    </row>
    <row r="1261" spans="1:26">
      <c r="A1261" s="57"/>
      <c r="B1261" s="47"/>
      <c r="C1261" s="71"/>
      <c r="D1261" s="78" t="s">
        <v>75</v>
      </c>
      <c r="E1261" s="86">
        <f t="shared" ref="E1261:Q1261" si="403">+E1258-E1262</f>
        <v>5.6</v>
      </c>
      <c r="F1261" s="86">
        <f t="shared" si="403"/>
        <v>8.8000000000000007</v>
      </c>
      <c r="G1261" s="86">
        <f t="shared" si="403"/>
        <v>6.2</v>
      </c>
      <c r="H1261" s="86">
        <f t="shared" si="403"/>
        <v>30.700000000000003</v>
      </c>
      <c r="I1261" s="86">
        <f t="shared" si="403"/>
        <v>34.5</v>
      </c>
      <c r="J1261" s="86">
        <f t="shared" si="403"/>
        <v>13.5</v>
      </c>
      <c r="K1261" s="95">
        <f t="shared" si="403"/>
        <v>0</v>
      </c>
      <c r="L1261" s="95">
        <f t="shared" si="403"/>
        <v>0</v>
      </c>
      <c r="M1261" s="95">
        <f t="shared" si="403"/>
        <v>0</v>
      </c>
      <c r="N1261" s="95">
        <f t="shared" si="403"/>
        <v>0</v>
      </c>
      <c r="O1261" s="95">
        <f t="shared" si="403"/>
        <v>0</v>
      </c>
      <c r="P1261" s="95">
        <f t="shared" si="403"/>
        <v>0</v>
      </c>
      <c r="Q1261" s="86">
        <f t="shared" si="403"/>
        <v>99.300000000000011</v>
      </c>
      <c r="R1261" s="86">
        <v>106.2</v>
      </c>
      <c r="S1261" s="112">
        <f t="shared" si="401"/>
        <v>93.502824858757066</v>
      </c>
      <c r="T1261" s="116">
        <f t="shared" si="3"/>
        <v>-153.30000000000001</v>
      </c>
      <c r="U1261" s="118"/>
      <c r="V1261" s="118"/>
      <c r="W1261" s="21"/>
      <c r="X1261" s="21">
        <v>259.5</v>
      </c>
      <c r="Y1261">
        <v>259.5</v>
      </c>
      <c r="Z1261" s="116">
        <f t="shared" si="4"/>
        <v>-153.30000000000001</v>
      </c>
    </row>
    <row r="1262" spans="1:26">
      <c r="A1262" s="57"/>
      <c r="B1262" s="47"/>
      <c r="C1262" s="71"/>
      <c r="D1262" s="78" t="s">
        <v>40</v>
      </c>
      <c r="E1262" s="86">
        <v>0.1</v>
      </c>
      <c r="F1262" s="86">
        <v>0.1</v>
      </c>
      <c r="G1262" s="86">
        <v>0.1</v>
      </c>
      <c r="H1262" s="86">
        <v>0.4</v>
      </c>
      <c r="I1262" s="86">
        <v>0.5</v>
      </c>
      <c r="J1262" s="86">
        <v>0.4</v>
      </c>
      <c r="K1262" s="95"/>
      <c r="L1262" s="95"/>
      <c r="M1262" s="95"/>
      <c r="N1262" s="95"/>
      <c r="O1262" s="95"/>
      <c r="P1262" s="95"/>
      <c r="Q1262" s="86">
        <f>SUM(E1262:P1262)</f>
        <v>1.6</v>
      </c>
      <c r="R1262" s="86">
        <v>2</v>
      </c>
      <c r="S1262" s="112">
        <f t="shared" si="401"/>
        <v>80</v>
      </c>
      <c r="T1262" s="116">
        <f t="shared" si="3"/>
        <v>-3.8999999999999995</v>
      </c>
      <c r="U1262" s="118"/>
      <c r="V1262" s="118"/>
      <c r="W1262" s="21"/>
      <c r="X1262" s="21">
        <v>5.9</v>
      </c>
      <c r="Y1262">
        <v>5.9</v>
      </c>
      <c r="Z1262" s="116">
        <f t="shared" si="4"/>
        <v>-3.8999999999999995</v>
      </c>
    </row>
    <row r="1263" spans="1:26" ht="14.25">
      <c r="A1263" s="57"/>
      <c r="B1263" s="47"/>
      <c r="C1263" s="72"/>
      <c r="D1263" s="79" t="s">
        <v>76</v>
      </c>
      <c r="E1263" s="87">
        <v>0.3</v>
      </c>
      <c r="F1263" s="87">
        <v>0.4</v>
      </c>
      <c r="G1263" s="87">
        <v>0.5</v>
      </c>
      <c r="H1263" s="87">
        <v>1.4</v>
      </c>
      <c r="I1263" s="87">
        <v>1.4</v>
      </c>
      <c r="J1263" s="87">
        <v>1</v>
      </c>
      <c r="K1263" s="96"/>
      <c r="L1263" s="96"/>
      <c r="M1263" s="96"/>
      <c r="N1263" s="96"/>
      <c r="O1263" s="96"/>
      <c r="P1263" s="96"/>
      <c r="Q1263" s="87">
        <f>SUM(E1263:P1263)</f>
        <v>5</v>
      </c>
      <c r="R1263" s="87">
        <v>5.1999999999999993</v>
      </c>
      <c r="S1263" s="113">
        <f t="shared" si="401"/>
        <v>96.15384615384616</v>
      </c>
      <c r="T1263" s="116">
        <f t="shared" si="3"/>
        <v>-4.4000000000000021</v>
      </c>
      <c r="U1263" s="119"/>
      <c r="V1263" s="119"/>
      <c r="W1263" s="21"/>
      <c r="X1263" s="21">
        <v>9.6000000000000014</v>
      </c>
      <c r="Y1263">
        <v>9.6000000000000014</v>
      </c>
      <c r="Z1263" s="116">
        <f t="shared" si="4"/>
        <v>-4.4000000000000021</v>
      </c>
    </row>
    <row r="1264" spans="1:26" ht="13.5" customHeight="1">
      <c r="A1264" s="57"/>
      <c r="B1264" s="47"/>
      <c r="C1264" s="70" t="s">
        <v>291</v>
      </c>
      <c r="D1264" s="77" t="s">
        <v>39</v>
      </c>
      <c r="E1264" s="85">
        <v>3.9</v>
      </c>
      <c r="F1264" s="85">
        <v>5.7</v>
      </c>
      <c r="G1264" s="85">
        <v>14.3</v>
      </c>
      <c r="H1264" s="85">
        <v>40.700000000000003</v>
      </c>
      <c r="I1264" s="85">
        <v>100.4</v>
      </c>
      <c r="J1264" s="85">
        <v>41.7</v>
      </c>
      <c r="K1264" s="94"/>
      <c r="L1264" s="94"/>
      <c r="M1264" s="94"/>
      <c r="N1264" s="94"/>
      <c r="O1264" s="94"/>
      <c r="P1264" s="94"/>
      <c r="Q1264" s="85">
        <f>SUM(E1264:P1264)</f>
        <v>206.7</v>
      </c>
      <c r="R1264" s="85">
        <v>196.5</v>
      </c>
      <c r="S1264" s="111">
        <f t="shared" si="401"/>
        <v>105.19083969465647</v>
      </c>
      <c r="T1264" s="116">
        <f t="shared" si="3"/>
        <v>-259.60000000000002</v>
      </c>
      <c r="U1264" s="117" t="s">
        <v>508</v>
      </c>
      <c r="V1264" s="148"/>
      <c r="W1264" s="21"/>
      <c r="X1264" s="21">
        <v>456.1</v>
      </c>
      <c r="Y1264">
        <v>456.1</v>
      </c>
      <c r="Z1264" s="116">
        <f t="shared" si="4"/>
        <v>-259.60000000000002</v>
      </c>
    </row>
    <row r="1265" spans="1:26">
      <c r="A1265" s="57"/>
      <c r="B1265" s="47"/>
      <c r="C1265" s="71"/>
      <c r="D1265" s="78" t="s">
        <v>72</v>
      </c>
      <c r="E1265" s="86">
        <v>0.7</v>
      </c>
      <c r="F1265" s="86">
        <v>1.4</v>
      </c>
      <c r="G1265" s="86">
        <v>3</v>
      </c>
      <c r="H1265" s="86">
        <v>9.6999999999999993</v>
      </c>
      <c r="I1265" s="86">
        <v>30.3</v>
      </c>
      <c r="J1265" s="86">
        <v>10.4</v>
      </c>
      <c r="K1265" s="95"/>
      <c r="L1265" s="95"/>
      <c r="M1265" s="95"/>
      <c r="N1265" s="95"/>
      <c r="O1265" s="95"/>
      <c r="P1265" s="95"/>
      <c r="Q1265" s="86">
        <f>SUM(E1265:P1265)</f>
        <v>55.5</v>
      </c>
      <c r="R1265" s="86">
        <v>49.2</v>
      </c>
      <c r="S1265" s="112">
        <f t="shared" si="401"/>
        <v>112.80487804878048</v>
      </c>
      <c r="T1265" s="116">
        <f t="shared" si="3"/>
        <v>-114.2</v>
      </c>
      <c r="U1265" s="142"/>
      <c r="V1265" s="118"/>
      <c r="W1265" s="21"/>
      <c r="X1265" s="21">
        <v>163.4</v>
      </c>
      <c r="Y1265">
        <v>163.4</v>
      </c>
      <c r="Z1265" s="116">
        <f t="shared" si="4"/>
        <v>-114.2</v>
      </c>
    </row>
    <row r="1266" spans="1:26">
      <c r="A1266" s="57"/>
      <c r="B1266" s="47"/>
      <c r="C1266" s="71"/>
      <c r="D1266" s="78" t="s">
        <v>74</v>
      </c>
      <c r="E1266" s="86">
        <f t="shared" ref="E1266:Q1266" si="404">+E1264-E1265</f>
        <v>3.2</v>
      </c>
      <c r="F1266" s="86">
        <f t="shared" si="404"/>
        <v>4.3000000000000007</v>
      </c>
      <c r="G1266" s="86">
        <f t="shared" si="404"/>
        <v>11.3</v>
      </c>
      <c r="H1266" s="86">
        <f t="shared" si="404"/>
        <v>31.000000000000004</v>
      </c>
      <c r="I1266" s="86">
        <f t="shared" si="404"/>
        <v>70.100000000000009</v>
      </c>
      <c r="J1266" s="86">
        <f t="shared" si="404"/>
        <v>31.300000000000004</v>
      </c>
      <c r="K1266" s="95">
        <f t="shared" si="404"/>
        <v>0</v>
      </c>
      <c r="L1266" s="95">
        <f t="shared" si="404"/>
        <v>0</v>
      </c>
      <c r="M1266" s="95">
        <f t="shared" si="404"/>
        <v>0</v>
      </c>
      <c r="N1266" s="95">
        <f t="shared" si="404"/>
        <v>0</v>
      </c>
      <c r="O1266" s="95">
        <f t="shared" si="404"/>
        <v>0</v>
      </c>
      <c r="P1266" s="95">
        <f t="shared" si="404"/>
        <v>0</v>
      </c>
      <c r="Q1266" s="86">
        <f t="shared" si="404"/>
        <v>151.19999999999999</v>
      </c>
      <c r="R1266" s="86">
        <v>147.29999999999998</v>
      </c>
      <c r="S1266" s="112">
        <f t="shared" si="401"/>
        <v>102.64765784114054</v>
      </c>
      <c r="T1266" s="116">
        <f t="shared" si="3"/>
        <v>-145.40000000000006</v>
      </c>
      <c r="U1266" s="142"/>
      <c r="V1266" s="118"/>
      <c r="W1266" s="21"/>
      <c r="X1266" s="21">
        <v>292.70000000000005</v>
      </c>
      <c r="Y1266">
        <v>292.70000000000005</v>
      </c>
      <c r="Z1266" s="116">
        <f t="shared" si="4"/>
        <v>-145.40000000000006</v>
      </c>
    </row>
    <row r="1267" spans="1:26">
      <c r="A1267" s="57"/>
      <c r="B1267" s="47"/>
      <c r="C1267" s="71"/>
      <c r="D1267" s="78" t="s">
        <v>75</v>
      </c>
      <c r="E1267" s="86">
        <f t="shared" ref="E1267:Q1267" si="405">+E1264-E1268</f>
        <v>2.8</v>
      </c>
      <c r="F1267" s="86">
        <f t="shared" si="405"/>
        <v>4.0999999999999996</v>
      </c>
      <c r="G1267" s="86">
        <f t="shared" si="405"/>
        <v>12.5</v>
      </c>
      <c r="H1267" s="86">
        <f t="shared" si="405"/>
        <v>35.6</v>
      </c>
      <c r="I1267" s="86">
        <f t="shared" si="405"/>
        <v>93.6</v>
      </c>
      <c r="J1267" s="86">
        <f t="shared" si="405"/>
        <v>37.700000000000003</v>
      </c>
      <c r="K1267" s="95">
        <f t="shared" si="405"/>
        <v>0</v>
      </c>
      <c r="L1267" s="95">
        <f t="shared" si="405"/>
        <v>0</v>
      </c>
      <c r="M1267" s="95">
        <f t="shared" si="405"/>
        <v>0</v>
      </c>
      <c r="N1267" s="95">
        <f t="shared" si="405"/>
        <v>0</v>
      </c>
      <c r="O1267" s="95">
        <f t="shared" si="405"/>
        <v>0</v>
      </c>
      <c r="P1267" s="95">
        <f t="shared" si="405"/>
        <v>0</v>
      </c>
      <c r="Q1267" s="86">
        <f t="shared" si="405"/>
        <v>186.3</v>
      </c>
      <c r="R1267" s="86">
        <v>181.5</v>
      </c>
      <c r="S1267" s="112">
        <f t="shared" si="401"/>
        <v>102.64462809917354</v>
      </c>
      <c r="T1267" s="116">
        <f t="shared" si="3"/>
        <v>-227.60000000000002</v>
      </c>
      <c r="U1267" s="142"/>
      <c r="V1267" s="118"/>
      <c r="W1267" s="21"/>
      <c r="X1267" s="21">
        <v>409.1</v>
      </c>
      <c r="Y1267">
        <v>409.1</v>
      </c>
      <c r="Z1267" s="116">
        <f t="shared" si="4"/>
        <v>-227.60000000000002</v>
      </c>
    </row>
    <row r="1268" spans="1:26">
      <c r="A1268" s="57"/>
      <c r="B1268" s="47"/>
      <c r="C1268" s="71"/>
      <c r="D1268" s="78" t="s">
        <v>40</v>
      </c>
      <c r="E1268" s="86">
        <v>1.1000000000000001</v>
      </c>
      <c r="F1268" s="86">
        <v>1.6</v>
      </c>
      <c r="G1268" s="86">
        <v>1.8</v>
      </c>
      <c r="H1268" s="86">
        <v>5.0999999999999996</v>
      </c>
      <c r="I1268" s="86">
        <v>6.8</v>
      </c>
      <c r="J1268" s="86">
        <v>4</v>
      </c>
      <c r="K1268" s="95"/>
      <c r="L1268" s="95"/>
      <c r="M1268" s="95"/>
      <c r="N1268" s="95"/>
      <c r="O1268" s="95"/>
      <c r="P1268" s="95"/>
      <c r="Q1268" s="86">
        <f>SUM(E1268:P1268)</f>
        <v>20.399999999999999</v>
      </c>
      <c r="R1268" s="86">
        <v>14.999999999999998</v>
      </c>
      <c r="S1268" s="112">
        <f t="shared" si="401"/>
        <v>136</v>
      </c>
      <c r="T1268" s="116">
        <f t="shared" si="3"/>
        <v>-32</v>
      </c>
      <c r="U1268" s="142"/>
      <c r="V1268" s="118"/>
      <c r="W1268" s="21"/>
      <c r="X1268" s="21">
        <v>47</v>
      </c>
      <c r="Y1268">
        <v>47</v>
      </c>
      <c r="Z1268" s="116">
        <f t="shared" si="4"/>
        <v>-32</v>
      </c>
    </row>
    <row r="1269" spans="1:26" ht="14.25">
      <c r="A1269" s="59"/>
      <c r="B1269" s="64"/>
      <c r="C1269" s="72"/>
      <c r="D1269" s="79" t="s">
        <v>76</v>
      </c>
      <c r="E1269" s="87">
        <v>1.1000000000000001</v>
      </c>
      <c r="F1269" s="87">
        <v>1.7</v>
      </c>
      <c r="G1269" s="87">
        <v>2</v>
      </c>
      <c r="H1269" s="87">
        <v>5.3</v>
      </c>
      <c r="I1269" s="87">
        <v>7.1</v>
      </c>
      <c r="J1269" s="87">
        <v>4.3</v>
      </c>
      <c r="K1269" s="96"/>
      <c r="L1269" s="96"/>
      <c r="M1269" s="96"/>
      <c r="N1269" s="96"/>
      <c r="O1269" s="96"/>
      <c r="P1269" s="96"/>
      <c r="Q1269" s="87">
        <f>SUM(E1269:P1269)</f>
        <v>21.5</v>
      </c>
      <c r="R1269" s="87">
        <v>15.499999999999998</v>
      </c>
      <c r="S1269" s="113">
        <f t="shared" si="401"/>
        <v>138.70967741935485</v>
      </c>
      <c r="T1269" s="116">
        <f t="shared" si="3"/>
        <v>-32.599999999999994</v>
      </c>
      <c r="U1269" s="143"/>
      <c r="V1269" s="119"/>
      <c r="W1269" s="21"/>
      <c r="X1269" s="21">
        <v>48.099999999999994</v>
      </c>
      <c r="Y1269">
        <v>48.099999999999994</v>
      </c>
      <c r="Z1269" s="116">
        <f t="shared" si="4"/>
        <v>-32.599999999999994</v>
      </c>
    </row>
    <row r="1270" spans="1:26" ht="13.5" customHeight="1">
      <c r="W1270" s="21"/>
      <c r="X1270" s="21"/>
    </row>
    <row r="1271" spans="1:26" ht="13.5" customHeight="1">
      <c r="W1271" s="21"/>
      <c r="X1271" s="21"/>
    </row>
    <row r="1272" spans="1:26" ht="13.5" customHeight="1">
      <c r="W1272" s="21"/>
      <c r="X1272" s="21"/>
    </row>
    <row r="1273" spans="1:26" ht="13.5" customHeight="1">
      <c r="W1273" s="21"/>
      <c r="X1273" s="21"/>
    </row>
    <row r="1274" spans="1:26" ht="13.5" customHeight="1">
      <c r="W1274" s="21"/>
      <c r="X1274" s="21"/>
    </row>
    <row r="1275" spans="1:26" ht="13.5" customHeight="1">
      <c r="W1275" s="21"/>
      <c r="X1275" s="21"/>
    </row>
    <row r="1276" spans="1:26" ht="13.5" customHeight="1">
      <c r="W1276" s="21"/>
      <c r="X1276" s="21"/>
    </row>
  </sheetData>
  <mergeCells count="558">
    <mergeCell ref="A4:C9"/>
    <mergeCell ref="A10:C15"/>
    <mergeCell ref="B16:C21"/>
    <mergeCell ref="C22:C27"/>
    <mergeCell ref="U22:U27"/>
    <mergeCell ref="V22:V27"/>
    <mergeCell ref="C28:C33"/>
    <mergeCell ref="U28:U33"/>
    <mergeCell ref="V28:V33"/>
    <mergeCell ref="C34:C39"/>
    <mergeCell ref="U34:U39"/>
    <mergeCell ref="V34:V39"/>
    <mergeCell ref="C40:C45"/>
    <mergeCell ref="U40:U45"/>
    <mergeCell ref="V40:V45"/>
    <mergeCell ref="C46:C51"/>
    <mergeCell ref="U46:U51"/>
    <mergeCell ref="V46:V51"/>
    <mergeCell ref="C52:C57"/>
    <mergeCell ref="U52:U57"/>
    <mergeCell ref="V52:V57"/>
    <mergeCell ref="C61:C66"/>
    <mergeCell ref="U61:U66"/>
    <mergeCell ref="V61:V66"/>
    <mergeCell ref="C67:C72"/>
    <mergeCell ref="U67:U72"/>
    <mergeCell ref="V67:V72"/>
    <mergeCell ref="C73:C78"/>
    <mergeCell ref="U73:U78"/>
    <mergeCell ref="V73:V78"/>
    <mergeCell ref="C79:C84"/>
    <mergeCell ref="U79:U84"/>
    <mergeCell ref="V79:V84"/>
    <mergeCell ref="C85:C90"/>
    <mergeCell ref="U85:U90"/>
    <mergeCell ref="V85:V90"/>
    <mergeCell ref="C91:C96"/>
    <mergeCell ref="U91:U96"/>
    <mergeCell ref="V91:V96"/>
    <mergeCell ref="C97:C102"/>
    <mergeCell ref="U97:U102"/>
    <mergeCell ref="V97:V102"/>
    <mergeCell ref="C103:C108"/>
    <mergeCell ref="U103:U108"/>
    <mergeCell ref="V103:V108"/>
    <mergeCell ref="C109:C114"/>
    <mergeCell ref="U109:U114"/>
    <mergeCell ref="V109:V114"/>
    <mergeCell ref="C118:C123"/>
    <mergeCell ref="U118:U123"/>
    <mergeCell ref="V118:V123"/>
    <mergeCell ref="C124:C129"/>
    <mergeCell ref="U124:U129"/>
    <mergeCell ref="V124:V129"/>
    <mergeCell ref="C130:C135"/>
    <mergeCell ref="U130:U135"/>
    <mergeCell ref="V130:V135"/>
    <mergeCell ref="C136:C141"/>
    <mergeCell ref="U136:U141"/>
    <mergeCell ref="V136:V141"/>
    <mergeCell ref="C142:C147"/>
    <mergeCell ref="U142:U147"/>
    <mergeCell ref="V142:V147"/>
    <mergeCell ref="C148:C153"/>
    <mergeCell ref="U148:U153"/>
    <mergeCell ref="V148:V153"/>
    <mergeCell ref="C154:C159"/>
    <mergeCell ref="U154:U159"/>
    <mergeCell ref="V154:V159"/>
    <mergeCell ref="C160:C165"/>
    <mergeCell ref="U160:U165"/>
    <mergeCell ref="V160:V165"/>
    <mergeCell ref="C166:C171"/>
    <mergeCell ref="U166:U171"/>
    <mergeCell ref="V166:V171"/>
    <mergeCell ref="B175:C180"/>
    <mergeCell ref="C181:C186"/>
    <mergeCell ref="U181:U186"/>
    <mergeCell ref="V181:V186"/>
    <mergeCell ref="C187:C192"/>
    <mergeCell ref="U187:U192"/>
    <mergeCell ref="V187:V192"/>
    <mergeCell ref="C193:C198"/>
    <mergeCell ref="U193:U198"/>
    <mergeCell ref="V193:V198"/>
    <mergeCell ref="C199:C204"/>
    <mergeCell ref="U199:U204"/>
    <mergeCell ref="V199:V204"/>
    <mergeCell ref="C205:C210"/>
    <mergeCell ref="U205:U210"/>
    <mergeCell ref="V205:V210"/>
    <mergeCell ref="C211:C216"/>
    <mergeCell ref="U211:U216"/>
    <mergeCell ref="V211:V216"/>
    <mergeCell ref="C217:C222"/>
    <mergeCell ref="U217:U222"/>
    <mergeCell ref="V217:V222"/>
    <mergeCell ref="C223:C228"/>
    <mergeCell ref="U223:U228"/>
    <mergeCell ref="V223:V228"/>
    <mergeCell ref="B232:C237"/>
    <mergeCell ref="C238:C243"/>
    <mergeCell ref="U238:U243"/>
    <mergeCell ref="V238:V243"/>
    <mergeCell ref="C244:C249"/>
    <mergeCell ref="U244:U249"/>
    <mergeCell ref="V244:V249"/>
    <mergeCell ref="C250:C255"/>
    <mergeCell ref="U250:U255"/>
    <mergeCell ref="V250:V255"/>
    <mergeCell ref="C256:C261"/>
    <mergeCell ref="U256:U261"/>
    <mergeCell ref="V256:V261"/>
    <mergeCell ref="C262:C267"/>
    <mergeCell ref="U262:U267"/>
    <mergeCell ref="V262:V267"/>
    <mergeCell ref="C268:C273"/>
    <mergeCell ref="U268:U273"/>
    <mergeCell ref="V268:V273"/>
    <mergeCell ref="C274:C279"/>
    <mergeCell ref="U274:U279"/>
    <mergeCell ref="V274:V279"/>
    <mergeCell ref="C280:C285"/>
    <mergeCell ref="U280:U285"/>
    <mergeCell ref="V280:V285"/>
    <mergeCell ref="C289:C294"/>
    <mergeCell ref="U289:U294"/>
    <mergeCell ref="V289:V294"/>
    <mergeCell ref="C295:C300"/>
    <mergeCell ref="U295:U300"/>
    <mergeCell ref="V295:V300"/>
    <mergeCell ref="C301:C306"/>
    <mergeCell ref="U301:U306"/>
    <mergeCell ref="V301:V306"/>
    <mergeCell ref="C307:C312"/>
    <mergeCell ref="U307:U312"/>
    <mergeCell ref="V307:V312"/>
    <mergeCell ref="C313:C318"/>
    <mergeCell ref="U313:U318"/>
    <mergeCell ref="V313:V318"/>
    <mergeCell ref="C319:C324"/>
    <mergeCell ref="U319:U324"/>
    <mergeCell ref="V319:V324"/>
    <mergeCell ref="C325:C330"/>
    <mergeCell ref="U325:U330"/>
    <mergeCell ref="V325:V330"/>
    <mergeCell ref="C331:C336"/>
    <mergeCell ref="U331:U336"/>
    <mergeCell ref="V331:V336"/>
    <mergeCell ref="C337:C342"/>
    <mergeCell ref="U337:U342"/>
    <mergeCell ref="V337:V342"/>
    <mergeCell ref="C346:C351"/>
    <mergeCell ref="U346:U351"/>
    <mergeCell ref="V346:V351"/>
    <mergeCell ref="C352:C357"/>
    <mergeCell ref="U352:U357"/>
    <mergeCell ref="V352:V357"/>
    <mergeCell ref="C358:C363"/>
    <mergeCell ref="U358:U363"/>
    <mergeCell ref="V358:V363"/>
    <mergeCell ref="B364:C369"/>
    <mergeCell ref="C370:C375"/>
    <mergeCell ref="U370:U375"/>
    <mergeCell ref="V370:V375"/>
    <mergeCell ref="C376:C381"/>
    <mergeCell ref="U376:U381"/>
    <mergeCell ref="V376:V381"/>
    <mergeCell ref="C382:C387"/>
    <mergeCell ref="U382:U387"/>
    <mergeCell ref="V382:V387"/>
    <mergeCell ref="C388:C393"/>
    <mergeCell ref="U388:U393"/>
    <mergeCell ref="V388:V393"/>
    <mergeCell ref="C394:C399"/>
    <mergeCell ref="U394:U399"/>
    <mergeCell ref="V394:V399"/>
    <mergeCell ref="C403:C408"/>
    <mergeCell ref="U403:U408"/>
    <mergeCell ref="V403:V408"/>
    <mergeCell ref="C409:C414"/>
    <mergeCell ref="U409:U414"/>
    <mergeCell ref="V409:V414"/>
    <mergeCell ref="C415:C420"/>
    <mergeCell ref="U415:U420"/>
    <mergeCell ref="V415:V420"/>
    <mergeCell ref="C421:C426"/>
    <mergeCell ref="U421:U426"/>
    <mergeCell ref="V421:V426"/>
    <mergeCell ref="C427:C432"/>
    <mergeCell ref="U427:U432"/>
    <mergeCell ref="V427:V432"/>
    <mergeCell ref="C433:C438"/>
    <mergeCell ref="U433:U438"/>
    <mergeCell ref="V433:V438"/>
    <mergeCell ref="B439:C444"/>
    <mergeCell ref="C445:C450"/>
    <mergeCell ref="U445:U450"/>
    <mergeCell ref="V445:V450"/>
    <mergeCell ref="C451:C456"/>
    <mergeCell ref="U451:U456"/>
    <mergeCell ref="V451:V456"/>
    <mergeCell ref="C460:C465"/>
    <mergeCell ref="U460:U465"/>
    <mergeCell ref="V460:V465"/>
    <mergeCell ref="C466:C471"/>
    <mergeCell ref="U466:U471"/>
    <mergeCell ref="V466:V471"/>
    <mergeCell ref="C472:C477"/>
    <mergeCell ref="U472:U477"/>
    <mergeCell ref="V472:V477"/>
    <mergeCell ref="C478:C483"/>
    <mergeCell ref="U478:U483"/>
    <mergeCell ref="V478:V483"/>
    <mergeCell ref="C484:C489"/>
    <mergeCell ref="U484:U489"/>
    <mergeCell ref="V484:V489"/>
    <mergeCell ref="A490:C495"/>
    <mergeCell ref="B496:C501"/>
    <mergeCell ref="C502:C507"/>
    <mergeCell ref="U502:U507"/>
    <mergeCell ref="V502:V507"/>
    <mergeCell ref="C508:C513"/>
    <mergeCell ref="U508:U513"/>
    <mergeCell ref="V508:V513"/>
    <mergeCell ref="C517:C522"/>
    <mergeCell ref="U517:U522"/>
    <mergeCell ref="V517:V522"/>
    <mergeCell ref="C523:C528"/>
    <mergeCell ref="U523:U528"/>
    <mergeCell ref="V523:V528"/>
    <mergeCell ref="C529:C534"/>
    <mergeCell ref="U529:U534"/>
    <mergeCell ref="V529:V534"/>
    <mergeCell ref="C535:C540"/>
    <mergeCell ref="U535:U540"/>
    <mergeCell ref="V535:V540"/>
    <mergeCell ref="C541:C546"/>
    <mergeCell ref="U541:U546"/>
    <mergeCell ref="V541:V546"/>
    <mergeCell ref="C547:C552"/>
    <mergeCell ref="U547:U552"/>
    <mergeCell ref="V547:V552"/>
    <mergeCell ref="C553:C558"/>
    <mergeCell ref="U553:U558"/>
    <mergeCell ref="V553:V558"/>
    <mergeCell ref="C559:C564"/>
    <mergeCell ref="U559:U564"/>
    <mergeCell ref="V559:V564"/>
    <mergeCell ref="C565:C570"/>
    <mergeCell ref="U565:U570"/>
    <mergeCell ref="V565:V570"/>
    <mergeCell ref="B574:C579"/>
    <mergeCell ref="C580:C585"/>
    <mergeCell ref="U580:U585"/>
    <mergeCell ref="V580:V585"/>
    <mergeCell ref="C586:C591"/>
    <mergeCell ref="U586:U591"/>
    <mergeCell ref="V586:V591"/>
    <mergeCell ref="C592:C597"/>
    <mergeCell ref="U592:U597"/>
    <mergeCell ref="V592:V597"/>
    <mergeCell ref="C598:C603"/>
    <mergeCell ref="U598:U603"/>
    <mergeCell ref="V598:V603"/>
    <mergeCell ref="C604:C609"/>
    <mergeCell ref="U604:U609"/>
    <mergeCell ref="V604:V609"/>
    <mergeCell ref="C610:C615"/>
    <mergeCell ref="U610:U615"/>
    <mergeCell ref="V610:V615"/>
    <mergeCell ref="C616:C621"/>
    <mergeCell ref="U616:U621"/>
    <mergeCell ref="V616:V621"/>
    <mergeCell ref="A622:C627"/>
    <mergeCell ref="B631:C636"/>
    <mergeCell ref="C637:C642"/>
    <mergeCell ref="U637:U642"/>
    <mergeCell ref="V637:V642"/>
    <mergeCell ref="C643:C648"/>
    <mergeCell ref="U643:U648"/>
    <mergeCell ref="V643:V648"/>
    <mergeCell ref="C649:C654"/>
    <mergeCell ref="U649:U654"/>
    <mergeCell ref="V649:V654"/>
    <mergeCell ref="C655:C660"/>
    <mergeCell ref="U655:U660"/>
    <mergeCell ref="V655:V660"/>
    <mergeCell ref="C661:C666"/>
    <mergeCell ref="U661:U666"/>
    <mergeCell ref="V661:V666"/>
    <mergeCell ref="C667:C672"/>
    <mergeCell ref="U667:U672"/>
    <mergeCell ref="V667:V672"/>
    <mergeCell ref="C673:C678"/>
    <mergeCell ref="U673:U678"/>
    <mergeCell ref="V673:V678"/>
    <mergeCell ref="C679:C684"/>
    <mergeCell ref="U679:U684"/>
    <mergeCell ref="V679:V684"/>
    <mergeCell ref="C688:C693"/>
    <mergeCell ref="U688:U693"/>
    <mergeCell ref="V688:V693"/>
    <mergeCell ref="C694:C699"/>
    <mergeCell ref="U694:U699"/>
    <mergeCell ref="V694:V699"/>
    <mergeCell ref="C700:C705"/>
    <mergeCell ref="U700:U705"/>
    <mergeCell ref="V700:V705"/>
    <mergeCell ref="C706:C711"/>
    <mergeCell ref="U706:U711"/>
    <mergeCell ref="V706:V711"/>
    <mergeCell ref="C712:C717"/>
    <mergeCell ref="U712:U717"/>
    <mergeCell ref="V712:V717"/>
    <mergeCell ref="C718:C723"/>
    <mergeCell ref="U718:U723"/>
    <mergeCell ref="V718:V723"/>
    <mergeCell ref="C724:C729"/>
    <mergeCell ref="U724:U729"/>
    <mergeCell ref="V724:V729"/>
    <mergeCell ref="C730:C735"/>
    <mergeCell ref="U730:U735"/>
    <mergeCell ref="V730:V735"/>
    <mergeCell ref="C736:C741"/>
    <mergeCell ref="U736:U741"/>
    <mergeCell ref="V736:V741"/>
    <mergeCell ref="C745:C750"/>
    <mergeCell ref="U745:U750"/>
    <mergeCell ref="V745:V750"/>
    <mergeCell ref="C751:C756"/>
    <mergeCell ref="U751:U756"/>
    <mergeCell ref="V751:V756"/>
    <mergeCell ref="C757:C762"/>
    <mergeCell ref="U757:U762"/>
    <mergeCell ref="V757:V762"/>
    <mergeCell ref="C763:C768"/>
    <mergeCell ref="U763:U768"/>
    <mergeCell ref="V763:V768"/>
    <mergeCell ref="C769:C774"/>
    <mergeCell ref="U769:U774"/>
    <mergeCell ref="V769:V774"/>
    <mergeCell ref="C775:C780"/>
    <mergeCell ref="U775:U780"/>
    <mergeCell ref="V775:V780"/>
    <mergeCell ref="B781:C786"/>
    <mergeCell ref="C787:C792"/>
    <mergeCell ref="U787:U792"/>
    <mergeCell ref="V787:V792"/>
    <mergeCell ref="C793:C798"/>
    <mergeCell ref="U793:U798"/>
    <mergeCell ref="V793:V798"/>
    <mergeCell ref="C802:C807"/>
    <mergeCell ref="U802:U807"/>
    <mergeCell ref="V802:V807"/>
    <mergeCell ref="C808:C813"/>
    <mergeCell ref="U808:U813"/>
    <mergeCell ref="V808:V813"/>
    <mergeCell ref="C814:C819"/>
    <mergeCell ref="U814:U819"/>
    <mergeCell ref="V814:V819"/>
    <mergeCell ref="C820:C825"/>
    <mergeCell ref="U820:U825"/>
    <mergeCell ref="V820:V825"/>
    <mergeCell ref="C826:C831"/>
    <mergeCell ref="U826:U831"/>
    <mergeCell ref="V826:V831"/>
    <mergeCell ref="C832:C837"/>
    <mergeCell ref="U832:U837"/>
    <mergeCell ref="V832:V837"/>
    <mergeCell ref="B838:C843"/>
    <mergeCell ref="C844:C849"/>
    <mergeCell ref="U844:U849"/>
    <mergeCell ref="V844:V849"/>
    <mergeCell ref="C850:C855"/>
    <mergeCell ref="U850:U855"/>
    <mergeCell ref="V850:V855"/>
    <mergeCell ref="C859:C864"/>
    <mergeCell ref="U859:U864"/>
    <mergeCell ref="V859:V864"/>
    <mergeCell ref="C865:C870"/>
    <mergeCell ref="U865:U870"/>
    <mergeCell ref="V865:V870"/>
    <mergeCell ref="C871:C876"/>
    <mergeCell ref="U871:U876"/>
    <mergeCell ref="V871:V876"/>
    <mergeCell ref="C877:C882"/>
    <mergeCell ref="U877:U882"/>
    <mergeCell ref="V877:V882"/>
    <mergeCell ref="C883:C888"/>
    <mergeCell ref="U883:U888"/>
    <mergeCell ref="V883:V888"/>
    <mergeCell ref="C889:C894"/>
    <mergeCell ref="U889:U894"/>
    <mergeCell ref="V889:V894"/>
    <mergeCell ref="C895:C900"/>
    <mergeCell ref="U895:U900"/>
    <mergeCell ref="V895:V900"/>
    <mergeCell ref="C901:C906"/>
    <mergeCell ref="U901:U906"/>
    <mergeCell ref="V901:V906"/>
    <mergeCell ref="A907:C912"/>
    <mergeCell ref="B916:C921"/>
    <mergeCell ref="C922:C927"/>
    <mergeCell ref="U922:U927"/>
    <mergeCell ref="V922:V927"/>
    <mergeCell ref="C928:C933"/>
    <mergeCell ref="U928:U933"/>
    <mergeCell ref="V928:V933"/>
    <mergeCell ref="C934:C939"/>
    <mergeCell ref="U934:U939"/>
    <mergeCell ref="V934:V939"/>
    <mergeCell ref="C940:C945"/>
    <mergeCell ref="U940:U945"/>
    <mergeCell ref="V940:V945"/>
    <mergeCell ref="C946:C951"/>
    <mergeCell ref="U946:U951"/>
    <mergeCell ref="V946:V951"/>
    <mergeCell ref="C952:C957"/>
    <mergeCell ref="U952:U957"/>
    <mergeCell ref="V952:V957"/>
    <mergeCell ref="C958:C963"/>
    <mergeCell ref="U958:U963"/>
    <mergeCell ref="V958:V963"/>
    <mergeCell ref="C964:C969"/>
    <mergeCell ref="U964:U969"/>
    <mergeCell ref="V964:V969"/>
    <mergeCell ref="C973:C978"/>
    <mergeCell ref="U973:U978"/>
    <mergeCell ref="V973:V978"/>
    <mergeCell ref="C979:C984"/>
    <mergeCell ref="U979:U984"/>
    <mergeCell ref="V979:V984"/>
    <mergeCell ref="C985:C990"/>
    <mergeCell ref="U985:U990"/>
    <mergeCell ref="V985:V990"/>
    <mergeCell ref="C991:C996"/>
    <mergeCell ref="U991:U996"/>
    <mergeCell ref="V991:V996"/>
    <mergeCell ref="C997:C1002"/>
    <mergeCell ref="U997:U1002"/>
    <mergeCell ref="V997:V1002"/>
    <mergeCell ref="C1003:C1008"/>
    <mergeCell ref="U1003:U1008"/>
    <mergeCell ref="V1003:V1008"/>
    <mergeCell ref="C1009:C1014"/>
    <mergeCell ref="U1009:U1014"/>
    <mergeCell ref="V1009:V1014"/>
    <mergeCell ref="C1015:C1020"/>
    <mergeCell ref="U1015:U1020"/>
    <mergeCell ref="V1015:V1020"/>
    <mergeCell ref="C1021:C1026"/>
    <mergeCell ref="U1021:U1026"/>
    <mergeCell ref="V1021:V1026"/>
    <mergeCell ref="C1030:C1035"/>
    <mergeCell ref="U1030:U1035"/>
    <mergeCell ref="V1030:V1035"/>
    <mergeCell ref="A1036:C1041"/>
    <mergeCell ref="B1042:C1047"/>
    <mergeCell ref="C1048:C1053"/>
    <mergeCell ref="U1048:U1053"/>
    <mergeCell ref="V1048:V1053"/>
    <mergeCell ref="C1054:C1059"/>
    <mergeCell ref="U1054:U1059"/>
    <mergeCell ref="V1054:V1059"/>
    <mergeCell ref="C1060:C1065"/>
    <mergeCell ref="U1060:U1065"/>
    <mergeCell ref="V1060:V1065"/>
    <mergeCell ref="C1066:C1071"/>
    <mergeCell ref="U1066:U1071"/>
    <mergeCell ref="V1066:V1071"/>
    <mergeCell ref="C1072:C1077"/>
    <mergeCell ref="U1072:U1077"/>
    <mergeCell ref="V1072:V1077"/>
    <mergeCell ref="C1078:C1083"/>
    <mergeCell ref="U1078:U1083"/>
    <mergeCell ref="V1078:V1083"/>
    <mergeCell ref="C1087:C1092"/>
    <mergeCell ref="U1087:U1092"/>
    <mergeCell ref="V1087:V1092"/>
    <mergeCell ref="C1093:C1098"/>
    <mergeCell ref="U1093:U1098"/>
    <mergeCell ref="V1093:V1098"/>
    <mergeCell ref="C1099:C1104"/>
    <mergeCell ref="U1099:U1104"/>
    <mergeCell ref="V1099:V1104"/>
    <mergeCell ref="C1105:C1110"/>
    <mergeCell ref="U1105:U1110"/>
    <mergeCell ref="V1105:V1110"/>
    <mergeCell ref="C1111:C1116"/>
    <mergeCell ref="U1111:U1116"/>
    <mergeCell ref="V1111:V1116"/>
    <mergeCell ref="C1117:C1122"/>
    <mergeCell ref="U1117:U1122"/>
    <mergeCell ref="V1117:V1122"/>
    <mergeCell ref="C1123:C1128"/>
    <mergeCell ref="U1123:U1128"/>
    <mergeCell ref="V1123:V1128"/>
    <mergeCell ref="C1129:C1134"/>
    <mergeCell ref="U1129:U1134"/>
    <mergeCell ref="V1129:V1134"/>
    <mergeCell ref="C1135:C1140"/>
    <mergeCell ref="U1135:U1140"/>
    <mergeCell ref="V1135:V1140"/>
    <mergeCell ref="C1144:C1149"/>
    <mergeCell ref="U1144:U1149"/>
    <mergeCell ref="V1144:V1149"/>
    <mergeCell ref="C1150:C1155"/>
    <mergeCell ref="U1150:U1155"/>
    <mergeCell ref="V1150:V1155"/>
    <mergeCell ref="C1156:C1161"/>
    <mergeCell ref="U1156:U1161"/>
    <mergeCell ref="V1156:V1161"/>
    <mergeCell ref="C1162:C1167"/>
    <mergeCell ref="U1162:U1167"/>
    <mergeCell ref="V1162:V1167"/>
    <mergeCell ref="A1168:C1173"/>
    <mergeCell ref="B1174:C1179"/>
    <mergeCell ref="C1180:C1185"/>
    <mergeCell ref="U1180:U1185"/>
    <mergeCell ref="V1180:V1185"/>
    <mergeCell ref="C1186:C1191"/>
    <mergeCell ref="U1186:U1191"/>
    <mergeCell ref="V1186:V1191"/>
    <mergeCell ref="C1192:C1197"/>
    <mergeCell ref="U1192:U1197"/>
    <mergeCell ref="V1192:V1197"/>
    <mergeCell ref="C1201:C1206"/>
    <mergeCell ref="U1201:U1206"/>
    <mergeCell ref="V1201:V1206"/>
    <mergeCell ref="C1207:C1212"/>
    <mergeCell ref="U1207:U1212"/>
    <mergeCell ref="V1207:V1212"/>
    <mergeCell ref="C1213:C1218"/>
    <mergeCell ref="U1213:U1218"/>
    <mergeCell ref="V1213:V1218"/>
    <mergeCell ref="C1219:C1224"/>
    <mergeCell ref="U1219:U1224"/>
    <mergeCell ref="V1219:V1224"/>
    <mergeCell ref="C1225:C1230"/>
    <mergeCell ref="U1225:U1230"/>
    <mergeCell ref="V1225:V1230"/>
    <mergeCell ref="B1231:C1236"/>
    <mergeCell ref="C1237:C1242"/>
    <mergeCell ref="U1237:U1242"/>
    <mergeCell ref="V1237:V1242"/>
    <mergeCell ref="C1243:C1248"/>
    <mergeCell ref="U1243:U1248"/>
    <mergeCell ref="V1243:V1248"/>
    <mergeCell ref="C1249:C1254"/>
    <mergeCell ref="U1249:U1254"/>
    <mergeCell ref="V1249:V1254"/>
    <mergeCell ref="C1258:C1263"/>
    <mergeCell ref="U1258:U1263"/>
    <mergeCell ref="V1258:V1263"/>
    <mergeCell ref="C1264:C1269"/>
    <mergeCell ref="U1264:U1269"/>
    <mergeCell ref="V1264:V1269"/>
  </mergeCells>
  <phoneticPr fontId="3"/>
  <pageMargins left="0.8661417322834648" right="0.39370078740157483" top="0.51181102362204722" bottom="0.51181102362204722" header="0.51181102362204722" footer="0.27559055118110237"/>
  <pageSetup paperSize="9" scale="70" firstPageNumber="2" fitToWidth="1" fitToHeight="1" orientation="landscape" usePrinterDefaults="1" useFirstPageNumber="1" r:id="rId1"/>
  <headerFooter alignWithMargins="0">
    <oddFooter>&amp;C&amp;P</oddFooter>
  </headerFooter>
  <rowBreaks count="22" manualBreakCount="22">
    <brk id="57" max="18" man="1"/>
    <brk id="114" max="18" man="1"/>
    <brk id="171" max="18" man="1"/>
    <brk id="228" max="18" man="1"/>
    <brk id="285" max="18" man="1"/>
    <brk id="342" max="18" man="1"/>
    <brk id="399" max="18" man="1"/>
    <brk id="456" max="18" man="1"/>
    <brk id="513" max="18" man="1"/>
    <brk id="570" max="18" man="1"/>
    <brk id="627" max="18" man="1"/>
    <brk id="684" max="18" man="1"/>
    <brk id="741" max="18" man="1"/>
    <brk id="798" max="18" man="1"/>
    <brk id="855" max="18" man="1"/>
    <brk id="912" max="18" man="1"/>
    <brk id="969" max="18" man="1"/>
    <brk id="1026" max="18" man="1"/>
    <brk id="1083" max="18" man="1"/>
    <brk id="1140" max="18" man="1"/>
    <brk id="1197" max="18" man="1"/>
    <brk id="1254" max="18" man="1"/>
  </rowBreaks>
  <legacy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theme="7" tint="0.4"/>
  </sheetPr>
  <dimension ref="A1:Z1257"/>
  <sheetViews>
    <sheetView view="pageBreakPreview" topLeftCell="B1" zoomScale="70" zoomScaleNormal="70" zoomScaleSheetLayoutView="70" workbookViewId="0">
      <pane xSplit="4" ySplit="4" topLeftCell="F35" activePane="bottomRight" state="frozen"/>
      <selection pane="topRight"/>
      <selection pane="bottomLeft"/>
      <selection pane="bottomRight" activeCell="F43" sqref="F43:X44"/>
    </sheetView>
  </sheetViews>
  <sheetFormatPr defaultColWidth="8.625" defaultRowHeight="13.5" customHeight="1"/>
  <cols>
    <col min="1" max="1" width="4.875" style="21" customWidth="1"/>
    <col min="2" max="2" width="2.75" style="21" customWidth="1"/>
    <col min="3" max="3" width="3.125" style="21" customWidth="1"/>
    <col min="4" max="4" width="7" style="21" customWidth="1"/>
    <col min="5" max="5" width="9.125" style="21" customWidth="1"/>
    <col min="6" max="24" width="8.625" style="21"/>
    <col min="25" max="25" width="10.375" style="21" customWidth="1"/>
    <col min="26" max="26" width="2.5" style="21" customWidth="1"/>
    <col min="27" max="16384" width="8.625" style="21"/>
  </cols>
  <sheetData>
    <row r="1" spans="1:25" ht="21.75" customHeight="1">
      <c r="A1" s="21" t="s">
        <v>384</v>
      </c>
      <c r="B1" s="152" t="s">
        <v>416</v>
      </c>
    </row>
    <row r="2" spans="1:25" ht="13.5" customHeight="1">
      <c r="Y2" s="189" t="s">
        <v>394</v>
      </c>
    </row>
    <row r="3" spans="1:25" ht="18" customHeight="1">
      <c r="B3" s="153" t="s">
        <v>334</v>
      </c>
      <c r="C3" s="159"/>
      <c r="D3" s="164"/>
      <c r="E3" s="170" t="s">
        <v>292</v>
      </c>
      <c r="F3" s="174" t="s">
        <v>38</v>
      </c>
      <c r="G3" s="179"/>
      <c r="H3" s="179"/>
      <c r="I3" s="179"/>
      <c r="J3" s="179"/>
      <c r="K3" s="179"/>
      <c r="L3" s="179"/>
      <c r="M3" s="179"/>
      <c r="N3" s="182"/>
      <c r="O3" s="182"/>
      <c r="P3" s="185"/>
      <c r="Q3" s="174" t="s">
        <v>293</v>
      </c>
      <c r="R3" s="186"/>
      <c r="S3" s="179"/>
      <c r="T3" s="185"/>
      <c r="U3" s="170" t="s">
        <v>12</v>
      </c>
      <c r="V3" s="170"/>
      <c r="W3" s="187" t="s">
        <v>309</v>
      </c>
      <c r="X3" s="170" t="s">
        <v>339</v>
      </c>
      <c r="Y3" s="190" t="s">
        <v>131</v>
      </c>
    </row>
    <row r="4" spans="1:25" ht="18" customHeight="1">
      <c r="B4" s="154"/>
      <c r="C4" s="160"/>
      <c r="D4" s="165"/>
      <c r="E4" s="171"/>
      <c r="F4" s="171" t="s">
        <v>156</v>
      </c>
      <c r="G4" s="171" t="s">
        <v>226</v>
      </c>
      <c r="H4" s="171" t="s">
        <v>294</v>
      </c>
      <c r="I4" s="171" t="s">
        <v>297</v>
      </c>
      <c r="J4" s="181" t="s">
        <v>113</v>
      </c>
      <c r="K4" s="181" t="s">
        <v>187</v>
      </c>
      <c r="L4" s="171" t="s">
        <v>261</v>
      </c>
      <c r="M4" s="171" t="s">
        <v>338</v>
      </c>
      <c r="N4" s="183" t="s">
        <v>385</v>
      </c>
      <c r="O4" s="183" t="s">
        <v>307</v>
      </c>
      <c r="P4" s="183" t="s">
        <v>397</v>
      </c>
      <c r="Q4" s="171" t="s">
        <v>212</v>
      </c>
      <c r="R4" s="171" t="s">
        <v>164</v>
      </c>
      <c r="S4" s="171" t="s">
        <v>299</v>
      </c>
      <c r="T4" s="171" t="s">
        <v>300</v>
      </c>
      <c r="U4" s="171" t="s">
        <v>325</v>
      </c>
      <c r="V4" s="171" t="s">
        <v>301</v>
      </c>
      <c r="W4" s="188"/>
      <c r="X4" s="171"/>
      <c r="Y4" s="191"/>
    </row>
    <row r="5" spans="1:25" ht="18" customHeight="1">
      <c r="B5" s="155" t="s">
        <v>398</v>
      </c>
      <c r="C5" s="161"/>
      <c r="D5" s="166"/>
      <c r="E5" s="172" t="s">
        <v>302</v>
      </c>
      <c r="F5" s="175">
        <f t="shared" ref="F5:Y6" si="0">F11+F17+F23+F29+F35+F41</f>
        <v>1571</v>
      </c>
      <c r="G5" s="175">
        <f t="shared" si="0"/>
        <v>485</v>
      </c>
      <c r="H5" s="175">
        <f t="shared" si="0"/>
        <v>389</v>
      </c>
      <c r="I5" s="175">
        <f t="shared" si="0"/>
        <v>254</v>
      </c>
      <c r="J5" s="175">
        <f t="shared" si="0"/>
        <v>157</v>
      </c>
      <c r="K5" s="175">
        <f t="shared" si="0"/>
        <v>112</v>
      </c>
      <c r="L5" s="175">
        <f t="shared" si="0"/>
        <v>201</v>
      </c>
      <c r="M5" s="175">
        <f t="shared" si="0"/>
        <v>170</v>
      </c>
      <c r="N5" s="175">
        <f t="shared" si="0"/>
        <v>167</v>
      </c>
      <c r="O5" s="175">
        <f t="shared" si="0"/>
        <v>305</v>
      </c>
      <c r="P5" s="175">
        <f t="shared" si="0"/>
        <v>579</v>
      </c>
      <c r="Q5" s="175">
        <f t="shared" si="0"/>
        <v>66</v>
      </c>
      <c r="R5" s="175">
        <f t="shared" si="0"/>
        <v>391</v>
      </c>
      <c r="S5" s="175">
        <f t="shared" si="0"/>
        <v>420</v>
      </c>
      <c r="T5" s="175">
        <f t="shared" si="0"/>
        <v>234</v>
      </c>
      <c r="U5" s="175">
        <f t="shared" si="0"/>
        <v>1805</v>
      </c>
      <c r="V5" s="175">
        <f t="shared" si="0"/>
        <v>344</v>
      </c>
      <c r="W5" s="175">
        <f t="shared" si="0"/>
        <v>129</v>
      </c>
      <c r="X5" s="175">
        <f t="shared" si="0"/>
        <v>5848</v>
      </c>
      <c r="Y5" s="192">
        <f t="shared" si="0"/>
        <v>13627</v>
      </c>
    </row>
    <row r="6" spans="1:25" ht="18" customHeight="1">
      <c r="B6" s="156"/>
      <c r="C6" s="162"/>
      <c r="D6" s="167"/>
      <c r="E6" s="32" t="s">
        <v>304</v>
      </c>
      <c r="F6" s="176">
        <f t="shared" si="0"/>
        <v>3094</v>
      </c>
      <c r="G6" s="176">
        <f t="shared" si="0"/>
        <v>838</v>
      </c>
      <c r="H6" s="176">
        <f t="shared" si="0"/>
        <v>582</v>
      </c>
      <c r="I6" s="176">
        <f t="shared" si="0"/>
        <v>2218</v>
      </c>
      <c r="J6" s="176">
        <f t="shared" si="0"/>
        <v>651</v>
      </c>
      <c r="K6" s="176">
        <f t="shared" si="0"/>
        <v>165</v>
      </c>
      <c r="L6" s="176">
        <f t="shared" si="0"/>
        <v>335</v>
      </c>
      <c r="M6" s="176">
        <f t="shared" si="0"/>
        <v>320</v>
      </c>
      <c r="N6" s="176">
        <f t="shared" si="0"/>
        <v>267</v>
      </c>
      <c r="O6" s="176">
        <f t="shared" si="0"/>
        <v>1051</v>
      </c>
      <c r="P6" s="176">
        <f t="shared" si="0"/>
        <v>2064</v>
      </c>
      <c r="Q6" s="176">
        <f t="shared" si="0"/>
        <v>117</v>
      </c>
      <c r="R6" s="176">
        <f t="shared" si="0"/>
        <v>1150</v>
      </c>
      <c r="S6" s="176">
        <f t="shared" si="0"/>
        <v>699</v>
      </c>
      <c r="T6" s="176">
        <f t="shared" si="0"/>
        <v>563</v>
      </c>
      <c r="U6" s="176">
        <f t="shared" si="0"/>
        <v>2970</v>
      </c>
      <c r="V6" s="176">
        <f t="shared" si="0"/>
        <v>771</v>
      </c>
      <c r="W6" s="176">
        <f t="shared" si="0"/>
        <v>497</v>
      </c>
      <c r="X6" s="176">
        <f t="shared" si="0"/>
        <v>8324</v>
      </c>
      <c r="Y6" s="193">
        <f t="shared" si="0"/>
        <v>26676</v>
      </c>
    </row>
    <row r="7" spans="1:25" ht="18" customHeight="1">
      <c r="B7" s="157"/>
      <c r="C7" s="25"/>
      <c r="D7" s="168" t="str">
        <f>'上期　1頁'!P3</f>
        <v>R2年度上期</v>
      </c>
      <c r="E7" s="32" t="s">
        <v>302</v>
      </c>
      <c r="F7" s="176">
        <v>2702</v>
      </c>
      <c r="G7" s="176">
        <v>555</v>
      </c>
      <c r="H7" s="176">
        <v>786</v>
      </c>
      <c r="I7" s="176">
        <v>341</v>
      </c>
      <c r="J7" s="176">
        <v>216</v>
      </c>
      <c r="K7" s="176">
        <v>167</v>
      </c>
      <c r="L7" s="176">
        <v>328</v>
      </c>
      <c r="M7" s="176">
        <v>174</v>
      </c>
      <c r="N7" s="184">
        <v>201</v>
      </c>
      <c r="O7" s="184">
        <v>190</v>
      </c>
      <c r="P7" s="184">
        <v>1041</v>
      </c>
      <c r="Q7" s="176">
        <v>259</v>
      </c>
      <c r="R7" s="176">
        <v>374</v>
      </c>
      <c r="S7" s="176">
        <v>739</v>
      </c>
      <c r="T7" s="176">
        <v>365</v>
      </c>
      <c r="U7" s="176">
        <v>2335</v>
      </c>
      <c r="V7" s="176">
        <v>205</v>
      </c>
      <c r="W7" s="176">
        <v>313</v>
      </c>
      <c r="X7" s="176">
        <v>3119</v>
      </c>
      <c r="Y7" s="193">
        <f>SUM(F7:X7)</f>
        <v>14410</v>
      </c>
    </row>
    <row r="8" spans="1:25" ht="18" customHeight="1">
      <c r="B8" s="157"/>
      <c r="C8" s="25"/>
      <c r="D8" s="168"/>
      <c r="E8" s="32" t="s">
        <v>304</v>
      </c>
      <c r="F8" s="176">
        <v>4191</v>
      </c>
      <c r="G8" s="176">
        <v>888</v>
      </c>
      <c r="H8" s="176">
        <v>1340</v>
      </c>
      <c r="I8" s="176">
        <v>640</v>
      </c>
      <c r="J8" s="176">
        <v>406</v>
      </c>
      <c r="K8" s="176">
        <v>324</v>
      </c>
      <c r="L8" s="176">
        <v>753</v>
      </c>
      <c r="M8" s="176">
        <v>466</v>
      </c>
      <c r="N8" s="184">
        <v>392</v>
      </c>
      <c r="O8" s="184">
        <v>675</v>
      </c>
      <c r="P8" s="184">
        <v>1822</v>
      </c>
      <c r="Q8" s="176">
        <v>402</v>
      </c>
      <c r="R8" s="176">
        <v>668</v>
      </c>
      <c r="S8" s="176">
        <v>1102</v>
      </c>
      <c r="T8" s="176">
        <v>551</v>
      </c>
      <c r="U8" s="176">
        <v>3710</v>
      </c>
      <c r="V8" s="176">
        <v>307</v>
      </c>
      <c r="W8" s="176">
        <v>501</v>
      </c>
      <c r="X8" s="176">
        <v>5149</v>
      </c>
      <c r="Y8" s="193">
        <f>SUM(F8:X8)</f>
        <v>24287</v>
      </c>
    </row>
    <row r="9" spans="1:25" ht="18" customHeight="1">
      <c r="B9" s="157"/>
      <c r="C9" s="25"/>
      <c r="D9" s="168" t="s">
        <v>399</v>
      </c>
      <c r="E9" s="32" t="s">
        <v>302</v>
      </c>
      <c r="F9" s="177">
        <f t="shared" ref="F9:Y10" si="1">IF(F7=0,"- ",+F5/F7)</f>
        <v>0.58142116950407108</v>
      </c>
      <c r="G9" s="177">
        <f t="shared" si="1"/>
        <v>0.87387387387387372</v>
      </c>
      <c r="H9" s="177">
        <f t="shared" si="1"/>
        <v>0.49491094147582698</v>
      </c>
      <c r="I9" s="177">
        <f t="shared" si="1"/>
        <v>0.74486803519061584</v>
      </c>
      <c r="J9" s="177">
        <f t="shared" si="1"/>
        <v>0.72685185185185186</v>
      </c>
      <c r="K9" s="177">
        <f t="shared" si="1"/>
        <v>0.6706586826347305</v>
      </c>
      <c r="L9" s="177">
        <f t="shared" si="1"/>
        <v>0.61280487804878048</v>
      </c>
      <c r="M9" s="177">
        <f t="shared" si="1"/>
        <v>0.97701149425287381</v>
      </c>
      <c r="N9" s="177">
        <f t="shared" si="1"/>
        <v>0.8308457711442786</v>
      </c>
      <c r="O9" s="177">
        <f t="shared" si="1"/>
        <v>1.6052631578947369</v>
      </c>
      <c r="P9" s="177">
        <f t="shared" si="1"/>
        <v>0.55619596541786731</v>
      </c>
      <c r="Q9" s="177">
        <f t="shared" si="1"/>
        <v>0.25482625482625482</v>
      </c>
      <c r="R9" s="177">
        <f t="shared" si="1"/>
        <v>1.0454545454545454</v>
      </c>
      <c r="S9" s="177">
        <f t="shared" si="1"/>
        <v>0.56833558863328826</v>
      </c>
      <c r="T9" s="177">
        <f t="shared" si="1"/>
        <v>0.64109589041095894</v>
      </c>
      <c r="U9" s="177">
        <f t="shared" si="1"/>
        <v>0.7730192719486082</v>
      </c>
      <c r="V9" s="177">
        <f t="shared" si="1"/>
        <v>1.6780487804878048</v>
      </c>
      <c r="W9" s="177">
        <f t="shared" si="1"/>
        <v>0.41214057507987217</v>
      </c>
      <c r="X9" s="177">
        <f t="shared" si="1"/>
        <v>1.8749599230522604</v>
      </c>
      <c r="Y9" s="194">
        <f t="shared" si="1"/>
        <v>0.94566273421235236</v>
      </c>
    </row>
    <row r="10" spans="1:25" ht="18" customHeight="1">
      <c r="B10" s="157"/>
      <c r="C10" s="163"/>
      <c r="D10" s="169"/>
      <c r="E10" s="173" t="s">
        <v>304</v>
      </c>
      <c r="F10" s="178">
        <f t="shared" si="1"/>
        <v>0.73824862801240754</v>
      </c>
      <c r="G10" s="178">
        <f t="shared" si="1"/>
        <v>0.9436936936936936</v>
      </c>
      <c r="H10" s="178">
        <f t="shared" si="1"/>
        <v>0.43432835820895521</v>
      </c>
      <c r="I10" s="178">
        <f t="shared" si="1"/>
        <v>3.4656250000000002</v>
      </c>
      <c r="J10" s="178">
        <f t="shared" si="1"/>
        <v>1.603448275862069</v>
      </c>
      <c r="K10" s="178">
        <f t="shared" si="1"/>
        <v>0.5092592592592593</v>
      </c>
      <c r="L10" s="178">
        <f t="shared" si="1"/>
        <v>0.4448871181938911</v>
      </c>
      <c r="M10" s="178">
        <f t="shared" si="1"/>
        <v>0.68669527896995708</v>
      </c>
      <c r="N10" s="178">
        <f t="shared" si="1"/>
        <v>0.68112244897959184</v>
      </c>
      <c r="O10" s="178">
        <f t="shared" si="1"/>
        <v>1.557037037037037</v>
      </c>
      <c r="P10" s="178">
        <f t="shared" si="1"/>
        <v>1.132821075740944</v>
      </c>
      <c r="Q10" s="178">
        <f t="shared" si="1"/>
        <v>0.29104477611940294</v>
      </c>
      <c r="R10" s="178">
        <f t="shared" si="1"/>
        <v>1.721556886227545</v>
      </c>
      <c r="S10" s="178">
        <f t="shared" si="1"/>
        <v>0.6343012704174229</v>
      </c>
      <c r="T10" s="178">
        <f t="shared" si="1"/>
        <v>1.0217785843920144</v>
      </c>
      <c r="U10" s="178">
        <f t="shared" si="1"/>
        <v>0.80053908355795134</v>
      </c>
      <c r="V10" s="178">
        <f t="shared" si="1"/>
        <v>2.5114006514657978</v>
      </c>
      <c r="W10" s="178">
        <f t="shared" si="1"/>
        <v>0.99201596806387204</v>
      </c>
      <c r="X10" s="178">
        <f t="shared" si="1"/>
        <v>1.6166245872985046</v>
      </c>
      <c r="Y10" s="195">
        <f t="shared" si="1"/>
        <v>1.0983653806563183</v>
      </c>
    </row>
    <row r="11" spans="1:25" ht="18" customHeight="1">
      <c r="B11" s="155" t="s">
        <v>16</v>
      </c>
      <c r="C11" s="161"/>
      <c r="D11" s="166"/>
      <c r="E11" s="172" t="s">
        <v>302</v>
      </c>
      <c r="F11" s="175">
        <f>'上期　26-32頁'!E6</f>
        <v>877</v>
      </c>
      <c r="G11" s="175">
        <f>'上期　26-32頁'!F6</f>
        <v>348</v>
      </c>
      <c r="H11" s="175">
        <f>'上期　26-32頁'!G6</f>
        <v>198</v>
      </c>
      <c r="I11" s="175">
        <f>'上期　26-32頁'!H6</f>
        <v>204</v>
      </c>
      <c r="J11" s="175">
        <f>'上期　26-32頁'!I6</f>
        <v>119</v>
      </c>
      <c r="K11" s="175">
        <f>'上期　26-32頁'!J6</f>
        <v>45</v>
      </c>
      <c r="L11" s="175">
        <f>'上期　26-32頁'!K6</f>
        <v>162</v>
      </c>
      <c r="M11" s="175">
        <f>'上期　26-32頁'!L6</f>
        <v>111</v>
      </c>
      <c r="N11" s="175">
        <f>'上期　26-32頁'!M6</f>
        <v>120</v>
      </c>
      <c r="O11" s="175">
        <f>'上期　26-32頁'!N6</f>
        <v>134</v>
      </c>
      <c r="P11" s="175">
        <f>'上期　26-32頁'!O6</f>
        <v>233</v>
      </c>
      <c r="Q11" s="175">
        <f>'上期　26-32頁'!P6</f>
        <v>44</v>
      </c>
      <c r="R11" s="175">
        <f>'上期　26-32頁'!Q6</f>
        <v>296</v>
      </c>
      <c r="S11" s="175">
        <f>'上期　26-32頁'!R6</f>
        <v>291</v>
      </c>
      <c r="T11" s="175">
        <f>'上期　26-32頁'!S6</f>
        <v>83</v>
      </c>
      <c r="U11" s="175">
        <f>'上期　26-32頁'!T6</f>
        <v>1139</v>
      </c>
      <c r="V11" s="175">
        <f>'上期　26-32頁'!U6</f>
        <v>333</v>
      </c>
      <c r="W11" s="175">
        <f>'上期　26-32頁'!V6</f>
        <v>88</v>
      </c>
      <c r="X11" s="175">
        <f>'上期　26-32頁'!W6</f>
        <v>4331</v>
      </c>
      <c r="Y11" s="192">
        <f>SUM(F11:X11)</f>
        <v>9156</v>
      </c>
    </row>
    <row r="12" spans="1:25" ht="18" customHeight="1">
      <c r="B12" s="156"/>
      <c r="C12" s="162"/>
      <c r="D12" s="167"/>
      <c r="E12" s="32" t="s">
        <v>304</v>
      </c>
      <c r="F12" s="176">
        <f>'上期　26-32頁'!E7</f>
        <v>2018</v>
      </c>
      <c r="G12" s="176">
        <f>'上期　26-32頁'!F7</f>
        <v>654</v>
      </c>
      <c r="H12" s="176">
        <f>'上期　26-32頁'!G7</f>
        <v>325</v>
      </c>
      <c r="I12" s="176">
        <f>'上期　26-32頁'!H7</f>
        <v>2156</v>
      </c>
      <c r="J12" s="176">
        <f>'上期　26-32頁'!I7</f>
        <v>610</v>
      </c>
      <c r="K12" s="176">
        <f>'上期　26-32頁'!J7</f>
        <v>94</v>
      </c>
      <c r="L12" s="176">
        <f>'上期　26-32頁'!K7</f>
        <v>295</v>
      </c>
      <c r="M12" s="176">
        <f>'上期　26-32頁'!L7</f>
        <v>234</v>
      </c>
      <c r="N12" s="176">
        <f>'上期　26-32頁'!M7</f>
        <v>191</v>
      </c>
      <c r="O12" s="176">
        <f>'上期　26-32頁'!N7</f>
        <v>599</v>
      </c>
      <c r="P12" s="176">
        <f>'上期　26-32頁'!O7</f>
        <v>1064</v>
      </c>
      <c r="Q12" s="176">
        <f>'上期　26-32頁'!P7</f>
        <v>86</v>
      </c>
      <c r="R12" s="176">
        <f>'上期　26-32頁'!Q7</f>
        <v>1015</v>
      </c>
      <c r="S12" s="176">
        <f>'上期　26-32頁'!R7</f>
        <v>496</v>
      </c>
      <c r="T12" s="176">
        <f>'上期　26-32頁'!S7</f>
        <v>230</v>
      </c>
      <c r="U12" s="176">
        <f>'上期　26-32頁'!T7</f>
        <v>2087</v>
      </c>
      <c r="V12" s="176">
        <f>'上期　26-32頁'!U7</f>
        <v>757</v>
      </c>
      <c r="W12" s="176">
        <f>'上期　26-32頁'!V7</f>
        <v>281</v>
      </c>
      <c r="X12" s="176">
        <f>'上期　26-32頁'!W7</f>
        <v>6381</v>
      </c>
      <c r="Y12" s="193">
        <f>SUM(F12:X12)</f>
        <v>19573</v>
      </c>
    </row>
    <row r="13" spans="1:25" ht="18" customHeight="1">
      <c r="B13" s="157"/>
      <c r="C13" s="25"/>
      <c r="D13" s="168" t="str">
        <f>$D$7</f>
        <v>R2年度上期</v>
      </c>
      <c r="E13" s="32" t="s">
        <v>302</v>
      </c>
      <c r="F13" s="176">
        <v>1536</v>
      </c>
      <c r="G13" s="176">
        <v>307</v>
      </c>
      <c r="H13" s="176">
        <v>429</v>
      </c>
      <c r="I13" s="176">
        <v>267</v>
      </c>
      <c r="J13" s="176">
        <v>135</v>
      </c>
      <c r="K13" s="176">
        <v>104</v>
      </c>
      <c r="L13" s="176">
        <v>238</v>
      </c>
      <c r="M13" s="176">
        <v>136</v>
      </c>
      <c r="N13" s="184">
        <v>114</v>
      </c>
      <c r="O13" s="184">
        <v>102</v>
      </c>
      <c r="P13" s="184">
        <v>762</v>
      </c>
      <c r="Q13" s="176">
        <v>164</v>
      </c>
      <c r="R13" s="176">
        <v>248</v>
      </c>
      <c r="S13" s="176">
        <v>305</v>
      </c>
      <c r="T13" s="176">
        <v>182</v>
      </c>
      <c r="U13" s="176">
        <v>1718</v>
      </c>
      <c r="V13" s="176">
        <v>96</v>
      </c>
      <c r="W13" s="176">
        <v>158</v>
      </c>
      <c r="X13" s="176">
        <v>1425</v>
      </c>
      <c r="Y13" s="193">
        <f>SUM(F13:X13)</f>
        <v>8426</v>
      </c>
    </row>
    <row r="14" spans="1:25" ht="18" customHeight="1">
      <c r="B14" s="157"/>
      <c r="C14" s="25"/>
      <c r="D14" s="168"/>
      <c r="E14" s="32" t="s">
        <v>304</v>
      </c>
      <c r="F14" s="176">
        <v>2620</v>
      </c>
      <c r="G14" s="176">
        <v>606</v>
      </c>
      <c r="H14" s="176">
        <v>933</v>
      </c>
      <c r="I14" s="176">
        <v>510</v>
      </c>
      <c r="J14" s="176">
        <v>279</v>
      </c>
      <c r="K14" s="176">
        <v>257</v>
      </c>
      <c r="L14" s="176">
        <v>625</v>
      </c>
      <c r="M14" s="176">
        <v>322</v>
      </c>
      <c r="N14" s="184">
        <v>277</v>
      </c>
      <c r="O14" s="184">
        <v>272</v>
      </c>
      <c r="P14" s="184">
        <v>1170</v>
      </c>
      <c r="Q14" s="176">
        <v>299</v>
      </c>
      <c r="R14" s="176">
        <v>494</v>
      </c>
      <c r="S14" s="176">
        <v>539</v>
      </c>
      <c r="T14" s="176">
        <v>349</v>
      </c>
      <c r="U14" s="176">
        <v>2928</v>
      </c>
      <c r="V14" s="176">
        <v>184</v>
      </c>
      <c r="W14" s="176">
        <v>304</v>
      </c>
      <c r="X14" s="176">
        <v>2605</v>
      </c>
      <c r="Y14" s="193">
        <f>SUM(F14:X14)</f>
        <v>15573</v>
      </c>
    </row>
    <row r="15" spans="1:25" ht="18" customHeight="1">
      <c r="B15" s="157"/>
      <c r="C15" s="25"/>
      <c r="D15" s="168" t="s">
        <v>399</v>
      </c>
      <c r="E15" s="32" t="s">
        <v>302</v>
      </c>
      <c r="F15" s="177">
        <f t="shared" ref="F15:Y16" si="2">IF(F13=0,"- ",+F11/F13)</f>
        <v>0.57096354166666652</v>
      </c>
      <c r="G15" s="177">
        <f t="shared" si="2"/>
        <v>1.1335504885993486</v>
      </c>
      <c r="H15" s="177">
        <f t="shared" si="2"/>
        <v>0.46153846153846162</v>
      </c>
      <c r="I15" s="177">
        <f t="shared" si="2"/>
        <v>0.7640449438202247</v>
      </c>
      <c r="J15" s="177">
        <f t="shared" si="2"/>
        <v>0.88148148148148142</v>
      </c>
      <c r="K15" s="177">
        <f t="shared" si="2"/>
        <v>0.43269230769230765</v>
      </c>
      <c r="L15" s="177">
        <f t="shared" si="2"/>
        <v>0.68067226890756316</v>
      </c>
      <c r="M15" s="177">
        <f t="shared" si="2"/>
        <v>0.81617647058823506</v>
      </c>
      <c r="N15" s="177">
        <f t="shared" si="2"/>
        <v>1.0526315789473684</v>
      </c>
      <c r="O15" s="177">
        <f t="shared" si="2"/>
        <v>1.3137254901960784</v>
      </c>
      <c r="P15" s="177">
        <f t="shared" si="2"/>
        <v>0.30577427821522307</v>
      </c>
      <c r="Q15" s="177">
        <f t="shared" si="2"/>
        <v>0.26829268292682928</v>
      </c>
      <c r="R15" s="177">
        <f t="shared" si="2"/>
        <v>1.1935483870967742</v>
      </c>
      <c r="S15" s="177">
        <f t="shared" si="2"/>
        <v>0.95409836065573761</v>
      </c>
      <c r="T15" s="177">
        <f t="shared" si="2"/>
        <v>0.45604395604395598</v>
      </c>
      <c r="U15" s="177">
        <f t="shared" si="2"/>
        <v>0.66298020954598369</v>
      </c>
      <c r="V15" s="177">
        <f t="shared" si="2"/>
        <v>3.46875</v>
      </c>
      <c r="W15" s="177">
        <f t="shared" si="2"/>
        <v>0.55696202531645567</v>
      </c>
      <c r="X15" s="177">
        <f t="shared" si="2"/>
        <v>3.0392982456140349</v>
      </c>
      <c r="Y15" s="194">
        <f t="shared" si="2"/>
        <v>1.0866366009969144</v>
      </c>
    </row>
    <row r="16" spans="1:25" ht="18" customHeight="1">
      <c r="B16" s="157"/>
      <c r="C16" s="163"/>
      <c r="D16" s="169"/>
      <c r="E16" s="173" t="s">
        <v>304</v>
      </c>
      <c r="F16" s="178">
        <f t="shared" si="2"/>
        <v>0.77022900763358781</v>
      </c>
      <c r="G16" s="178">
        <f t="shared" si="2"/>
        <v>1.0792079207920793</v>
      </c>
      <c r="H16" s="178">
        <f t="shared" si="2"/>
        <v>0.34833869239013926</v>
      </c>
      <c r="I16" s="178">
        <f t="shared" si="2"/>
        <v>4.2274509803921569</v>
      </c>
      <c r="J16" s="178">
        <f t="shared" si="2"/>
        <v>2.1863799283154122</v>
      </c>
      <c r="K16" s="178">
        <f t="shared" si="2"/>
        <v>0.36575875486381321</v>
      </c>
      <c r="L16" s="178">
        <f t="shared" si="2"/>
        <v>0.47199999999999998</v>
      </c>
      <c r="M16" s="178">
        <f t="shared" si="2"/>
        <v>0.72670807453416142</v>
      </c>
      <c r="N16" s="178">
        <f t="shared" si="2"/>
        <v>0.68953068592057765</v>
      </c>
      <c r="O16" s="178">
        <f t="shared" si="2"/>
        <v>2.2022058823529411</v>
      </c>
      <c r="P16" s="178">
        <f t="shared" si="2"/>
        <v>0.90940170940170917</v>
      </c>
      <c r="Q16" s="178">
        <f t="shared" si="2"/>
        <v>0.28762541806020064</v>
      </c>
      <c r="R16" s="178">
        <f t="shared" si="2"/>
        <v>2.0546558704453441</v>
      </c>
      <c r="S16" s="178">
        <f t="shared" si="2"/>
        <v>0.92022263450834885</v>
      </c>
      <c r="T16" s="178">
        <f t="shared" si="2"/>
        <v>0.65902578796561606</v>
      </c>
      <c r="U16" s="178">
        <f t="shared" si="2"/>
        <v>0.71277322404371579</v>
      </c>
      <c r="V16" s="178">
        <f t="shared" si="2"/>
        <v>4.1141304347826084</v>
      </c>
      <c r="W16" s="178">
        <f t="shared" si="2"/>
        <v>0.92434210526315763</v>
      </c>
      <c r="X16" s="178">
        <f t="shared" si="2"/>
        <v>2.4495201535508637</v>
      </c>
      <c r="Y16" s="195">
        <f t="shared" si="2"/>
        <v>1.2568548128170551</v>
      </c>
    </row>
    <row r="17" spans="2:25" ht="18" customHeight="1">
      <c r="B17" s="155" t="s">
        <v>11</v>
      </c>
      <c r="C17" s="161"/>
      <c r="D17" s="166"/>
      <c r="E17" s="172" t="s">
        <v>302</v>
      </c>
      <c r="F17" s="175">
        <f>'上期　26-32頁'!E168</f>
        <v>126</v>
      </c>
      <c r="G17" s="175">
        <f>'上期　26-32頁'!F168</f>
        <v>41</v>
      </c>
      <c r="H17" s="175">
        <f>'上期　26-32頁'!G168</f>
        <v>36</v>
      </c>
      <c r="I17" s="175">
        <f>'上期　26-32頁'!H168</f>
        <v>7</v>
      </c>
      <c r="J17" s="175">
        <f>'上期　26-32頁'!I168</f>
        <v>7</v>
      </c>
      <c r="K17" s="175">
        <f>'上期　26-32頁'!J168</f>
        <v>2</v>
      </c>
      <c r="L17" s="175">
        <f>'上期　26-32頁'!K168</f>
        <v>8</v>
      </c>
      <c r="M17" s="175">
        <f>'上期　26-32頁'!L168</f>
        <v>2</v>
      </c>
      <c r="N17" s="175">
        <f>'上期　26-32頁'!M168</f>
        <v>15</v>
      </c>
      <c r="O17" s="175">
        <f>'上期　26-32頁'!N168</f>
        <v>95</v>
      </c>
      <c r="P17" s="175">
        <f>'上期　26-32頁'!O168</f>
        <v>84</v>
      </c>
      <c r="Q17" s="175">
        <f>'上期　26-32頁'!P168</f>
        <v>3</v>
      </c>
      <c r="R17" s="175">
        <f>'上期　26-32頁'!Q168</f>
        <v>14</v>
      </c>
      <c r="S17" s="175">
        <f>'上期　26-32頁'!R168</f>
        <v>17</v>
      </c>
      <c r="T17" s="175">
        <f>'上期　26-32頁'!S168</f>
        <v>61</v>
      </c>
      <c r="U17" s="175">
        <f>'上期　26-32頁'!T168</f>
        <v>133</v>
      </c>
      <c r="V17" s="175">
        <f>'上期　26-32頁'!U168</f>
        <v>0</v>
      </c>
      <c r="W17" s="175">
        <f>'上期　26-32頁'!V168</f>
        <v>8</v>
      </c>
      <c r="X17" s="175">
        <f>'上期　26-32頁'!W168</f>
        <v>218</v>
      </c>
      <c r="Y17" s="192">
        <f>SUM(F17:X17)</f>
        <v>877</v>
      </c>
    </row>
    <row r="18" spans="2:25" ht="18" customHeight="1">
      <c r="B18" s="156"/>
      <c r="C18" s="162"/>
      <c r="D18" s="167"/>
      <c r="E18" s="32" t="s">
        <v>304</v>
      </c>
      <c r="F18" s="176">
        <f>'上期　26-32頁'!E169</f>
        <v>141</v>
      </c>
      <c r="G18" s="176">
        <f>'上期　26-32頁'!F169</f>
        <v>41</v>
      </c>
      <c r="H18" s="176">
        <f>'上期　26-32頁'!G169</f>
        <v>36</v>
      </c>
      <c r="I18" s="176">
        <f>'上期　26-32頁'!H169</f>
        <v>7</v>
      </c>
      <c r="J18" s="176">
        <f>'上期　26-32頁'!I169</f>
        <v>7</v>
      </c>
      <c r="K18" s="176">
        <f>'上期　26-32頁'!J169</f>
        <v>2</v>
      </c>
      <c r="L18" s="176">
        <f>'上期　26-32頁'!K169</f>
        <v>8</v>
      </c>
      <c r="M18" s="176">
        <f>'上期　26-32頁'!L169</f>
        <v>2</v>
      </c>
      <c r="N18" s="176">
        <f>'上期　26-32頁'!M169</f>
        <v>15</v>
      </c>
      <c r="O18" s="176">
        <f>'上期　26-32頁'!N169</f>
        <v>263</v>
      </c>
      <c r="P18" s="176">
        <f>'上期　26-32頁'!O169</f>
        <v>171</v>
      </c>
      <c r="Q18" s="176">
        <f>'上期　26-32頁'!P169</f>
        <v>3</v>
      </c>
      <c r="R18" s="176">
        <f>'上期　26-32頁'!Q169</f>
        <v>14</v>
      </c>
      <c r="S18" s="176">
        <f>'上期　26-32頁'!R169</f>
        <v>17</v>
      </c>
      <c r="T18" s="176">
        <f>'上期　26-32頁'!S169</f>
        <v>61</v>
      </c>
      <c r="U18" s="176">
        <f>'上期　26-32頁'!T169</f>
        <v>169</v>
      </c>
      <c r="V18" s="176">
        <f>'上期　26-32頁'!U169</f>
        <v>0</v>
      </c>
      <c r="W18" s="176">
        <f>'上期　26-32頁'!V169</f>
        <v>8</v>
      </c>
      <c r="X18" s="176">
        <f>'上期　26-32頁'!W169</f>
        <v>328</v>
      </c>
      <c r="Y18" s="193">
        <f>SUM(F18:X18)</f>
        <v>1293</v>
      </c>
    </row>
    <row r="19" spans="2:25" ht="18" customHeight="1">
      <c r="B19" s="157"/>
      <c r="C19" s="25"/>
      <c r="D19" s="168" t="str">
        <f>$D$7</f>
        <v>R2年度上期</v>
      </c>
      <c r="E19" s="32" t="s">
        <v>302</v>
      </c>
      <c r="F19" s="176">
        <v>490</v>
      </c>
      <c r="G19" s="176">
        <v>82</v>
      </c>
      <c r="H19" s="176">
        <v>85</v>
      </c>
      <c r="I19" s="176">
        <v>9</v>
      </c>
      <c r="J19" s="176">
        <v>8</v>
      </c>
      <c r="K19" s="176">
        <v>27</v>
      </c>
      <c r="L19" s="176">
        <v>23</v>
      </c>
      <c r="M19" s="176">
        <v>9</v>
      </c>
      <c r="N19" s="184">
        <v>26</v>
      </c>
      <c r="O19" s="184">
        <v>62</v>
      </c>
      <c r="P19" s="184">
        <v>36</v>
      </c>
      <c r="Q19" s="176">
        <v>23</v>
      </c>
      <c r="R19" s="176">
        <v>23</v>
      </c>
      <c r="S19" s="176">
        <v>65</v>
      </c>
      <c r="T19" s="176">
        <v>44</v>
      </c>
      <c r="U19" s="176">
        <v>120</v>
      </c>
      <c r="V19" s="176">
        <v>33</v>
      </c>
      <c r="W19" s="176">
        <v>32</v>
      </c>
      <c r="X19" s="176">
        <v>448</v>
      </c>
      <c r="Y19" s="193">
        <f>SUM(F19:X19)</f>
        <v>1645</v>
      </c>
    </row>
    <row r="20" spans="2:25" ht="18" customHeight="1">
      <c r="B20" s="157"/>
      <c r="C20" s="25"/>
      <c r="D20" s="168"/>
      <c r="E20" s="32" t="s">
        <v>304</v>
      </c>
      <c r="F20" s="176">
        <v>678</v>
      </c>
      <c r="G20" s="176">
        <v>85</v>
      </c>
      <c r="H20" s="176">
        <v>85</v>
      </c>
      <c r="I20" s="176">
        <v>12</v>
      </c>
      <c r="J20" s="176">
        <v>9</v>
      </c>
      <c r="K20" s="176">
        <v>27</v>
      </c>
      <c r="L20" s="176">
        <v>38</v>
      </c>
      <c r="M20" s="176">
        <v>107</v>
      </c>
      <c r="N20" s="184">
        <v>26</v>
      </c>
      <c r="O20" s="184">
        <v>351</v>
      </c>
      <c r="P20" s="184">
        <v>142</v>
      </c>
      <c r="Q20" s="176">
        <v>27</v>
      </c>
      <c r="R20" s="176">
        <v>23</v>
      </c>
      <c r="S20" s="176">
        <v>100</v>
      </c>
      <c r="T20" s="176">
        <v>44</v>
      </c>
      <c r="U20" s="176">
        <v>180</v>
      </c>
      <c r="V20" s="176">
        <v>37</v>
      </c>
      <c r="W20" s="176">
        <v>32</v>
      </c>
      <c r="X20" s="176">
        <v>906</v>
      </c>
      <c r="Y20" s="193">
        <f>SUM(F20:X20)</f>
        <v>2909</v>
      </c>
    </row>
    <row r="21" spans="2:25" ht="18" customHeight="1">
      <c r="B21" s="157"/>
      <c r="C21" s="25"/>
      <c r="D21" s="168" t="s">
        <v>399</v>
      </c>
      <c r="E21" s="32" t="s">
        <v>302</v>
      </c>
      <c r="F21" s="177">
        <f t="shared" ref="F21:Y22" si="3">IF(F19=0,"- ",+F17/F19)</f>
        <v>0.25714285714285712</v>
      </c>
      <c r="G21" s="177">
        <f t="shared" si="3"/>
        <v>0.5</v>
      </c>
      <c r="H21" s="177">
        <f t="shared" si="3"/>
        <v>0.42352941176470577</v>
      </c>
      <c r="I21" s="177">
        <f t="shared" si="3"/>
        <v>0.7777777777777779</v>
      </c>
      <c r="J21" s="177">
        <f t="shared" si="3"/>
        <v>0.875</v>
      </c>
      <c r="K21" s="177">
        <f t="shared" si="3"/>
        <v>7.407407407407407e-002</v>
      </c>
      <c r="L21" s="177">
        <f t="shared" si="3"/>
        <v>0.34782608695652173</v>
      </c>
      <c r="M21" s="177">
        <f t="shared" si="3"/>
        <v>0.22222222222222221</v>
      </c>
      <c r="N21" s="177">
        <f t="shared" si="3"/>
        <v>0.57692307692307687</v>
      </c>
      <c r="O21" s="177">
        <f t="shared" si="3"/>
        <v>1.532258064516129</v>
      </c>
      <c r="P21" s="177">
        <f t="shared" si="3"/>
        <v>2.3333333333333335</v>
      </c>
      <c r="Q21" s="177">
        <f t="shared" si="3"/>
        <v>0.13043478260869565</v>
      </c>
      <c r="R21" s="177">
        <f t="shared" si="3"/>
        <v>0.60869565217391308</v>
      </c>
      <c r="S21" s="177">
        <f t="shared" si="3"/>
        <v>0.26153846153846155</v>
      </c>
      <c r="T21" s="177">
        <f t="shared" si="3"/>
        <v>1.3863636363636365</v>
      </c>
      <c r="U21" s="177">
        <f t="shared" si="3"/>
        <v>1.1083333333333334</v>
      </c>
      <c r="V21" s="177">
        <f t="shared" si="3"/>
        <v>0</v>
      </c>
      <c r="W21" s="177">
        <f t="shared" si="3"/>
        <v>0.25</v>
      </c>
      <c r="X21" s="177">
        <f t="shared" si="3"/>
        <v>0.4866071428571429</v>
      </c>
      <c r="Y21" s="194">
        <f t="shared" si="3"/>
        <v>0.53313069908814592</v>
      </c>
    </row>
    <row r="22" spans="2:25" ht="18" customHeight="1">
      <c r="B22" s="157"/>
      <c r="C22" s="163"/>
      <c r="D22" s="169"/>
      <c r="E22" s="173" t="s">
        <v>304</v>
      </c>
      <c r="F22" s="178">
        <f t="shared" si="3"/>
        <v>0.20796460176991147</v>
      </c>
      <c r="G22" s="178">
        <f t="shared" si="3"/>
        <v>0.4823529411764706</v>
      </c>
      <c r="H22" s="178">
        <f t="shared" si="3"/>
        <v>0.42352941176470577</v>
      </c>
      <c r="I22" s="178">
        <f t="shared" si="3"/>
        <v>0.58333333333333337</v>
      </c>
      <c r="J22" s="178">
        <f t="shared" si="3"/>
        <v>0.7777777777777779</v>
      </c>
      <c r="K22" s="178">
        <f t="shared" si="3"/>
        <v>7.407407407407407e-002</v>
      </c>
      <c r="L22" s="178">
        <f t="shared" si="3"/>
        <v>0.21052631578947367</v>
      </c>
      <c r="M22" s="178">
        <f t="shared" si="3"/>
        <v>1.8691588785046728e-002</v>
      </c>
      <c r="N22" s="178">
        <f t="shared" si="3"/>
        <v>0.57692307692307687</v>
      </c>
      <c r="O22" s="178">
        <f t="shared" si="3"/>
        <v>0.74928774928774933</v>
      </c>
      <c r="P22" s="178">
        <f t="shared" si="3"/>
        <v>1.204225352112676</v>
      </c>
      <c r="Q22" s="178">
        <f t="shared" si="3"/>
        <v>0.1111111111111111</v>
      </c>
      <c r="R22" s="178">
        <f t="shared" si="3"/>
        <v>0.60869565217391308</v>
      </c>
      <c r="S22" s="178">
        <f t="shared" si="3"/>
        <v>0.17</v>
      </c>
      <c r="T22" s="178">
        <f t="shared" si="3"/>
        <v>1.3863636363636365</v>
      </c>
      <c r="U22" s="178">
        <f t="shared" si="3"/>
        <v>0.93888888888888899</v>
      </c>
      <c r="V22" s="178">
        <f t="shared" si="3"/>
        <v>0</v>
      </c>
      <c r="W22" s="178">
        <f t="shared" si="3"/>
        <v>0.25</v>
      </c>
      <c r="X22" s="178">
        <f t="shared" si="3"/>
        <v>0.36203090507726271</v>
      </c>
      <c r="Y22" s="195">
        <f t="shared" si="3"/>
        <v>0.4444826400825026</v>
      </c>
    </row>
    <row r="23" spans="2:25" ht="18" customHeight="1">
      <c r="B23" s="155" t="s">
        <v>3</v>
      </c>
      <c r="C23" s="161"/>
      <c r="D23" s="166"/>
      <c r="E23" s="172" t="s">
        <v>302</v>
      </c>
      <c r="F23" s="175">
        <f>'上期　26-32頁'!E215</f>
        <v>310</v>
      </c>
      <c r="G23" s="175">
        <f>'上期　26-32頁'!F215</f>
        <v>54</v>
      </c>
      <c r="H23" s="175">
        <f>'上期　26-32頁'!G215</f>
        <v>107</v>
      </c>
      <c r="I23" s="175">
        <f>'上期　26-32頁'!H215</f>
        <v>34</v>
      </c>
      <c r="J23" s="175">
        <f>'上期　26-32頁'!I215</f>
        <v>22</v>
      </c>
      <c r="K23" s="175">
        <f>'上期　26-32頁'!J215</f>
        <v>56</v>
      </c>
      <c r="L23" s="175">
        <f>'上期　26-32頁'!K215</f>
        <v>23</v>
      </c>
      <c r="M23" s="175">
        <f>'上期　26-32頁'!L215</f>
        <v>44</v>
      </c>
      <c r="N23" s="175">
        <f>'上期　26-32頁'!M215</f>
        <v>23</v>
      </c>
      <c r="O23" s="175">
        <f>'上期　26-32頁'!N215</f>
        <v>31</v>
      </c>
      <c r="P23" s="175">
        <f>'上期　26-32頁'!O215</f>
        <v>135</v>
      </c>
      <c r="Q23" s="175">
        <f>'上期　26-32頁'!P215</f>
        <v>9</v>
      </c>
      <c r="R23" s="175">
        <f>'上期　26-32頁'!Q215</f>
        <v>53</v>
      </c>
      <c r="S23" s="175">
        <f>'上期　26-32頁'!R215</f>
        <v>70</v>
      </c>
      <c r="T23" s="175">
        <f>'上期　26-32頁'!S215</f>
        <v>57</v>
      </c>
      <c r="U23" s="175">
        <f>'上期　26-32頁'!T215</f>
        <v>340</v>
      </c>
      <c r="V23" s="175">
        <f>'上期　26-32頁'!U215</f>
        <v>5</v>
      </c>
      <c r="W23" s="175">
        <f>'上期　26-32頁'!V215</f>
        <v>16</v>
      </c>
      <c r="X23" s="175">
        <f>'上期　26-32頁'!W215</f>
        <v>742</v>
      </c>
      <c r="Y23" s="192">
        <f>SUM(F23:X23)</f>
        <v>2131</v>
      </c>
    </row>
    <row r="24" spans="2:25" ht="18" customHeight="1">
      <c r="B24" s="156"/>
      <c r="C24" s="162"/>
      <c r="D24" s="167"/>
      <c r="E24" s="32" t="s">
        <v>304</v>
      </c>
      <c r="F24" s="176">
        <f>'上期　26-32頁'!E216</f>
        <v>618</v>
      </c>
      <c r="G24" s="176">
        <f>'上期　26-32頁'!F216</f>
        <v>82</v>
      </c>
      <c r="H24" s="176">
        <f>'上期　26-32頁'!G216</f>
        <v>166</v>
      </c>
      <c r="I24" s="176">
        <f>'上期　26-32頁'!H216</f>
        <v>46</v>
      </c>
      <c r="J24" s="176">
        <f>'上期　26-32頁'!I216</f>
        <v>25</v>
      </c>
      <c r="K24" s="176">
        <f>'上期　26-32頁'!J216</f>
        <v>57</v>
      </c>
      <c r="L24" s="176">
        <f>'上期　26-32頁'!K216</f>
        <v>24</v>
      </c>
      <c r="M24" s="176">
        <f>'上期　26-32頁'!L216</f>
        <v>70</v>
      </c>
      <c r="N24" s="176">
        <f>'上期　26-32頁'!M216</f>
        <v>50</v>
      </c>
      <c r="O24" s="176">
        <f>'上期　26-32頁'!N216</f>
        <v>62</v>
      </c>
      <c r="P24" s="176">
        <f>'上期　26-32頁'!O216</f>
        <v>244</v>
      </c>
      <c r="Q24" s="176">
        <f>'上期　26-32頁'!P216</f>
        <v>16</v>
      </c>
      <c r="R24" s="176">
        <f>'上期　26-32頁'!Q216</f>
        <v>85</v>
      </c>
      <c r="S24" s="176">
        <f>'上期　26-32頁'!R216</f>
        <v>136</v>
      </c>
      <c r="T24" s="176">
        <f>'上期　26-32頁'!S216</f>
        <v>237</v>
      </c>
      <c r="U24" s="176">
        <f>'上期　26-32頁'!T216</f>
        <v>482</v>
      </c>
      <c r="V24" s="176">
        <f>'上期　26-32頁'!U216</f>
        <v>5</v>
      </c>
      <c r="W24" s="176">
        <f>'上期　26-32頁'!V216</f>
        <v>36</v>
      </c>
      <c r="X24" s="176">
        <f>'上期　26-32頁'!W216</f>
        <v>951</v>
      </c>
      <c r="Y24" s="193">
        <f>SUM(F24:X24)</f>
        <v>3392</v>
      </c>
    </row>
    <row r="25" spans="2:25" ht="18" customHeight="1">
      <c r="B25" s="157"/>
      <c r="C25" s="25"/>
      <c r="D25" s="168" t="str">
        <f>$D$7</f>
        <v>R2年度上期</v>
      </c>
      <c r="E25" s="32" t="s">
        <v>302</v>
      </c>
      <c r="F25" s="176">
        <v>337</v>
      </c>
      <c r="G25" s="176">
        <v>75</v>
      </c>
      <c r="H25" s="176">
        <v>165</v>
      </c>
      <c r="I25" s="176">
        <v>37</v>
      </c>
      <c r="J25" s="176">
        <v>48</v>
      </c>
      <c r="K25" s="176">
        <v>28</v>
      </c>
      <c r="L25" s="176">
        <v>42</v>
      </c>
      <c r="M25" s="176">
        <v>22</v>
      </c>
      <c r="N25" s="184">
        <v>33</v>
      </c>
      <c r="O25" s="184">
        <v>15</v>
      </c>
      <c r="P25" s="184">
        <v>114</v>
      </c>
      <c r="Q25" s="176">
        <v>26</v>
      </c>
      <c r="R25" s="176">
        <v>40</v>
      </c>
      <c r="S25" s="176">
        <v>136</v>
      </c>
      <c r="T25" s="176">
        <v>69</v>
      </c>
      <c r="U25" s="176">
        <v>216</v>
      </c>
      <c r="V25" s="176">
        <v>41</v>
      </c>
      <c r="W25" s="176">
        <v>87</v>
      </c>
      <c r="X25" s="176">
        <v>606</v>
      </c>
      <c r="Y25" s="193">
        <f>SUM(F25:X25)</f>
        <v>2137</v>
      </c>
    </row>
    <row r="26" spans="2:25" ht="18" customHeight="1">
      <c r="B26" s="157"/>
      <c r="C26" s="25"/>
      <c r="D26" s="168"/>
      <c r="E26" s="32" t="s">
        <v>304</v>
      </c>
      <c r="F26" s="176">
        <v>474</v>
      </c>
      <c r="G26" s="176">
        <v>98</v>
      </c>
      <c r="H26" s="176">
        <v>213</v>
      </c>
      <c r="I26" s="176">
        <v>86</v>
      </c>
      <c r="J26" s="176">
        <v>83</v>
      </c>
      <c r="K26" s="176">
        <v>31</v>
      </c>
      <c r="L26" s="176">
        <v>54</v>
      </c>
      <c r="M26" s="176">
        <v>30</v>
      </c>
      <c r="N26" s="184">
        <v>39</v>
      </c>
      <c r="O26" s="184">
        <v>31</v>
      </c>
      <c r="P26" s="184">
        <v>170</v>
      </c>
      <c r="Q26" s="176">
        <v>30</v>
      </c>
      <c r="R26" s="176">
        <v>52</v>
      </c>
      <c r="S26" s="176">
        <v>201</v>
      </c>
      <c r="T26" s="176">
        <v>85</v>
      </c>
      <c r="U26" s="176">
        <v>298</v>
      </c>
      <c r="V26" s="176">
        <v>50</v>
      </c>
      <c r="W26" s="176">
        <v>122</v>
      </c>
      <c r="X26" s="176">
        <v>922</v>
      </c>
      <c r="Y26" s="193">
        <f>SUM(F26:X26)</f>
        <v>3069</v>
      </c>
    </row>
    <row r="27" spans="2:25" ht="18" customHeight="1">
      <c r="B27" s="157"/>
      <c r="C27" s="25"/>
      <c r="D27" s="168" t="s">
        <v>399</v>
      </c>
      <c r="E27" s="32" t="s">
        <v>302</v>
      </c>
      <c r="F27" s="177">
        <f t="shared" ref="F27:Y28" si="4">IF(F25=0,"- ",+F23/F25)</f>
        <v>0.91988130563798221</v>
      </c>
      <c r="G27" s="177">
        <f t="shared" si="4"/>
        <v>0.72</v>
      </c>
      <c r="H27" s="177">
        <f t="shared" si="4"/>
        <v>0.64848484848484844</v>
      </c>
      <c r="I27" s="177">
        <f t="shared" si="4"/>
        <v>0.91891891891891875</v>
      </c>
      <c r="J27" s="177">
        <f t="shared" si="4"/>
        <v>0.45833333333333326</v>
      </c>
      <c r="K27" s="177">
        <f t="shared" si="4"/>
        <v>2</v>
      </c>
      <c r="L27" s="177">
        <f t="shared" si="4"/>
        <v>0.54761904761904767</v>
      </c>
      <c r="M27" s="177">
        <f t="shared" si="4"/>
        <v>2</v>
      </c>
      <c r="N27" s="177">
        <f t="shared" si="4"/>
        <v>0.69696969696969691</v>
      </c>
      <c r="O27" s="177">
        <f t="shared" si="4"/>
        <v>2.0666666666666669</v>
      </c>
      <c r="P27" s="177">
        <f t="shared" si="4"/>
        <v>1.1842105263157894</v>
      </c>
      <c r="Q27" s="177">
        <f t="shared" si="4"/>
        <v>0.34615384615384615</v>
      </c>
      <c r="R27" s="177">
        <f t="shared" si="4"/>
        <v>1.325</v>
      </c>
      <c r="S27" s="177">
        <f t="shared" si="4"/>
        <v>0.51470588235294112</v>
      </c>
      <c r="T27" s="177">
        <f t="shared" si="4"/>
        <v>0.82608695652173902</v>
      </c>
      <c r="U27" s="177">
        <f t="shared" si="4"/>
        <v>1.5740740740740742</v>
      </c>
      <c r="V27" s="177">
        <f t="shared" si="4"/>
        <v>0.12195121951219512</v>
      </c>
      <c r="W27" s="177">
        <f t="shared" si="4"/>
        <v>0.18390804597701149</v>
      </c>
      <c r="X27" s="177">
        <f t="shared" si="4"/>
        <v>1.2244224422442245</v>
      </c>
      <c r="Y27" s="194">
        <f t="shared" si="4"/>
        <v>0.9971923256902202</v>
      </c>
    </row>
    <row r="28" spans="2:25" ht="18" customHeight="1">
      <c r="B28" s="157"/>
      <c r="C28" s="163"/>
      <c r="D28" s="169"/>
      <c r="E28" s="173" t="s">
        <v>304</v>
      </c>
      <c r="F28" s="178">
        <f t="shared" si="4"/>
        <v>1.3037974683544304</v>
      </c>
      <c r="G28" s="178">
        <f t="shared" si="4"/>
        <v>0.83673469387755106</v>
      </c>
      <c r="H28" s="178">
        <f t="shared" si="4"/>
        <v>0.77934272300469476</v>
      </c>
      <c r="I28" s="178">
        <f t="shared" si="4"/>
        <v>0.53488372093023251</v>
      </c>
      <c r="J28" s="178">
        <f t="shared" si="4"/>
        <v>0.30120481927710846</v>
      </c>
      <c r="K28" s="178">
        <f t="shared" si="4"/>
        <v>1.8387096774193548</v>
      </c>
      <c r="L28" s="178">
        <f t="shared" si="4"/>
        <v>0.44444444444444442</v>
      </c>
      <c r="M28" s="178">
        <f t="shared" si="4"/>
        <v>2.3333333333333335</v>
      </c>
      <c r="N28" s="178">
        <f t="shared" si="4"/>
        <v>1.2820512820512822</v>
      </c>
      <c r="O28" s="178">
        <f t="shared" si="4"/>
        <v>2</v>
      </c>
      <c r="P28" s="178">
        <f t="shared" si="4"/>
        <v>1.4352941176470588</v>
      </c>
      <c r="Q28" s="178">
        <f t="shared" si="4"/>
        <v>0.53333333333333333</v>
      </c>
      <c r="R28" s="178">
        <f t="shared" si="4"/>
        <v>1.6346153846153846</v>
      </c>
      <c r="S28" s="178">
        <f t="shared" si="4"/>
        <v>0.6766169154228856</v>
      </c>
      <c r="T28" s="178">
        <f t="shared" si="4"/>
        <v>2.7882352941176469</v>
      </c>
      <c r="U28" s="178">
        <f t="shared" si="4"/>
        <v>1.6174496644295302</v>
      </c>
      <c r="V28" s="178">
        <f t="shared" si="4"/>
        <v>0.1</v>
      </c>
      <c r="W28" s="178">
        <f t="shared" si="4"/>
        <v>0.29508196721311475</v>
      </c>
      <c r="X28" s="178">
        <f t="shared" si="4"/>
        <v>1.0314533622559654</v>
      </c>
      <c r="Y28" s="195">
        <f t="shared" si="4"/>
        <v>1.105246008471815</v>
      </c>
    </row>
    <row r="29" spans="2:25" ht="18" customHeight="1">
      <c r="B29" s="155" t="s">
        <v>18</v>
      </c>
      <c r="C29" s="161"/>
      <c r="D29" s="166"/>
      <c r="E29" s="172" t="s">
        <v>302</v>
      </c>
      <c r="F29" s="175">
        <f>'上期　26-32頁'!E310</f>
        <v>80</v>
      </c>
      <c r="G29" s="175">
        <f>'上期　26-32頁'!F310</f>
        <v>14</v>
      </c>
      <c r="H29" s="175">
        <f>'上期　26-32頁'!G310</f>
        <v>12</v>
      </c>
      <c r="I29" s="175">
        <f>'上期　26-32頁'!H310</f>
        <v>6</v>
      </c>
      <c r="J29" s="175">
        <f>'上期　26-32頁'!I310</f>
        <v>7</v>
      </c>
      <c r="K29" s="175">
        <f>'上期　26-32頁'!J310</f>
        <v>8</v>
      </c>
      <c r="L29" s="175">
        <f>'上期　26-32頁'!K310</f>
        <v>6</v>
      </c>
      <c r="M29" s="175">
        <f>'上期　26-32頁'!L310</f>
        <v>0</v>
      </c>
      <c r="N29" s="175">
        <f>'上期　26-32頁'!M310</f>
        <v>5</v>
      </c>
      <c r="O29" s="175">
        <f>'上期　26-32頁'!N310</f>
        <v>21</v>
      </c>
      <c r="P29" s="175">
        <f>'上期　26-32頁'!O310</f>
        <v>19</v>
      </c>
      <c r="Q29" s="175">
        <f>'上期　26-32頁'!P310</f>
        <v>5</v>
      </c>
      <c r="R29" s="175">
        <f>'上期　26-32頁'!Q310</f>
        <v>5</v>
      </c>
      <c r="S29" s="175">
        <f>'上期　26-32頁'!R310</f>
        <v>11</v>
      </c>
      <c r="T29" s="175">
        <f>'上期　26-32頁'!S310</f>
        <v>7</v>
      </c>
      <c r="U29" s="175">
        <f>'上期　26-32頁'!T310</f>
        <v>34</v>
      </c>
      <c r="V29" s="175">
        <f>'上期　26-32頁'!U310</f>
        <v>6</v>
      </c>
      <c r="W29" s="175">
        <f>'上期　26-32頁'!V310</f>
        <v>9</v>
      </c>
      <c r="X29" s="175">
        <f>'上期　26-32頁'!W310</f>
        <v>106</v>
      </c>
      <c r="Y29" s="192">
        <f>SUM(F29:X29)</f>
        <v>361</v>
      </c>
    </row>
    <row r="30" spans="2:25" ht="18" customHeight="1">
      <c r="B30" s="156"/>
      <c r="C30" s="162"/>
      <c r="D30" s="167"/>
      <c r="E30" s="32" t="s">
        <v>304</v>
      </c>
      <c r="F30" s="176">
        <f>'上期　26-32頁'!E311</f>
        <v>109</v>
      </c>
      <c r="G30" s="176">
        <f>'上期　26-32頁'!F311</f>
        <v>14</v>
      </c>
      <c r="H30" s="176">
        <f>'上期　26-32頁'!G311</f>
        <v>12</v>
      </c>
      <c r="I30" s="176">
        <f>'上期　26-32頁'!H311</f>
        <v>6</v>
      </c>
      <c r="J30" s="176">
        <f>'上期　26-32頁'!I311</f>
        <v>7</v>
      </c>
      <c r="K30" s="176">
        <f>'上期　26-32頁'!J311</f>
        <v>11</v>
      </c>
      <c r="L30" s="176">
        <f>'上期　26-32頁'!K311</f>
        <v>6</v>
      </c>
      <c r="M30" s="176">
        <f>'上期　26-32頁'!L311</f>
        <v>0</v>
      </c>
      <c r="N30" s="176">
        <f>'上期　26-32頁'!M311</f>
        <v>7</v>
      </c>
      <c r="O30" s="176">
        <f>'上期　26-32頁'!N311</f>
        <v>101</v>
      </c>
      <c r="P30" s="176">
        <f>'上期　26-32頁'!O311</f>
        <v>49</v>
      </c>
      <c r="Q30" s="176">
        <f>'上期　26-32頁'!P311</f>
        <v>7</v>
      </c>
      <c r="R30" s="176">
        <f>'上期　26-32頁'!Q311</f>
        <v>6</v>
      </c>
      <c r="S30" s="176">
        <f>'上期　26-32頁'!R311</f>
        <v>11</v>
      </c>
      <c r="T30" s="176">
        <f>'上期　26-32頁'!S311</f>
        <v>7</v>
      </c>
      <c r="U30" s="176">
        <f>'上期　26-32頁'!T311</f>
        <v>46</v>
      </c>
      <c r="V30" s="176">
        <f>'上期　26-32頁'!U311</f>
        <v>9</v>
      </c>
      <c r="W30" s="176">
        <f>'上期　26-32頁'!V311</f>
        <v>163</v>
      </c>
      <c r="X30" s="176">
        <f>'上期　26-32頁'!W311</f>
        <v>197</v>
      </c>
      <c r="Y30" s="193">
        <f>SUM(F30:X30)</f>
        <v>768</v>
      </c>
    </row>
    <row r="31" spans="2:25" ht="18" customHeight="1">
      <c r="B31" s="157"/>
      <c r="C31" s="25"/>
      <c r="D31" s="168" t="str">
        <f>$D$7</f>
        <v>R2年度上期</v>
      </c>
      <c r="E31" s="32" t="s">
        <v>302</v>
      </c>
      <c r="F31" s="176">
        <v>96</v>
      </c>
      <c r="G31" s="176">
        <v>9</v>
      </c>
      <c r="H31" s="176">
        <v>49</v>
      </c>
      <c r="I31" s="176">
        <v>4</v>
      </c>
      <c r="J31" s="176">
        <v>18</v>
      </c>
      <c r="K31" s="176">
        <v>2</v>
      </c>
      <c r="L31" s="176">
        <v>12</v>
      </c>
      <c r="M31" s="176">
        <v>0</v>
      </c>
      <c r="N31" s="184">
        <v>6</v>
      </c>
      <c r="O31" s="184">
        <v>7</v>
      </c>
      <c r="P31" s="184">
        <v>47</v>
      </c>
      <c r="Q31" s="176">
        <v>12</v>
      </c>
      <c r="R31" s="176">
        <v>33</v>
      </c>
      <c r="S31" s="176">
        <v>90</v>
      </c>
      <c r="T31" s="176">
        <v>39</v>
      </c>
      <c r="U31" s="176">
        <v>113</v>
      </c>
      <c r="V31" s="176">
        <v>17</v>
      </c>
      <c r="W31" s="176">
        <v>15</v>
      </c>
      <c r="X31" s="176">
        <v>158</v>
      </c>
      <c r="Y31" s="193">
        <f>SUM(F31:X31)</f>
        <v>727</v>
      </c>
    </row>
    <row r="32" spans="2:25" ht="18" customHeight="1">
      <c r="B32" s="157"/>
      <c r="C32" s="25"/>
      <c r="D32" s="168"/>
      <c r="E32" s="32" t="s">
        <v>304</v>
      </c>
      <c r="F32" s="176">
        <v>108</v>
      </c>
      <c r="G32" s="176">
        <v>10</v>
      </c>
      <c r="H32" s="176">
        <v>50</v>
      </c>
      <c r="I32" s="176">
        <v>4</v>
      </c>
      <c r="J32" s="176">
        <v>26</v>
      </c>
      <c r="K32" s="176">
        <v>2</v>
      </c>
      <c r="L32" s="176">
        <v>16</v>
      </c>
      <c r="M32" s="176">
        <v>0</v>
      </c>
      <c r="N32" s="184">
        <v>6</v>
      </c>
      <c r="O32" s="184">
        <v>17</v>
      </c>
      <c r="P32" s="184">
        <v>85</v>
      </c>
      <c r="Q32" s="176">
        <v>12</v>
      </c>
      <c r="R32" s="176">
        <v>60</v>
      </c>
      <c r="S32" s="176">
        <v>93</v>
      </c>
      <c r="T32" s="176">
        <v>41</v>
      </c>
      <c r="U32" s="176">
        <v>118</v>
      </c>
      <c r="V32" s="176">
        <v>18</v>
      </c>
      <c r="W32" s="176">
        <v>20</v>
      </c>
      <c r="X32" s="176">
        <v>189</v>
      </c>
      <c r="Y32" s="193">
        <f>SUM(F32:X32)</f>
        <v>875</v>
      </c>
    </row>
    <row r="33" spans="2:25" ht="18" customHeight="1">
      <c r="B33" s="157"/>
      <c r="C33" s="25"/>
      <c r="D33" s="168" t="s">
        <v>399</v>
      </c>
      <c r="E33" s="32" t="s">
        <v>302</v>
      </c>
      <c r="F33" s="177">
        <f t="shared" ref="F33:Y34" si="5">IF(F31=0,"- ",+F29/F31)</f>
        <v>0.83333333333333315</v>
      </c>
      <c r="G33" s="177">
        <f t="shared" si="5"/>
        <v>1.5555555555555556</v>
      </c>
      <c r="H33" s="177">
        <f t="shared" si="5"/>
        <v>0.24489795918367344</v>
      </c>
      <c r="I33" s="177">
        <f t="shared" si="5"/>
        <v>1.5</v>
      </c>
      <c r="J33" s="177">
        <f t="shared" si="5"/>
        <v>0.3888888888888889</v>
      </c>
      <c r="K33" s="177">
        <f t="shared" si="5"/>
        <v>4</v>
      </c>
      <c r="L33" s="177">
        <f t="shared" si="5"/>
        <v>0.5</v>
      </c>
      <c r="M33" s="177" t="str">
        <f t="shared" si="5"/>
        <v xml:space="preserve">- </v>
      </c>
      <c r="N33" s="177">
        <f t="shared" si="5"/>
        <v>0.83333333333333315</v>
      </c>
      <c r="O33" s="177">
        <f t="shared" si="5"/>
        <v>3</v>
      </c>
      <c r="P33" s="177">
        <f t="shared" si="5"/>
        <v>0.40425531914893614</v>
      </c>
      <c r="Q33" s="177">
        <f t="shared" si="5"/>
        <v>0.41666666666666657</v>
      </c>
      <c r="R33" s="177">
        <f t="shared" si="5"/>
        <v>0.15151515151515152</v>
      </c>
      <c r="S33" s="177">
        <f t="shared" si="5"/>
        <v>0.12222222222222222</v>
      </c>
      <c r="T33" s="177">
        <f t="shared" si="5"/>
        <v>0.17948717948717949</v>
      </c>
      <c r="U33" s="177">
        <f t="shared" si="5"/>
        <v>0.30088495575221241</v>
      </c>
      <c r="V33" s="177">
        <f t="shared" si="5"/>
        <v>0.35294117647058826</v>
      </c>
      <c r="W33" s="177">
        <f t="shared" si="5"/>
        <v>0.6</v>
      </c>
      <c r="X33" s="177">
        <f t="shared" si="5"/>
        <v>0.67088607594936711</v>
      </c>
      <c r="Y33" s="194">
        <f t="shared" si="5"/>
        <v>0.49656121045392015</v>
      </c>
    </row>
    <row r="34" spans="2:25" ht="18" customHeight="1">
      <c r="B34" s="157"/>
      <c r="C34" s="163"/>
      <c r="D34" s="169"/>
      <c r="E34" s="173" t="s">
        <v>304</v>
      </c>
      <c r="F34" s="178">
        <f t="shared" si="5"/>
        <v>1.0092592592592593</v>
      </c>
      <c r="G34" s="178">
        <f t="shared" si="5"/>
        <v>1.4</v>
      </c>
      <c r="H34" s="178">
        <f t="shared" si="5"/>
        <v>0.24</v>
      </c>
      <c r="I34" s="178">
        <f t="shared" si="5"/>
        <v>1.5</v>
      </c>
      <c r="J34" s="178">
        <f t="shared" si="5"/>
        <v>0.26923076923076922</v>
      </c>
      <c r="K34" s="178">
        <f t="shared" si="5"/>
        <v>5.5</v>
      </c>
      <c r="L34" s="178">
        <f t="shared" si="5"/>
        <v>0.375</v>
      </c>
      <c r="M34" s="178" t="str">
        <f t="shared" si="5"/>
        <v xml:space="preserve">- </v>
      </c>
      <c r="N34" s="178">
        <f t="shared" si="5"/>
        <v>1.1666666666666667</v>
      </c>
      <c r="O34" s="178">
        <f t="shared" si="5"/>
        <v>5.9411764705882355</v>
      </c>
      <c r="P34" s="178">
        <f t="shared" si="5"/>
        <v>0.57647058823529407</v>
      </c>
      <c r="Q34" s="178">
        <f t="shared" si="5"/>
        <v>0.58333333333333337</v>
      </c>
      <c r="R34" s="178">
        <f t="shared" si="5"/>
        <v>0.1</v>
      </c>
      <c r="S34" s="178">
        <f t="shared" si="5"/>
        <v>0.11827956989247312</v>
      </c>
      <c r="T34" s="178">
        <f t="shared" si="5"/>
        <v>0.17073170731707318</v>
      </c>
      <c r="U34" s="178">
        <f t="shared" si="5"/>
        <v>0.38983050847457618</v>
      </c>
      <c r="V34" s="178">
        <f t="shared" si="5"/>
        <v>0.5</v>
      </c>
      <c r="W34" s="178">
        <f t="shared" si="5"/>
        <v>8.15</v>
      </c>
      <c r="X34" s="178">
        <f t="shared" si="5"/>
        <v>1.0423280423280423</v>
      </c>
      <c r="Y34" s="195">
        <f t="shared" si="5"/>
        <v>0.87771428571428545</v>
      </c>
    </row>
    <row r="35" spans="2:25" ht="18" customHeight="1">
      <c r="B35" s="155" t="s">
        <v>27</v>
      </c>
      <c r="C35" s="161"/>
      <c r="D35" s="166"/>
      <c r="E35" s="172" t="s">
        <v>302</v>
      </c>
      <c r="F35" s="175">
        <f>'上期　26-32頁'!E355</f>
        <v>28</v>
      </c>
      <c r="G35" s="175">
        <f>'上期　26-32頁'!F355</f>
        <v>7</v>
      </c>
      <c r="H35" s="175">
        <f>'上期　26-32頁'!G355</f>
        <v>0</v>
      </c>
      <c r="I35" s="175">
        <f>'上期　26-32頁'!H355</f>
        <v>0</v>
      </c>
      <c r="J35" s="175">
        <f>'上期　26-32頁'!I355</f>
        <v>0</v>
      </c>
      <c r="K35" s="175">
        <f>'上期　26-32頁'!J355</f>
        <v>0</v>
      </c>
      <c r="L35" s="175">
        <f>'上期　26-32頁'!K355</f>
        <v>0</v>
      </c>
      <c r="M35" s="175">
        <f>'上期　26-32頁'!L355</f>
        <v>0</v>
      </c>
      <c r="N35" s="175">
        <f>'上期　26-32頁'!M355</f>
        <v>2</v>
      </c>
      <c r="O35" s="175">
        <f>'上期　26-32頁'!N355</f>
        <v>0</v>
      </c>
      <c r="P35" s="175">
        <f>'上期　26-32頁'!O355</f>
        <v>23</v>
      </c>
      <c r="Q35" s="175">
        <f>'上期　26-32頁'!P355</f>
        <v>0</v>
      </c>
      <c r="R35" s="175">
        <f>'上期　26-32頁'!Q355</f>
        <v>5</v>
      </c>
      <c r="S35" s="175">
        <f>'上期　26-32頁'!R355</f>
        <v>1</v>
      </c>
      <c r="T35" s="175">
        <f>'上期　26-32頁'!S355</f>
        <v>1</v>
      </c>
      <c r="U35" s="175">
        <f>'上期　26-32頁'!T355</f>
        <v>40</v>
      </c>
      <c r="V35" s="175">
        <f>'上期　26-32頁'!U355</f>
        <v>0</v>
      </c>
      <c r="W35" s="175">
        <f>'上期　26-32頁'!V355</f>
        <v>0</v>
      </c>
      <c r="X35" s="175">
        <f>'上期　26-32頁'!W355</f>
        <v>71</v>
      </c>
      <c r="Y35" s="192">
        <f>SUM(F35:X35)</f>
        <v>178</v>
      </c>
    </row>
    <row r="36" spans="2:25" ht="18" customHeight="1">
      <c r="B36" s="156"/>
      <c r="C36" s="162"/>
      <c r="D36" s="167"/>
      <c r="E36" s="32" t="s">
        <v>304</v>
      </c>
      <c r="F36" s="176">
        <f>'上期　26-32頁'!E356</f>
        <v>28</v>
      </c>
      <c r="G36" s="176">
        <f>'上期　26-32頁'!F356</f>
        <v>7</v>
      </c>
      <c r="H36" s="176">
        <f>'上期　26-32頁'!G356</f>
        <v>0</v>
      </c>
      <c r="I36" s="176">
        <f>'上期　26-32頁'!H356</f>
        <v>0</v>
      </c>
      <c r="J36" s="176">
        <f>'上期　26-32頁'!I356</f>
        <v>0</v>
      </c>
      <c r="K36" s="176">
        <f>'上期　26-32頁'!J356</f>
        <v>0</v>
      </c>
      <c r="L36" s="176">
        <f>'上期　26-32頁'!K356</f>
        <v>0</v>
      </c>
      <c r="M36" s="176">
        <f>'上期　26-32頁'!L356</f>
        <v>0</v>
      </c>
      <c r="N36" s="176">
        <f>'上期　26-32頁'!M356</f>
        <v>2</v>
      </c>
      <c r="O36" s="176">
        <f>'上期　26-32頁'!N356</f>
        <v>0</v>
      </c>
      <c r="P36" s="176">
        <f>'上期　26-32頁'!O356</f>
        <v>222</v>
      </c>
      <c r="Q36" s="176">
        <f>'上期　26-32頁'!P356</f>
        <v>0</v>
      </c>
      <c r="R36" s="176">
        <f>'上期　26-32頁'!Q356</f>
        <v>5</v>
      </c>
      <c r="S36" s="176">
        <f>'上期　26-32頁'!R356</f>
        <v>1</v>
      </c>
      <c r="T36" s="176">
        <f>'上期　26-32頁'!S356</f>
        <v>1</v>
      </c>
      <c r="U36" s="176">
        <f>'上期　26-32頁'!T356</f>
        <v>41</v>
      </c>
      <c r="V36" s="176">
        <f>'上期　26-32頁'!U356</f>
        <v>0</v>
      </c>
      <c r="W36" s="176">
        <f>'上期　26-32頁'!V356</f>
        <v>0</v>
      </c>
      <c r="X36" s="176">
        <f>'上期　26-32頁'!W356</f>
        <v>71</v>
      </c>
      <c r="Y36" s="193">
        <f>SUM(F36:X36)</f>
        <v>378</v>
      </c>
    </row>
    <row r="37" spans="2:25" ht="18" customHeight="1">
      <c r="B37" s="157"/>
      <c r="C37" s="25"/>
      <c r="D37" s="168" t="str">
        <f>$D$7</f>
        <v>R2年度上期</v>
      </c>
      <c r="E37" s="32" t="s">
        <v>302</v>
      </c>
      <c r="F37" s="176">
        <v>63</v>
      </c>
      <c r="G37" s="176">
        <v>14</v>
      </c>
      <c r="H37" s="176">
        <v>23</v>
      </c>
      <c r="I37" s="176">
        <v>12</v>
      </c>
      <c r="J37" s="176">
        <v>4</v>
      </c>
      <c r="K37" s="176">
        <v>3</v>
      </c>
      <c r="L37" s="176">
        <v>5</v>
      </c>
      <c r="M37" s="176">
        <v>2</v>
      </c>
      <c r="N37" s="184">
        <v>8</v>
      </c>
      <c r="O37" s="184">
        <v>2</v>
      </c>
      <c r="P37" s="184">
        <v>23</v>
      </c>
      <c r="Q37" s="176">
        <v>2</v>
      </c>
      <c r="R37" s="176">
        <v>12</v>
      </c>
      <c r="S37" s="176">
        <v>19</v>
      </c>
      <c r="T37" s="176">
        <v>9</v>
      </c>
      <c r="U37" s="176">
        <v>50</v>
      </c>
      <c r="V37" s="176">
        <v>2</v>
      </c>
      <c r="W37" s="176">
        <v>7</v>
      </c>
      <c r="X37" s="176">
        <v>59</v>
      </c>
      <c r="Y37" s="193">
        <f>SUM(F37:X37)</f>
        <v>319</v>
      </c>
    </row>
    <row r="38" spans="2:25" ht="18" customHeight="1">
      <c r="B38" s="157"/>
      <c r="C38" s="25"/>
      <c r="D38" s="168"/>
      <c r="E38" s="32" t="s">
        <v>304</v>
      </c>
      <c r="F38" s="176">
        <v>74</v>
      </c>
      <c r="G38" s="176">
        <v>15</v>
      </c>
      <c r="H38" s="176">
        <v>24</v>
      </c>
      <c r="I38" s="176">
        <v>15</v>
      </c>
      <c r="J38" s="176">
        <v>4</v>
      </c>
      <c r="K38" s="176">
        <v>4</v>
      </c>
      <c r="L38" s="176">
        <v>6</v>
      </c>
      <c r="M38" s="176">
        <v>2</v>
      </c>
      <c r="N38" s="184">
        <v>10</v>
      </c>
      <c r="O38" s="184">
        <v>2</v>
      </c>
      <c r="P38" s="184">
        <v>24</v>
      </c>
      <c r="Q38" s="176">
        <v>2</v>
      </c>
      <c r="R38" s="176">
        <v>13</v>
      </c>
      <c r="S38" s="176">
        <v>24</v>
      </c>
      <c r="T38" s="176">
        <v>10</v>
      </c>
      <c r="U38" s="176">
        <v>58</v>
      </c>
      <c r="V38" s="176">
        <v>2</v>
      </c>
      <c r="W38" s="176">
        <v>9</v>
      </c>
      <c r="X38" s="176">
        <v>71</v>
      </c>
      <c r="Y38" s="193">
        <f>SUM(F38:X38)</f>
        <v>369</v>
      </c>
    </row>
    <row r="39" spans="2:25" ht="18" customHeight="1">
      <c r="B39" s="157"/>
      <c r="C39" s="25"/>
      <c r="D39" s="168" t="s">
        <v>399</v>
      </c>
      <c r="E39" s="32" t="s">
        <v>302</v>
      </c>
      <c r="F39" s="177">
        <f t="shared" ref="F39:Y40" si="6">IF(F37=0,"- ",+F35/F37)</f>
        <v>0.44444444444444442</v>
      </c>
      <c r="G39" s="177">
        <f t="shared" si="6"/>
        <v>0.5</v>
      </c>
      <c r="H39" s="177">
        <f t="shared" si="6"/>
        <v>0</v>
      </c>
      <c r="I39" s="177">
        <f t="shared" si="6"/>
        <v>0</v>
      </c>
      <c r="J39" s="177">
        <f t="shared" si="6"/>
        <v>0</v>
      </c>
      <c r="K39" s="177">
        <f t="shared" si="6"/>
        <v>0</v>
      </c>
      <c r="L39" s="177">
        <f t="shared" si="6"/>
        <v>0</v>
      </c>
      <c r="M39" s="177">
        <f t="shared" si="6"/>
        <v>0</v>
      </c>
      <c r="N39" s="177">
        <f t="shared" si="6"/>
        <v>0.25</v>
      </c>
      <c r="O39" s="177">
        <f t="shared" si="6"/>
        <v>0</v>
      </c>
      <c r="P39" s="177">
        <f t="shared" si="6"/>
        <v>1</v>
      </c>
      <c r="Q39" s="177">
        <f t="shared" si="6"/>
        <v>0</v>
      </c>
      <c r="R39" s="177">
        <f t="shared" si="6"/>
        <v>0.41666666666666657</v>
      </c>
      <c r="S39" s="177">
        <f t="shared" si="6"/>
        <v>5.2631578947368418e-002</v>
      </c>
      <c r="T39" s="177">
        <f t="shared" si="6"/>
        <v>0.1111111111111111</v>
      </c>
      <c r="U39" s="177">
        <f t="shared" si="6"/>
        <v>0.8</v>
      </c>
      <c r="V39" s="177">
        <f t="shared" si="6"/>
        <v>0</v>
      </c>
      <c r="W39" s="177">
        <f t="shared" si="6"/>
        <v>0</v>
      </c>
      <c r="X39" s="177">
        <f t="shared" si="6"/>
        <v>1.2033898305084745</v>
      </c>
      <c r="Y39" s="194">
        <f t="shared" si="6"/>
        <v>0.55799373040752354</v>
      </c>
    </row>
    <row r="40" spans="2:25" ht="18" customHeight="1">
      <c r="B40" s="157"/>
      <c r="C40" s="163"/>
      <c r="D40" s="169"/>
      <c r="E40" s="173" t="s">
        <v>304</v>
      </c>
      <c r="F40" s="178">
        <f t="shared" si="6"/>
        <v>0.3783783783783784</v>
      </c>
      <c r="G40" s="178">
        <f t="shared" si="6"/>
        <v>0.46666666666666656</v>
      </c>
      <c r="H40" s="178">
        <f t="shared" si="6"/>
        <v>0</v>
      </c>
      <c r="I40" s="178">
        <f t="shared" si="6"/>
        <v>0</v>
      </c>
      <c r="J40" s="178">
        <f t="shared" si="6"/>
        <v>0</v>
      </c>
      <c r="K40" s="178">
        <f t="shared" si="6"/>
        <v>0</v>
      </c>
      <c r="L40" s="178">
        <f t="shared" si="6"/>
        <v>0</v>
      </c>
      <c r="M40" s="178">
        <f t="shared" si="6"/>
        <v>0</v>
      </c>
      <c r="N40" s="178">
        <f t="shared" si="6"/>
        <v>0.2</v>
      </c>
      <c r="O40" s="178">
        <f t="shared" si="6"/>
        <v>0</v>
      </c>
      <c r="P40" s="178">
        <f t="shared" si="6"/>
        <v>9.25</v>
      </c>
      <c r="Q40" s="178">
        <f t="shared" si="6"/>
        <v>0</v>
      </c>
      <c r="R40" s="178">
        <f t="shared" si="6"/>
        <v>0.38461538461538464</v>
      </c>
      <c r="S40" s="178">
        <f t="shared" si="6"/>
        <v>4.1666666666666664e-002</v>
      </c>
      <c r="T40" s="178">
        <f t="shared" si="6"/>
        <v>0.1</v>
      </c>
      <c r="U40" s="178">
        <f t="shared" si="6"/>
        <v>0.7068965517241379</v>
      </c>
      <c r="V40" s="178">
        <f t="shared" si="6"/>
        <v>0</v>
      </c>
      <c r="W40" s="178">
        <f t="shared" si="6"/>
        <v>0</v>
      </c>
      <c r="X40" s="178">
        <f t="shared" si="6"/>
        <v>1</v>
      </c>
      <c r="Y40" s="195">
        <f t="shared" si="6"/>
        <v>1.024390243902439</v>
      </c>
    </row>
    <row r="41" spans="2:25" ht="18" customHeight="1">
      <c r="B41" s="155" t="s">
        <v>13</v>
      </c>
      <c r="C41" s="161"/>
      <c r="D41" s="166"/>
      <c r="E41" s="172" t="s">
        <v>302</v>
      </c>
      <c r="F41" s="175">
        <f>'上期　26-32頁'!E402</f>
        <v>150</v>
      </c>
      <c r="G41" s="175">
        <f>'上期　26-32頁'!F402</f>
        <v>21</v>
      </c>
      <c r="H41" s="175">
        <f>'上期　26-32頁'!G402</f>
        <v>36</v>
      </c>
      <c r="I41" s="175">
        <f>'上期　26-32頁'!H402</f>
        <v>3</v>
      </c>
      <c r="J41" s="175">
        <f>'上期　26-32頁'!I402</f>
        <v>2</v>
      </c>
      <c r="K41" s="175">
        <f>'上期　26-32頁'!J402</f>
        <v>1</v>
      </c>
      <c r="L41" s="175">
        <f>'上期　26-32頁'!K402</f>
        <v>2</v>
      </c>
      <c r="M41" s="175">
        <f>'上期　26-32頁'!L402</f>
        <v>13</v>
      </c>
      <c r="N41" s="175">
        <f>'上期　26-32頁'!M402</f>
        <v>2</v>
      </c>
      <c r="O41" s="175">
        <f>'上期　26-32頁'!N402</f>
        <v>24</v>
      </c>
      <c r="P41" s="175">
        <f>'上期　26-32頁'!O402</f>
        <v>85</v>
      </c>
      <c r="Q41" s="175">
        <f>'上期　26-32頁'!P402</f>
        <v>5</v>
      </c>
      <c r="R41" s="175">
        <f>'上期　26-32頁'!Q402</f>
        <v>18</v>
      </c>
      <c r="S41" s="175">
        <f>'上期　26-32頁'!R402</f>
        <v>30</v>
      </c>
      <c r="T41" s="175">
        <f>'上期　26-32頁'!S402</f>
        <v>25</v>
      </c>
      <c r="U41" s="175">
        <f>'上期　26-32頁'!T402</f>
        <v>119</v>
      </c>
      <c r="V41" s="175">
        <f>'上期　26-32頁'!U402</f>
        <v>0</v>
      </c>
      <c r="W41" s="175">
        <f>'上期　26-32頁'!V402</f>
        <v>8</v>
      </c>
      <c r="X41" s="175">
        <f>'上期　26-32頁'!W402</f>
        <v>380</v>
      </c>
      <c r="Y41" s="192">
        <f>SUM(F41:X41)</f>
        <v>924</v>
      </c>
    </row>
    <row r="42" spans="2:25" ht="18" customHeight="1">
      <c r="B42" s="156"/>
      <c r="C42" s="162"/>
      <c r="D42" s="167"/>
      <c r="E42" s="32" t="s">
        <v>304</v>
      </c>
      <c r="F42" s="176">
        <f>'上期　26-32頁'!E403</f>
        <v>180</v>
      </c>
      <c r="G42" s="176">
        <f>'上期　26-32頁'!F403</f>
        <v>40</v>
      </c>
      <c r="H42" s="176">
        <f>'上期　26-32頁'!G403</f>
        <v>43</v>
      </c>
      <c r="I42" s="176">
        <f>'上期　26-32頁'!H403</f>
        <v>3</v>
      </c>
      <c r="J42" s="176">
        <f>'上期　26-32頁'!I403</f>
        <v>2</v>
      </c>
      <c r="K42" s="176">
        <f>'上期　26-32頁'!J403</f>
        <v>1</v>
      </c>
      <c r="L42" s="176">
        <f>'上期　26-32頁'!K403</f>
        <v>2</v>
      </c>
      <c r="M42" s="176">
        <f>'上期　26-32頁'!L403</f>
        <v>14</v>
      </c>
      <c r="N42" s="176">
        <f>'上期　26-32頁'!M403</f>
        <v>2</v>
      </c>
      <c r="O42" s="176">
        <f>'上期　26-32頁'!N403</f>
        <v>26</v>
      </c>
      <c r="P42" s="176">
        <f>'上期　26-32頁'!O403</f>
        <v>314</v>
      </c>
      <c r="Q42" s="176">
        <f>'上期　26-32頁'!P403</f>
        <v>5</v>
      </c>
      <c r="R42" s="176">
        <f>'上期　26-32頁'!Q403</f>
        <v>25</v>
      </c>
      <c r="S42" s="176">
        <f>'上期　26-32頁'!R403</f>
        <v>38</v>
      </c>
      <c r="T42" s="176">
        <f>'上期　26-32頁'!S403</f>
        <v>27</v>
      </c>
      <c r="U42" s="176">
        <f>'上期　26-32頁'!T403</f>
        <v>145</v>
      </c>
      <c r="V42" s="176">
        <f>'上期　26-32頁'!U403</f>
        <v>0</v>
      </c>
      <c r="W42" s="176">
        <f>'上期　26-32頁'!V403</f>
        <v>9</v>
      </c>
      <c r="X42" s="176">
        <f>'上期　26-32頁'!W403</f>
        <v>396</v>
      </c>
      <c r="Y42" s="193">
        <f>SUM(F42:X42)</f>
        <v>1272</v>
      </c>
    </row>
    <row r="43" spans="2:25" ht="18" customHeight="1">
      <c r="B43" s="157"/>
      <c r="C43" s="25"/>
      <c r="D43" s="168" t="str">
        <f>$D$7</f>
        <v>R2年度上期</v>
      </c>
      <c r="E43" s="32" t="s">
        <v>302</v>
      </c>
      <c r="F43" s="176">
        <v>180</v>
      </c>
      <c r="G43" s="176">
        <v>68</v>
      </c>
      <c r="H43" s="176">
        <v>35</v>
      </c>
      <c r="I43" s="176">
        <v>12</v>
      </c>
      <c r="J43" s="176">
        <v>3</v>
      </c>
      <c r="K43" s="176">
        <v>3</v>
      </c>
      <c r="L43" s="176">
        <v>8</v>
      </c>
      <c r="M43" s="176">
        <v>5</v>
      </c>
      <c r="N43" s="184">
        <v>14</v>
      </c>
      <c r="O43" s="184">
        <v>2</v>
      </c>
      <c r="P43" s="184">
        <v>59</v>
      </c>
      <c r="Q43" s="176">
        <v>32</v>
      </c>
      <c r="R43" s="176">
        <v>18</v>
      </c>
      <c r="S43" s="176">
        <v>124</v>
      </c>
      <c r="T43" s="176">
        <v>22</v>
      </c>
      <c r="U43" s="176">
        <v>118</v>
      </c>
      <c r="V43" s="176">
        <v>16</v>
      </c>
      <c r="W43" s="176">
        <v>14</v>
      </c>
      <c r="X43" s="176">
        <v>423</v>
      </c>
      <c r="Y43" s="193">
        <v>1156</v>
      </c>
    </row>
    <row r="44" spans="2:25" ht="18" customHeight="1">
      <c r="B44" s="157"/>
      <c r="C44" s="25"/>
      <c r="D44" s="168"/>
      <c r="E44" s="32" t="s">
        <v>304</v>
      </c>
      <c r="F44" s="176">
        <v>237</v>
      </c>
      <c r="G44" s="176">
        <v>74</v>
      </c>
      <c r="H44" s="176">
        <v>35</v>
      </c>
      <c r="I44" s="176">
        <v>13</v>
      </c>
      <c r="J44" s="176">
        <v>5</v>
      </c>
      <c r="K44" s="176">
        <v>3</v>
      </c>
      <c r="L44" s="176">
        <v>14</v>
      </c>
      <c r="M44" s="176">
        <v>5</v>
      </c>
      <c r="N44" s="184">
        <v>34</v>
      </c>
      <c r="O44" s="184">
        <v>2</v>
      </c>
      <c r="P44" s="184">
        <v>231</v>
      </c>
      <c r="Q44" s="176">
        <v>32</v>
      </c>
      <c r="R44" s="176">
        <v>26</v>
      </c>
      <c r="S44" s="176">
        <v>145</v>
      </c>
      <c r="T44" s="176">
        <v>22</v>
      </c>
      <c r="U44" s="176">
        <v>128</v>
      </c>
      <c r="V44" s="176">
        <v>16</v>
      </c>
      <c r="W44" s="176">
        <v>14</v>
      </c>
      <c r="X44" s="176">
        <v>456</v>
      </c>
      <c r="Y44" s="193">
        <v>1492</v>
      </c>
    </row>
    <row r="45" spans="2:25" ht="18" customHeight="1">
      <c r="B45" s="157"/>
      <c r="C45" s="25"/>
      <c r="D45" s="168" t="s">
        <v>399</v>
      </c>
      <c r="E45" s="32" t="s">
        <v>302</v>
      </c>
      <c r="F45" s="177">
        <f t="shared" ref="F45:Y46" si="7">IF(F43=0,"- ",+F41/F43)</f>
        <v>0.83333333333333315</v>
      </c>
      <c r="G45" s="177">
        <f t="shared" si="7"/>
        <v>0.30882352941176472</v>
      </c>
      <c r="H45" s="177">
        <f t="shared" si="7"/>
        <v>1.0285714285714285</v>
      </c>
      <c r="I45" s="177">
        <f t="shared" si="7"/>
        <v>0.25</v>
      </c>
      <c r="J45" s="177">
        <f t="shared" si="7"/>
        <v>0.66666666666666652</v>
      </c>
      <c r="K45" s="177">
        <f t="shared" si="7"/>
        <v>0.33333333333333326</v>
      </c>
      <c r="L45" s="177">
        <f t="shared" si="7"/>
        <v>0.25</v>
      </c>
      <c r="M45" s="177">
        <f t="shared" si="7"/>
        <v>2.6</v>
      </c>
      <c r="N45" s="177">
        <f t="shared" si="7"/>
        <v>0.14285714285714285</v>
      </c>
      <c r="O45" s="177">
        <f t="shared" si="7"/>
        <v>12</v>
      </c>
      <c r="P45" s="177">
        <f t="shared" si="7"/>
        <v>1.4406779661016949</v>
      </c>
      <c r="Q45" s="177">
        <f t="shared" si="7"/>
        <v>0.15625</v>
      </c>
      <c r="R45" s="177">
        <f t="shared" si="7"/>
        <v>1</v>
      </c>
      <c r="S45" s="177">
        <f t="shared" si="7"/>
        <v>0.24193548387096769</v>
      </c>
      <c r="T45" s="177">
        <f t="shared" si="7"/>
        <v>1.1363636363636365</v>
      </c>
      <c r="U45" s="177">
        <f t="shared" si="7"/>
        <v>1.0084745762711864</v>
      </c>
      <c r="V45" s="177">
        <f t="shared" si="7"/>
        <v>0</v>
      </c>
      <c r="W45" s="177">
        <f t="shared" si="7"/>
        <v>0.5714285714285714</v>
      </c>
      <c r="X45" s="177">
        <f t="shared" si="7"/>
        <v>0.89834515366430256</v>
      </c>
      <c r="Y45" s="194">
        <f t="shared" si="7"/>
        <v>0.7993079584775088</v>
      </c>
    </row>
    <row r="46" spans="2:25" ht="18" customHeight="1">
      <c r="B46" s="158"/>
      <c r="C46" s="163"/>
      <c r="D46" s="169"/>
      <c r="E46" s="173" t="s">
        <v>304</v>
      </c>
      <c r="F46" s="178">
        <f t="shared" si="7"/>
        <v>0.759493670886076</v>
      </c>
      <c r="G46" s="178">
        <f t="shared" si="7"/>
        <v>0.54054054054054057</v>
      </c>
      <c r="H46" s="178">
        <f t="shared" si="7"/>
        <v>1.2285714285714286</v>
      </c>
      <c r="I46" s="178">
        <f t="shared" si="7"/>
        <v>0.23076923076923081</v>
      </c>
      <c r="J46" s="178">
        <f t="shared" si="7"/>
        <v>0.4</v>
      </c>
      <c r="K46" s="178">
        <f t="shared" si="7"/>
        <v>0.33333333333333326</v>
      </c>
      <c r="L46" s="178">
        <f t="shared" si="7"/>
        <v>0.14285714285714285</v>
      </c>
      <c r="M46" s="178">
        <f t="shared" si="7"/>
        <v>2.8</v>
      </c>
      <c r="N46" s="178">
        <f t="shared" si="7"/>
        <v>5.8823529411764705e-002</v>
      </c>
      <c r="O46" s="178">
        <f t="shared" si="7"/>
        <v>13</v>
      </c>
      <c r="P46" s="178">
        <f t="shared" si="7"/>
        <v>1.3593073593073592</v>
      </c>
      <c r="Q46" s="178">
        <f t="shared" si="7"/>
        <v>0.15625</v>
      </c>
      <c r="R46" s="178">
        <f t="shared" si="7"/>
        <v>0.96153846153846156</v>
      </c>
      <c r="S46" s="178">
        <f t="shared" si="7"/>
        <v>0.2620689655172414</v>
      </c>
      <c r="T46" s="178">
        <f t="shared" si="7"/>
        <v>1.2272727272727273</v>
      </c>
      <c r="U46" s="178">
        <f t="shared" si="7"/>
        <v>1.1328125</v>
      </c>
      <c r="V46" s="178">
        <f t="shared" si="7"/>
        <v>0</v>
      </c>
      <c r="W46" s="178">
        <f t="shared" si="7"/>
        <v>0.6428571428571429</v>
      </c>
      <c r="X46" s="178">
        <f t="shared" si="7"/>
        <v>0.86842105263157887</v>
      </c>
      <c r="Y46" s="195">
        <f t="shared" si="7"/>
        <v>0.85254691689008033</v>
      </c>
    </row>
    <row r="47" spans="2:25" ht="13.5" customHeight="1">
      <c r="H47" s="180" t="s">
        <v>285</v>
      </c>
    </row>
    <row r="60" spans="18:18" ht="13.5" customHeight="1">
      <c r="R60" s="20"/>
    </row>
    <row r="67" spans="26:26" ht="13.5" customHeight="1">
      <c r="Z67" s="21">
        <f>Z2</f>
        <v>0</v>
      </c>
    </row>
    <row r="117" spans="18:18" ht="13.5" customHeight="1">
      <c r="R117" s="20"/>
    </row>
    <row r="132" spans="26:26" ht="13.5" customHeight="1">
      <c r="Z132" s="21">
        <f>Z67</f>
        <v>0</v>
      </c>
    </row>
    <row r="174" spans="18:18" ht="13.5" customHeight="1">
      <c r="R174" s="20"/>
    </row>
    <row r="194" spans="26:26" ht="7.5" customHeight="1"/>
    <row r="197" spans="26:26" ht="13.5" customHeight="1">
      <c r="Z197" s="21">
        <f>Z132</f>
        <v>0</v>
      </c>
    </row>
    <row r="231" spans="18:18" ht="13.5" customHeight="1">
      <c r="R231" s="20"/>
    </row>
    <row r="259" spans="26:26" ht="6" customHeight="1"/>
    <row r="262" spans="26:26" ht="13.5" customHeight="1">
      <c r="Z262" s="21">
        <f>Z197</f>
        <v>0</v>
      </c>
    </row>
    <row r="288" spans="18:18" ht="13.5" customHeight="1">
      <c r="R288" s="20"/>
    </row>
    <row r="324" spans="26:26" ht="6" customHeight="1"/>
    <row r="327" spans="26:26" ht="13.5" customHeight="1">
      <c r="Z327" s="21">
        <f>Z262</f>
        <v>0</v>
      </c>
    </row>
    <row r="345" spans="18:18" ht="13.5" customHeight="1">
      <c r="R345" s="20"/>
    </row>
    <row r="389" spans="26:26" ht="6" customHeight="1"/>
    <row r="392" spans="26:26" ht="13.5" customHeight="1">
      <c r="Z392" s="21">
        <f>Z327</f>
        <v>0</v>
      </c>
    </row>
    <row r="402" spans="18:18" ht="13.5" customHeight="1">
      <c r="R402" s="20"/>
    </row>
    <row r="459" spans="18:18" ht="13.5" customHeight="1">
      <c r="R459" s="20"/>
    </row>
    <row r="516" spans="18:18" ht="13.5" customHeight="1">
      <c r="R516" s="20"/>
    </row>
    <row r="573" spans="18:18" ht="13.5" customHeight="1">
      <c r="R573" s="20"/>
    </row>
    <row r="630" spans="18:18" ht="13.5" customHeight="1">
      <c r="R630" s="20"/>
    </row>
    <row r="687" spans="18:18" ht="13.5" customHeight="1">
      <c r="R687" s="20"/>
    </row>
    <row r="744" spans="18:18" ht="13.5" customHeight="1">
      <c r="R744" s="20"/>
    </row>
    <row r="801" spans="18:18" ht="13.5" customHeight="1">
      <c r="R801" s="20"/>
    </row>
    <row r="858" spans="18:18" ht="13.5" customHeight="1">
      <c r="R858" s="20"/>
    </row>
    <row r="915" spans="18:18" ht="13.5" customHeight="1">
      <c r="R915" s="20"/>
    </row>
    <row r="972" spans="18:18" ht="13.5" customHeight="1">
      <c r="R972" s="20"/>
    </row>
    <row r="1029" spans="18:18" ht="13.5" customHeight="1">
      <c r="R1029" s="20"/>
    </row>
    <row r="1086" spans="18:18" ht="13.5" customHeight="1">
      <c r="R1086" s="20"/>
    </row>
    <row r="1143" spans="18:18" ht="13.5" customHeight="1">
      <c r="R1143" s="20"/>
    </row>
    <row r="1200" spans="18:18" ht="13.5" customHeight="1">
      <c r="R1200" s="20"/>
    </row>
    <row r="1257" spans="18:18" ht="13.5" customHeight="1">
      <c r="R1257" s="20"/>
    </row>
  </sheetData>
  <mergeCells count="28">
    <mergeCell ref="F3:M3"/>
    <mergeCell ref="U3:V3"/>
    <mergeCell ref="B3:D4"/>
    <mergeCell ref="E3:E4"/>
    <mergeCell ref="W3:W4"/>
    <mergeCell ref="X3:X4"/>
    <mergeCell ref="Y3:Y4"/>
    <mergeCell ref="B5:D6"/>
    <mergeCell ref="D7:D8"/>
    <mergeCell ref="D9:D10"/>
    <mergeCell ref="B11:D12"/>
    <mergeCell ref="D13:D14"/>
    <mergeCell ref="D15:D16"/>
    <mergeCell ref="B17:D18"/>
    <mergeCell ref="D19:D20"/>
    <mergeCell ref="D21:D22"/>
    <mergeCell ref="B23:D24"/>
    <mergeCell ref="D25:D26"/>
    <mergeCell ref="D27:D28"/>
    <mergeCell ref="B29:D30"/>
    <mergeCell ref="D31:D32"/>
    <mergeCell ref="D33:D34"/>
    <mergeCell ref="B35:D36"/>
    <mergeCell ref="D37:D38"/>
    <mergeCell ref="D39:D40"/>
    <mergeCell ref="B41:D42"/>
    <mergeCell ref="D43:D44"/>
    <mergeCell ref="D45:D46"/>
  </mergeCells>
  <phoneticPr fontId="3"/>
  <pageMargins left="0.43" right="0.39370078740157483" top="0.6" bottom="0.47" header="0.51181102362204722" footer="0.33"/>
  <pageSetup paperSize="9" scale="68" firstPageNumber="25" fitToWidth="1" fitToHeight="1" orientation="landscape" usePrinterDefaults="1" useFirstPageNumber="1" r:id="rId1"/>
  <headerFooter alignWithMargins="0">
    <oddFooter>&amp;C&amp;P</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theme="7" tint="0.4"/>
  </sheetPr>
  <dimension ref="A1:AH2092"/>
  <sheetViews>
    <sheetView view="pageBreakPreview" zoomScale="70" zoomScaleNormal="70" zoomScaleSheetLayoutView="70" workbookViewId="0">
      <pane xSplit="3" ySplit="3" topLeftCell="D4" activePane="bottomRight" state="frozen"/>
      <selection pane="topRight"/>
      <selection pane="bottomLeft"/>
      <selection pane="bottomRight" activeCell="Y6" sqref="Y6"/>
    </sheetView>
  </sheetViews>
  <sheetFormatPr defaultRowHeight="13.5" customHeight="1"/>
  <cols>
    <col min="1" max="1" width="7.375" style="196" customWidth="1"/>
    <col min="2" max="2" width="7.75" style="197" customWidth="1"/>
    <col min="3" max="3" width="11.25" style="197" customWidth="1"/>
    <col min="4" max="4" width="11" style="197" customWidth="1"/>
    <col min="5" max="8" width="9.25" style="197" customWidth="1"/>
    <col min="9" max="10" width="8.5" style="197" customWidth="1"/>
    <col min="11" max="11" width="8.25" style="197" customWidth="1"/>
    <col min="12" max="23" width="8" style="197" customWidth="1"/>
    <col min="24" max="24" width="9.25" style="197" customWidth="1"/>
    <col min="25" max="25" width="8.75" style="198" customWidth="1"/>
    <col min="26" max="26" width="9" style="22" customWidth="1"/>
    <col min="27" max="27" width="1.5" style="197" customWidth="1"/>
    <col min="28" max="28" width="12.375" style="197" customWidth="1"/>
    <col min="29" max="29" width="20.125" style="197" customWidth="1"/>
    <col min="30" max="30" width="18.5" style="197" customWidth="1"/>
    <col min="31" max="31" width="10.25" customWidth="1"/>
    <col min="32" max="16384" width="9" style="197" customWidth="1"/>
  </cols>
  <sheetData>
    <row r="1" spans="1:34" ht="18.75" customHeight="1">
      <c r="A1" s="200" t="s">
        <v>418</v>
      </c>
    </row>
    <row r="2" spans="1:34" ht="13.5" customHeight="1">
      <c r="A2" s="197"/>
      <c r="Z2" s="189" t="s">
        <v>394</v>
      </c>
      <c r="AC2" s="197" t="s">
        <v>389</v>
      </c>
      <c r="AD2" s="235" t="s">
        <v>382</v>
      </c>
      <c r="AG2" s="197" t="s">
        <v>404</v>
      </c>
      <c r="AH2" s="235" t="s">
        <v>405</v>
      </c>
    </row>
    <row r="3" spans="1:34" s="196" customFormat="1" ht="13.5" customHeight="1">
      <c r="A3" s="201" t="s">
        <v>50</v>
      </c>
      <c r="B3" s="201" t="s">
        <v>359</v>
      </c>
      <c r="C3" s="201" t="s">
        <v>60</v>
      </c>
      <c r="D3" s="225" t="s">
        <v>24</v>
      </c>
      <c r="E3" s="235" t="s">
        <v>314</v>
      </c>
      <c r="F3" s="235" t="s">
        <v>379</v>
      </c>
      <c r="G3" s="235" t="s">
        <v>380</v>
      </c>
      <c r="H3" s="235" t="s">
        <v>381</v>
      </c>
      <c r="I3" s="235" t="s">
        <v>113</v>
      </c>
      <c r="J3" s="235" t="s">
        <v>187</v>
      </c>
      <c r="K3" s="235" t="s">
        <v>261</v>
      </c>
      <c r="L3" s="235" t="s">
        <v>338</v>
      </c>
      <c r="M3" s="235" t="s">
        <v>385</v>
      </c>
      <c r="N3" s="235" t="s">
        <v>307</v>
      </c>
      <c r="O3" s="235" t="s">
        <v>397</v>
      </c>
      <c r="P3" s="235" t="s">
        <v>212</v>
      </c>
      <c r="Q3" s="235" t="s">
        <v>164</v>
      </c>
      <c r="R3" s="247" t="s">
        <v>299</v>
      </c>
      <c r="S3" s="235" t="s">
        <v>300</v>
      </c>
      <c r="T3" s="235" t="s">
        <v>325</v>
      </c>
      <c r="U3" s="235" t="s">
        <v>301</v>
      </c>
      <c r="V3" s="235" t="s">
        <v>309</v>
      </c>
      <c r="W3" s="235" t="s">
        <v>339</v>
      </c>
      <c r="X3" s="250" t="s">
        <v>358</v>
      </c>
      <c r="Y3" s="235" t="str">
        <f>'上期　1頁'!P3</f>
        <v>R2年度上期</v>
      </c>
      <c r="Z3" s="270" t="s">
        <v>400</v>
      </c>
      <c r="AC3" s="235" t="s">
        <v>28</v>
      </c>
      <c r="AD3" s="235" t="s">
        <v>28</v>
      </c>
      <c r="AG3" s="235" t="s">
        <v>402</v>
      </c>
      <c r="AH3" s="21" t="s">
        <v>358</v>
      </c>
    </row>
    <row r="4" spans="1:34" ht="13.5" customHeight="1">
      <c r="A4" s="202" t="s">
        <v>341</v>
      </c>
      <c r="B4" s="210"/>
      <c r="C4" s="210"/>
      <c r="D4" s="226" t="s">
        <v>357</v>
      </c>
      <c r="E4" s="236">
        <f t="shared" ref="E4:Y5" si="0">E6+E168+E215+E310+E355+E402</f>
        <v>1571</v>
      </c>
      <c r="F4" s="236">
        <f t="shared" si="0"/>
        <v>485</v>
      </c>
      <c r="G4" s="236">
        <f t="shared" si="0"/>
        <v>389</v>
      </c>
      <c r="H4" s="236">
        <f t="shared" si="0"/>
        <v>254</v>
      </c>
      <c r="I4" s="236">
        <f t="shared" si="0"/>
        <v>157</v>
      </c>
      <c r="J4" s="236">
        <f t="shared" si="0"/>
        <v>112</v>
      </c>
      <c r="K4" s="236">
        <f t="shared" si="0"/>
        <v>201</v>
      </c>
      <c r="L4" s="236">
        <f t="shared" si="0"/>
        <v>170</v>
      </c>
      <c r="M4" s="236">
        <f t="shared" si="0"/>
        <v>167</v>
      </c>
      <c r="N4" s="236">
        <f t="shared" si="0"/>
        <v>305</v>
      </c>
      <c r="O4" s="236">
        <f t="shared" si="0"/>
        <v>579</v>
      </c>
      <c r="P4" s="236">
        <f t="shared" si="0"/>
        <v>66</v>
      </c>
      <c r="Q4" s="236">
        <f t="shared" si="0"/>
        <v>391</v>
      </c>
      <c r="R4" s="236">
        <f t="shared" si="0"/>
        <v>420</v>
      </c>
      <c r="S4" s="236">
        <f t="shared" si="0"/>
        <v>234</v>
      </c>
      <c r="T4" s="236">
        <f t="shared" si="0"/>
        <v>1805</v>
      </c>
      <c r="U4" s="236">
        <f t="shared" si="0"/>
        <v>344</v>
      </c>
      <c r="V4" s="236">
        <f t="shared" si="0"/>
        <v>129</v>
      </c>
      <c r="W4" s="236">
        <f t="shared" si="0"/>
        <v>5848</v>
      </c>
      <c r="X4" s="236">
        <f t="shared" si="0"/>
        <v>13627</v>
      </c>
      <c r="Y4" s="236">
        <f t="shared" si="0"/>
        <v>14410</v>
      </c>
      <c r="Z4" s="271">
        <f t="shared" ref="Z4:Z63" si="1">IF(Y4=0,"－",X4/Y4*100)</f>
        <v>94.566273421235252</v>
      </c>
      <c r="AB4" s="282">
        <f t="shared" ref="AB4:AB433" si="2">Y4-AC4</f>
        <v>-2619577</v>
      </c>
      <c r="AC4" s="197">
        <v>2633987</v>
      </c>
      <c r="AD4" s="197">
        <v>2633959</v>
      </c>
      <c r="AE4" s="286">
        <f t="shared" ref="AE4:AE433" si="3">Y4-AD4</f>
        <v>-2619549</v>
      </c>
    </row>
    <row r="5" spans="1:34" ht="13.5" customHeight="1">
      <c r="A5" s="203"/>
      <c r="B5" s="205"/>
      <c r="C5" s="205"/>
      <c r="D5" s="227" t="s">
        <v>76</v>
      </c>
      <c r="E5" s="237">
        <f t="shared" si="0"/>
        <v>3094</v>
      </c>
      <c r="F5" s="237">
        <f t="shared" si="0"/>
        <v>838</v>
      </c>
      <c r="G5" s="237">
        <f t="shared" si="0"/>
        <v>582</v>
      </c>
      <c r="H5" s="237">
        <f t="shared" si="0"/>
        <v>2218</v>
      </c>
      <c r="I5" s="237">
        <f t="shared" si="0"/>
        <v>651</v>
      </c>
      <c r="J5" s="237">
        <f t="shared" si="0"/>
        <v>165</v>
      </c>
      <c r="K5" s="237">
        <f t="shared" si="0"/>
        <v>335</v>
      </c>
      <c r="L5" s="237">
        <f t="shared" si="0"/>
        <v>320</v>
      </c>
      <c r="M5" s="237">
        <f t="shared" si="0"/>
        <v>267</v>
      </c>
      <c r="N5" s="237">
        <f t="shared" si="0"/>
        <v>1051</v>
      </c>
      <c r="O5" s="237">
        <f t="shared" si="0"/>
        <v>2064</v>
      </c>
      <c r="P5" s="237">
        <f t="shared" si="0"/>
        <v>117</v>
      </c>
      <c r="Q5" s="237">
        <f t="shared" si="0"/>
        <v>1150</v>
      </c>
      <c r="R5" s="237">
        <f t="shared" si="0"/>
        <v>699</v>
      </c>
      <c r="S5" s="237">
        <f t="shared" si="0"/>
        <v>563</v>
      </c>
      <c r="T5" s="237">
        <f t="shared" si="0"/>
        <v>2970</v>
      </c>
      <c r="U5" s="237">
        <f t="shared" si="0"/>
        <v>771</v>
      </c>
      <c r="V5" s="237">
        <f t="shared" si="0"/>
        <v>497</v>
      </c>
      <c r="W5" s="237">
        <f t="shared" si="0"/>
        <v>8324</v>
      </c>
      <c r="X5" s="237">
        <f t="shared" si="0"/>
        <v>26676</v>
      </c>
      <c r="Y5" s="237">
        <f t="shared" si="0"/>
        <v>24287</v>
      </c>
      <c r="Z5" s="272">
        <f t="shared" si="1"/>
        <v>109.83653806563183</v>
      </c>
      <c r="AB5" s="282">
        <f t="shared" si="2"/>
        <v>-3022122</v>
      </c>
      <c r="AC5" s="197">
        <v>3046409</v>
      </c>
      <c r="AD5" s="197">
        <v>3046210</v>
      </c>
      <c r="AE5" s="287">
        <f t="shared" si="3"/>
        <v>-3021923</v>
      </c>
    </row>
    <row r="6" spans="1:34" ht="13.5" customHeight="1">
      <c r="A6" s="202" t="s">
        <v>16</v>
      </c>
      <c r="B6" s="210"/>
      <c r="C6" s="210"/>
      <c r="D6" s="226" t="s">
        <v>357</v>
      </c>
      <c r="E6" s="236">
        <f t="shared" ref="E6:Y7" si="4">E8+E58+E81+E123+E152</f>
        <v>877</v>
      </c>
      <c r="F6" s="236">
        <f t="shared" si="4"/>
        <v>348</v>
      </c>
      <c r="G6" s="236">
        <f t="shared" si="4"/>
        <v>198</v>
      </c>
      <c r="H6" s="236">
        <f t="shared" si="4"/>
        <v>204</v>
      </c>
      <c r="I6" s="236">
        <f t="shared" si="4"/>
        <v>119</v>
      </c>
      <c r="J6" s="236">
        <f t="shared" si="4"/>
        <v>45</v>
      </c>
      <c r="K6" s="236">
        <f t="shared" si="4"/>
        <v>162</v>
      </c>
      <c r="L6" s="236">
        <f t="shared" si="4"/>
        <v>111</v>
      </c>
      <c r="M6" s="236">
        <f t="shared" si="4"/>
        <v>120</v>
      </c>
      <c r="N6" s="236">
        <f t="shared" si="4"/>
        <v>134</v>
      </c>
      <c r="O6" s="236">
        <f t="shared" si="4"/>
        <v>233</v>
      </c>
      <c r="P6" s="236">
        <f t="shared" si="4"/>
        <v>44</v>
      </c>
      <c r="Q6" s="236">
        <f t="shared" si="4"/>
        <v>296</v>
      </c>
      <c r="R6" s="236">
        <f t="shared" si="4"/>
        <v>291</v>
      </c>
      <c r="S6" s="236">
        <f t="shared" si="4"/>
        <v>83</v>
      </c>
      <c r="T6" s="236">
        <f t="shared" si="4"/>
        <v>1139</v>
      </c>
      <c r="U6" s="236">
        <f t="shared" si="4"/>
        <v>333</v>
      </c>
      <c r="V6" s="236">
        <f t="shared" si="4"/>
        <v>88</v>
      </c>
      <c r="W6" s="236">
        <f t="shared" si="4"/>
        <v>4331</v>
      </c>
      <c r="X6" s="236">
        <f t="shared" si="4"/>
        <v>9156</v>
      </c>
      <c r="Y6" s="236">
        <f t="shared" si="4"/>
        <v>8426</v>
      </c>
      <c r="Z6" s="273">
        <f t="shared" si="1"/>
        <v>108.66366009969144</v>
      </c>
      <c r="AB6" s="197">
        <f t="shared" si="2"/>
        <v>-1866572</v>
      </c>
      <c r="AC6" s="197">
        <v>1874998</v>
      </c>
      <c r="AD6" s="197">
        <v>1874965</v>
      </c>
      <c r="AE6">
        <f t="shared" si="3"/>
        <v>-1866539</v>
      </c>
    </row>
    <row r="7" spans="1:34" ht="13.5" customHeight="1">
      <c r="A7" s="203"/>
      <c r="B7" s="205"/>
      <c r="C7" s="205"/>
      <c r="D7" s="227" t="s">
        <v>76</v>
      </c>
      <c r="E7" s="237">
        <f t="shared" si="4"/>
        <v>2018</v>
      </c>
      <c r="F7" s="237">
        <f t="shared" si="4"/>
        <v>654</v>
      </c>
      <c r="G7" s="237">
        <f t="shared" si="4"/>
        <v>325</v>
      </c>
      <c r="H7" s="237">
        <f t="shared" si="4"/>
        <v>2156</v>
      </c>
      <c r="I7" s="237">
        <f t="shared" si="4"/>
        <v>610</v>
      </c>
      <c r="J7" s="237">
        <f t="shared" si="4"/>
        <v>94</v>
      </c>
      <c r="K7" s="237">
        <f t="shared" si="4"/>
        <v>295</v>
      </c>
      <c r="L7" s="237">
        <f t="shared" si="4"/>
        <v>234</v>
      </c>
      <c r="M7" s="237">
        <f t="shared" si="4"/>
        <v>191</v>
      </c>
      <c r="N7" s="237">
        <f t="shared" si="4"/>
        <v>599</v>
      </c>
      <c r="O7" s="237">
        <f t="shared" si="4"/>
        <v>1064</v>
      </c>
      <c r="P7" s="237">
        <f t="shared" si="4"/>
        <v>86</v>
      </c>
      <c r="Q7" s="237">
        <f t="shared" si="4"/>
        <v>1015</v>
      </c>
      <c r="R7" s="237">
        <f t="shared" si="4"/>
        <v>496</v>
      </c>
      <c r="S7" s="237">
        <f t="shared" si="4"/>
        <v>230</v>
      </c>
      <c r="T7" s="237">
        <f t="shared" si="4"/>
        <v>2087</v>
      </c>
      <c r="U7" s="237">
        <f t="shared" si="4"/>
        <v>757</v>
      </c>
      <c r="V7" s="237">
        <f t="shared" si="4"/>
        <v>281</v>
      </c>
      <c r="W7" s="237">
        <f t="shared" si="4"/>
        <v>6381</v>
      </c>
      <c r="X7" s="237">
        <f t="shared" si="4"/>
        <v>19573</v>
      </c>
      <c r="Y7" s="237">
        <f t="shared" si="4"/>
        <v>15573</v>
      </c>
      <c r="Z7" s="272">
        <f t="shared" si="1"/>
        <v>125.68548128170551</v>
      </c>
      <c r="AB7" s="197">
        <f t="shared" si="2"/>
        <v>-2164863</v>
      </c>
      <c r="AC7" s="197">
        <v>2180436</v>
      </c>
      <c r="AD7" s="197">
        <v>2180397</v>
      </c>
      <c r="AE7">
        <f t="shared" si="3"/>
        <v>-2164824</v>
      </c>
    </row>
    <row r="8" spans="1:34" ht="13.5" customHeight="1">
      <c r="A8" s="204"/>
      <c r="B8" s="202" t="s">
        <v>144</v>
      </c>
      <c r="C8" s="210"/>
      <c r="D8" s="226" t="s">
        <v>357</v>
      </c>
      <c r="E8" s="236">
        <f t="shared" ref="E8:Y9" si="5">E10+E12+E14+E16+E18+E20+E22+E24+E26+E28+E30+E32+E34+E36+E38+E40+E42+E44+E46+E48+E50+E52+E54+E56</f>
        <v>6</v>
      </c>
      <c r="F8" s="236">
        <f t="shared" si="5"/>
        <v>1</v>
      </c>
      <c r="G8" s="236">
        <f t="shared" si="5"/>
        <v>0</v>
      </c>
      <c r="H8" s="236">
        <f t="shared" si="5"/>
        <v>0</v>
      </c>
      <c r="I8" s="236">
        <f t="shared" si="5"/>
        <v>0</v>
      </c>
      <c r="J8" s="236">
        <f t="shared" si="5"/>
        <v>0</v>
      </c>
      <c r="K8" s="236">
        <f t="shared" si="5"/>
        <v>0</v>
      </c>
      <c r="L8" s="236">
        <f t="shared" si="5"/>
        <v>0</v>
      </c>
      <c r="M8" s="236">
        <f t="shared" si="5"/>
        <v>24</v>
      </c>
      <c r="N8" s="236">
        <f t="shared" si="5"/>
        <v>0</v>
      </c>
      <c r="O8" s="236">
        <f t="shared" si="5"/>
        <v>16</v>
      </c>
      <c r="P8" s="236">
        <f t="shared" si="5"/>
        <v>0</v>
      </c>
      <c r="Q8" s="236">
        <f t="shared" si="5"/>
        <v>3</v>
      </c>
      <c r="R8" s="236">
        <f t="shared" si="5"/>
        <v>0</v>
      </c>
      <c r="S8" s="236">
        <f t="shared" si="5"/>
        <v>2</v>
      </c>
      <c r="T8" s="236">
        <f t="shared" si="5"/>
        <v>1</v>
      </c>
      <c r="U8" s="236">
        <f t="shared" si="5"/>
        <v>0</v>
      </c>
      <c r="V8" s="236">
        <f t="shared" si="5"/>
        <v>0</v>
      </c>
      <c r="W8" s="236">
        <f t="shared" si="5"/>
        <v>6</v>
      </c>
      <c r="X8" s="236">
        <f t="shared" si="5"/>
        <v>59</v>
      </c>
      <c r="Y8" s="236">
        <f t="shared" si="5"/>
        <v>18</v>
      </c>
      <c r="Z8" s="273">
        <f t="shared" si="1"/>
        <v>327.77777777777777</v>
      </c>
      <c r="AB8" s="197">
        <f t="shared" si="2"/>
        <v>-26758</v>
      </c>
      <c r="AC8" s="197">
        <v>26776</v>
      </c>
      <c r="AD8" s="197">
        <v>26782</v>
      </c>
      <c r="AE8">
        <f t="shared" si="3"/>
        <v>-26764</v>
      </c>
    </row>
    <row r="9" spans="1:34" ht="13.5" customHeight="1">
      <c r="A9" s="204"/>
      <c r="B9" s="203"/>
      <c r="C9" s="205"/>
      <c r="D9" s="227" t="s">
        <v>76</v>
      </c>
      <c r="E9" s="237">
        <f t="shared" si="5"/>
        <v>8</v>
      </c>
      <c r="F9" s="237">
        <f t="shared" si="5"/>
        <v>3</v>
      </c>
      <c r="G9" s="237">
        <f t="shared" si="5"/>
        <v>0</v>
      </c>
      <c r="H9" s="237">
        <f t="shared" si="5"/>
        <v>0</v>
      </c>
      <c r="I9" s="237">
        <f t="shared" si="5"/>
        <v>0</v>
      </c>
      <c r="J9" s="237">
        <f t="shared" si="5"/>
        <v>0</v>
      </c>
      <c r="K9" s="237">
        <f t="shared" si="5"/>
        <v>0</v>
      </c>
      <c r="L9" s="237">
        <f t="shared" si="5"/>
        <v>0</v>
      </c>
      <c r="M9" s="237">
        <f t="shared" si="5"/>
        <v>24</v>
      </c>
      <c r="N9" s="237">
        <f t="shared" si="5"/>
        <v>0</v>
      </c>
      <c r="O9" s="237">
        <f t="shared" si="5"/>
        <v>21</v>
      </c>
      <c r="P9" s="237">
        <f t="shared" si="5"/>
        <v>0</v>
      </c>
      <c r="Q9" s="237">
        <f t="shared" si="5"/>
        <v>3</v>
      </c>
      <c r="R9" s="237">
        <f t="shared" si="5"/>
        <v>0</v>
      </c>
      <c r="S9" s="237">
        <f t="shared" si="5"/>
        <v>2</v>
      </c>
      <c r="T9" s="237">
        <f t="shared" si="5"/>
        <v>1</v>
      </c>
      <c r="U9" s="237">
        <f t="shared" si="5"/>
        <v>0</v>
      </c>
      <c r="V9" s="237">
        <f t="shared" si="5"/>
        <v>0</v>
      </c>
      <c r="W9" s="237">
        <f t="shared" si="5"/>
        <v>6</v>
      </c>
      <c r="X9" s="237">
        <f t="shared" si="5"/>
        <v>68</v>
      </c>
      <c r="Y9" s="237">
        <f t="shared" si="5"/>
        <v>24</v>
      </c>
      <c r="Z9" s="272">
        <f t="shared" si="1"/>
        <v>283.33333333333337</v>
      </c>
      <c r="AB9" s="197">
        <f t="shared" si="2"/>
        <v>-27686</v>
      </c>
      <c r="AC9" s="197">
        <v>27710</v>
      </c>
      <c r="AD9" s="197">
        <v>27713</v>
      </c>
      <c r="AE9">
        <f t="shared" si="3"/>
        <v>-27689</v>
      </c>
    </row>
    <row r="10" spans="1:34" ht="13.5" customHeight="1">
      <c r="A10" s="204"/>
      <c r="B10" s="204"/>
      <c r="C10" s="216" t="s">
        <v>139</v>
      </c>
      <c r="D10" s="228" t="s">
        <v>357</v>
      </c>
      <c r="E10" s="238">
        <v>0</v>
      </c>
      <c r="F10" s="238">
        <v>0</v>
      </c>
      <c r="G10" s="238">
        <v>0</v>
      </c>
      <c r="H10" s="238">
        <v>0</v>
      </c>
      <c r="I10" s="238">
        <v>0</v>
      </c>
      <c r="J10" s="238">
        <v>0</v>
      </c>
      <c r="K10" s="238">
        <v>0</v>
      </c>
      <c r="L10" s="238">
        <v>0</v>
      </c>
      <c r="M10" s="238">
        <v>0</v>
      </c>
      <c r="N10" s="238">
        <v>0</v>
      </c>
      <c r="O10" s="238">
        <v>0</v>
      </c>
      <c r="P10" s="238">
        <v>0</v>
      </c>
      <c r="Q10" s="238">
        <v>0</v>
      </c>
      <c r="R10" s="238">
        <v>0</v>
      </c>
      <c r="S10" s="238">
        <v>0</v>
      </c>
      <c r="T10" s="238">
        <v>0</v>
      </c>
      <c r="U10" s="238">
        <v>0</v>
      </c>
      <c r="V10" s="238">
        <v>0</v>
      </c>
      <c r="W10" s="238">
        <v>0</v>
      </c>
      <c r="X10" s="251">
        <v>0</v>
      </c>
      <c r="Y10" s="263">
        <v>0</v>
      </c>
      <c r="Z10" s="274" t="str">
        <f t="shared" si="1"/>
        <v>－</v>
      </c>
      <c r="AB10" s="197">
        <f t="shared" si="2"/>
        <v>-22553</v>
      </c>
      <c r="AC10" s="197">
        <v>22553</v>
      </c>
      <c r="AD10" s="197">
        <v>22553</v>
      </c>
      <c r="AE10">
        <f t="shared" si="3"/>
        <v>-22553</v>
      </c>
    </row>
    <row r="11" spans="1:34" ht="13.5" customHeight="1">
      <c r="A11" s="204"/>
      <c r="B11" s="205"/>
      <c r="C11" s="217"/>
      <c r="D11" s="229" t="s">
        <v>76</v>
      </c>
      <c r="E11" s="239">
        <v>0</v>
      </c>
      <c r="F11" s="239">
        <v>0</v>
      </c>
      <c r="G11" s="239">
        <v>0</v>
      </c>
      <c r="H11" s="239">
        <v>0</v>
      </c>
      <c r="I11" s="239">
        <v>0</v>
      </c>
      <c r="J11" s="239">
        <v>0</v>
      </c>
      <c r="K11" s="239">
        <v>0</v>
      </c>
      <c r="L11" s="239">
        <v>0</v>
      </c>
      <c r="M11" s="239">
        <v>0</v>
      </c>
      <c r="N11" s="239">
        <v>0</v>
      </c>
      <c r="O11" s="239">
        <v>0</v>
      </c>
      <c r="P11" s="239">
        <v>0</v>
      </c>
      <c r="Q11" s="239">
        <v>0</v>
      </c>
      <c r="R11" s="239">
        <v>0</v>
      </c>
      <c r="S11" s="239">
        <v>0</v>
      </c>
      <c r="T11" s="239">
        <v>0</v>
      </c>
      <c r="U11" s="239">
        <v>0</v>
      </c>
      <c r="V11" s="239">
        <v>0</v>
      </c>
      <c r="W11" s="239">
        <v>0</v>
      </c>
      <c r="X11" s="252">
        <v>0</v>
      </c>
      <c r="Y11" s="264">
        <v>0</v>
      </c>
      <c r="Z11" s="275" t="str">
        <f t="shared" si="1"/>
        <v>－</v>
      </c>
      <c r="AB11" s="197">
        <f t="shared" si="2"/>
        <v>-22553</v>
      </c>
      <c r="AC11" s="197">
        <v>22553</v>
      </c>
      <c r="AD11" s="197">
        <v>22553</v>
      </c>
      <c r="AE11">
        <f t="shared" si="3"/>
        <v>-22553</v>
      </c>
    </row>
    <row r="12" spans="1:34" ht="13.5" customHeight="1">
      <c r="A12" s="204"/>
      <c r="B12" s="205"/>
      <c r="C12" s="217" t="s">
        <v>306</v>
      </c>
      <c r="D12" s="229" t="s">
        <v>357</v>
      </c>
      <c r="E12" s="239">
        <v>0</v>
      </c>
      <c r="F12" s="239">
        <v>0</v>
      </c>
      <c r="G12" s="239">
        <v>0</v>
      </c>
      <c r="H12" s="239">
        <v>0</v>
      </c>
      <c r="I12" s="239">
        <v>0</v>
      </c>
      <c r="J12" s="239">
        <v>0</v>
      </c>
      <c r="K12" s="239">
        <v>0</v>
      </c>
      <c r="L12" s="239">
        <v>0</v>
      </c>
      <c r="M12" s="239">
        <v>0</v>
      </c>
      <c r="N12" s="239">
        <v>0</v>
      </c>
      <c r="O12" s="239">
        <v>0</v>
      </c>
      <c r="P12" s="239">
        <v>0</v>
      </c>
      <c r="Q12" s="239">
        <v>1</v>
      </c>
      <c r="R12" s="239">
        <v>0</v>
      </c>
      <c r="S12" s="239">
        <v>0</v>
      </c>
      <c r="T12" s="239">
        <v>0</v>
      </c>
      <c r="U12" s="239">
        <v>0</v>
      </c>
      <c r="V12" s="239">
        <v>0</v>
      </c>
      <c r="W12" s="239">
        <v>3</v>
      </c>
      <c r="X12" s="252">
        <v>4</v>
      </c>
      <c r="Y12" s="264">
        <v>2</v>
      </c>
      <c r="Z12" s="275">
        <f t="shared" si="1"/>
        <v>200</v>
      </c>
      <c r="AB12" s="197">
        <f t="shared" si="2"/>
        <v>-303</v>
      </c>
      <c r="AC12" s="197">
        <v>305</v>
      </c>
      <c r="AD12" s="197">
        <v>305</v>
      </c>
      <c r="AE12">
        <f t="shared" si="3"/>
        <v>-303</v>
      </c>
    </row>
    <row r="13" spans="1:34" ht="13.5" customHeight="1">
      <c r="A13" s="204"/>
      <c r="B13" s="205"/>
      <c r="C13" s="217"/>
      <c r="D13" s="229" t="s">
        <v>76</v>
      </c>
      <c r="E13" s="239">
        <v>0</v>
      </c>
      <c r="F13" s="239">
        <v>0</v>
      </c>
      <c r="G13" s="239">
        <v>0</v>
      </c>
      <c r="H13" s="239">
        <v>0</v>
      </c>
      <c r="I13" s="239">
        <v>0</v>
      </c>
      <c r="J13" s="239">
        <v>0</v>
      </c>
      <c r="K13" s="239">
        <v>0</v>
      </c>
      <c r="L13" s="239">
        <v>0</v>
      </c>
      <c r="M13" s="239">
        <v>0</v>
      </c>
      <c r="N13" s="239">
        <v>0</v>
      </c>
      <c r="O13" s="239">
        <v>0</v>
      </c>
      <c r="P13" s="239">
        <v>0</v>
      </c>
      <c r="Q13" s="239">
        <v>1</v>
      </c>
      <c r="R13" s="239">
        <v>0</v>
      </c>
      <c r="S13" s="239">
        <v>0</v>
      </c>
      <c r="T13" s="239">
        <v>0</v>
      </c>
      <c r="U13" s="239">
        <v>0</v>
      </c>
      <c r="V13" s="239">
        <v>0</v>
      </c>
      <c r="W13" s="239">
        <v>3</v>
      </c>
      <c r="X13" s="252">
        <v>4</v>
      </c>
      <c r="Y13" s="264">
        <v>2</v>
      </c>
      <c r="Z13" s="275">
        <f t="shared" si="1"/>
        <v>200</v>
      </c>
      <c r="AB13" s="197">
        <f t="shared" si="2"/>
        <v>-362</v>
      </c>
      <c r="AC13" s="197">
        <v>364</v>
      </c>
      <c r="AD13" s="197">
        <v>364</v>
      </c>
      <c r="AE13">
        <f t="shared" si="3"/>
        <v>-362</v>
      </c>
    </row>
    <row r="14" spans="1:34" ht="13.5" customHeight="1">
      <c r="A14" s="204"/>
      <c r="B14" s="205"/>
      <c r="C14" s="217" t="s">
        <v>142</v>
      </c>
      <c r="D14" s="229" t="s">
        <v>357</v>
      </c>
      <c r="E14" s="239">
        <v>0</v>
      </c>
      <c r="F14" s="239">
        <v>0</v>
      </c>
      <c r="G14" s="239">
        <v>0</v>
      </c>
      <c r="H14" s="239">
        <v>0</v>
      </c>
      <c r="I14" s="239">
        <v>0</v>
      </c>
      <c r="J14" s="239">
        <v>0</v>
      </c>
      <c r="K14" s="239">
        <v>0</v>
      </c>
      <c r="L14" s="239">
        <v>0</v>
      </c>
      <c r="M14" s="239">
        <v>0</v>
      </c>
      <c r="N14" s="239">
        <v>0</v>
      </c>
      <c r="O14" s="239">
        <v>0</v>
      </c>
      <c r="P14" s="239">
        <v>0</v>
      </c>
      <c r="Q14" s="239">
        <v>0</v>
      </c>
      <c r="R14" s="239">
        <v>0</v>
      </c>
      <c r="S14" s="239">
        <v>0</v>
      </c>
      <c r="T14" s="239">
        <v>0</v>
      </c>
      <c r="U14" s="239">
        <v>0</v>
      </c>
      <c r="V14" s="239">
        <v>0</v>
      </c>
      <c r="W14" s="239">
        <v>0</v>
      </c>
      <c r="X14" s="252">
        <v>0</v>
      </c>
      <c r="Y14" s="264">
        <v>0</v>
      </c>
      <c r="Z14" s="275" t="str">
        <f t="shared" si="1"/>
        <v>－</v>
      </c>
      <c r="AB14" s="197">
        <f t="shared" si="2"/>
        <v>-314</v>
      </c>
      <c r="AC14" s="197">
        <v>314</v>
      </c>
      <c r="AD14" s="197">
        <v>314</v>
      </c>
      <c r="AE14">
        <f t="shared" si="3"/>
        <v>-314</v>
      </c>
    </row>
    <row r="15" spans="1:34" ht="13.5" customHeight="1">
      <c r="A15" s="204"/>
      <c r="B15" s="205"/>
      <c r="C15" s="217"/>
      <c r="D15" s="229" t="s">
        <v>76</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c r="U15" s="239">
        <v>0</v>
      </c>
      <c r="V15" s="239">
        <v>0</v>
      </c>
      <c r="W15" s="239">
        <v>0</v>
      </c>
      <c r="X15" s="252">
        <v>0</v>
      </c>
      <c r="Y15" s="264">
        <v>0</v>
      </c>
      <c r="Z15" s="275" t="str">
        <f t="shared" si="1"/>
        <v>－</v>
      </c>
      <c r="AB15" s="197">
        <f t="shared" si="2"/>
        <v>-314</v>
      </c>
      <c r="AC15" s="197">
        <v>314</v>
      </c>
      <c r="AD15" s="197">
        <v>314</v>
      </c>
      <c r="AE15">
        <f t="shared" si="3"/>
        <v>-314</v>
      </c>
    </row>
    <row r="16" spans="1:34" ht="13.5" customHeight="1">
      <c r="A16" s="204"/>
      <c r="B16" s="205"/>
      <c r="C16" s="217" t="s">
        <v>143</v>
      </c>
      <c r="D16" s="229" t="s">
        <v>357</v>
      </c>
      <c r="E16" s="239">
        <v>0</v>
      </c>
      <c r="F16" s="239">
        <v>0</v>
      </c>
      <c r="G16" s="239">
        <v>0</v>
      </c>
      <c r="H16" s="239">
        <v>0</v>
      </c>
      <c r="I16" s="239">
        <v>0</v>
      </c>
      <c r="J16" s="239">
        <v>0</v>
      </c>
      <c r="K16" s="239">
        <v>0</v>
      </c>
      <c r="L16" s="239">
        <v>0</v>
      </c>
      <c r="M16" s="239">
        <v>0</v>
      </c>
      <c r="N16" s="239">
        <v>0</v>
      </c>
      <c r="O16" s="239">
        <v>0</v>
      </c>
      <c r="P16" s="239">
        <v>0</v>
      </c>
      <c r="Q16" s="239">
        <v>0</v>
      </c>
      <c r="R16" s="239">
        <v>0</v>
      </c>
      <c r="S16" s="239">
        <v>0</v>
      </c>
      <c r="T16" s="239">
        <v>0</v>
      </c>
      <c r="U16" s="239">
        <v>0</v>
      </c>
      <c r="V16" s="239">
        <v>0</v>
      </c>
      <c r="W16" s="239">
        <v>0</v>
      </c>
      <c r="X16" s="252">
        <v>0</v>
      </c>
      <c r="Y16" s="264">
        <v>0</v>
      </c>
      <c r="Z16" s="275" t="str">
        <f t="shared" si="1"/>
        <v>－</v>
      </c>
      <c r="AB16" s="197">
        <f t="shared" si="2"/>
        <v>-205</v>
      </c>
      <c r="AC16" s="197">
        <v>205</v>
      </c>
      <c r="AD16" s="197">
        <v>205</v>
      </c>
      <c r="AE16">
        <f t="shared" si="3"/>
        <v>-205</v>
      </c>
    </row>
    <row r="17" spans="1:31" ht="13.5" customHeight="1">
      <c r="A17" s="204"/>
      <c r="B17" s="205"/>
      <c r="C17" s="217"/>
      <c r="D17" s="229" t="s">
        <v>76</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U17" s="239">
        <v>0</v>
      </c>
      <c r="V17" s="239">
        <v>0</v>
      </c>
      <c r="W17" s="239">
        <v>0</v>
      </c>
      <c r="X17" s="252">
        <v>0</v>
      </c>
      <c r="Y17" s="264">
        <v>0</v>
      </c>
      <c r="Z17" s="275" t="str">
        <f t="shared" si="1"/>
        <v>－</v>
      </c>
      <c r="AB17" s="197">
        <f t="shared" si="2"/>
        <v>-247</v>
      </c>
      <c r="AC17" s="197">
        <v>247</v>
      </c>
      <c r="AD17" s="197">
        <v>247</v>
      </c>
      <c r="AE17">
        <f t="shared" si="3"/>
        <v>-247</v>
      </c>
    </row>
    <row r="18" spans="1:31" ht="13.5" customHeight="1">
      <c r="A18" s="204"/>
      <c r="B18" s="205"/>
      <c r="C18" s="217" t="s">
        <v>146</v>
      </c>
      <c r="D18" s="229" t="s">
        <v>357</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c r="U18" s="239">
        <v>0</v>
      </c>
      <c r="V18" s="239">
        <v>0</v>
      </c>
      <c r="W18" s="239">
        <v>0</v>
      </c>
      <c r="X18" s="252">
        <v>0</v>
      </c>
      <c r="Y18" s="264">
        <v>0</v>
      </c>
      <c r="Z18" s="275" t="str">
        <f t="shared" si="1"/>
        <v>－</v>
      </c>
      <c r="AB18" s="197">
        <f t="shared" si="2"/>
        <v>0</v>
      </c>
      <c r="AC18" s="197">
        <v>0</v>
      </c>
      <c r="AD18" s="197">
        <v>0</v>
      </c>
      <c r="AE18">
        <f t="shared" si="3"/>
        <v>0</v>
      </c>
    </row>
    <row r="19" spans="1:31" ht="13.5" customHeight="1">
      <c r="A19" s="204"/>
      <c r="B19" s="205"/>
      <c r="C19" s="217"/>
      <c r="D19" s="229" t="s">
        <v>76</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c r="U19" s="239">
        <v>0</v>
      </c>
      <c r="V19" s="239">
        <v>0</v>
      </c>
      <c r="W19" s="239">
        <v>0</v>
      </c>
      <c r="X19" s="252">
        <v>0</v>
      </c>
      <c r="Y19" s="264">
        <v>0</v>
      </c>
      <c r="Z19" s="275" t="str">
        <f t="shared" si="1"/>
        <v>－</v>
      </c>
      <c r="AB19" s="197">
        <f t="shared" si="2"/>
        <v>0</v>
      </c>
      <c r="AC19" s="197">
        <v>0</v>
      </c>
      <c r="AD19" s="197">
        <v>0</v>
      </c>
      <c r="AE19">
        <f t="shared" si="3"/>
        <v>0</v>
      </c>
    </row>
    <row r="20" spans="1:31" ht="13.5" customHeight="1">
      <c r="A20" s="204"/>
      <c r="B20" s="205"/>
      <c r="C20" s="217" t="s">
        <v>147</v>
      </c>
      <c r="D20" s="229" t="s">
        <v>357</v>
      </c>
      <c r="E20" s="239">
        <v>0</v>
      </c>
      <c r="F20" s="239">
        <v>0</v>
      </c>
      <c r="G20" s="239">
        <v>0</v>
      </c>
      <c r="H20" s="239">
        <v>0</v>
      </c>
      <c r="I20" s="239">
        <v>0</v>
      </c>
      <c r="J20" s="239">
        <v>0</v>
      </c>
      <c r="K20" s="239">
        <v>0</v>
      </c>
      <c r="L20" s="239">
        <v>0</v>
      </c>
      <c r="M20" s="239">
        <v>0</v>
      </c>
      <c r="N20" s="239">
        <v>0</v>
      </c>
      <c r="O20" s="239">
        <v>0</v>
      </c>
      <c r="P20" s="239">
        <v>0</v>
      </c>
      <c r="Q20" s="239">
        <v>0</v>
      </c>
      <c r="R20" s="239">
        <v>0</v>
      </c>
      <c r="S20" s="239">
        <v>0</v>
      </c>
      <c r="T20" s="239">
        <v>0</v>
      </c>
      <c r="U20" s="239">
        <v>0</v>
      </c>
      <c r="V20" s="239">
        <v>0</v>
      </c>
      <c r="W20" s="239">
        <v>0</v>
      </c>
      <c r="X20" s="252">
        <v>0</v>
      </c>
      <c r="Y20" s="264">
        <v>0</v>
      </c>
      <c r="Z20" s="275" t="str">
        <f t="shared" si="1"/>
        <v>－</v>
      </c>
      <c r="AB20" s="197">
        <f t="shared" si="2"/>
        <v>-497</v>
      </c>
      <c r="AC20" s="197">
        <v>497</v>
      </c>
      <c r="AD20" s="197">
        <v>497</v>
      </c>
      <c r="AE20">
        <f t="shared" si="3"/>
        <v>-497</v>
      </c>
    </row>
    <row r="21" spans="1:31" ht="13.5" customHeight="1">
      <c r="A21" s="204"/>
      <c r="B21" s="205"/>
      <c r="C21" s="217"/>
      <c r="D21" s="229" t="s">
        <v>76</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U21" s="239">
        <v>0</v>
      </c>
      <c r="V21" s="239">
        <v>0</v>
      </c>
      <c r="W21" s="239">
        <v>0</v>
      </c>
      <c r="X21" s="252">
        <v>0</v>
      </c>
      <c r="Y21" s="264">
        <v>0</v>
      </c>
      <c r="Z21" s="275" t="str">
        <f t="shared" si="1"/>
        <v>－</v>
      </c>
      <c r="AB21" s="197">
        <f t="shared" si="2"/>
        <v>-497</v>
      </c>
      <c r="AC21" s="197">
        <v>497</v>
      </c>
      <c r="AD21" s="197">
        <v>497</v>
      </c>
      <c r="AE21">
        <f t="shared" si="3"/>
        <v>-497</v>
      </c>
    </row>
    <row r="22" spans="1:31" ht="13.5" customHeight="1">
      <c r="A22" s="204"/>
      <c r="B22" s="205"/>
      <c r="C22" s="217" t="s">
        <v>148</v>
      </c>
      <c r="D22" s="229" t="s">
        <v>357</v>
      </c>
      <c r="E22" s="239">
        <v>3</v>
      </c>
      <c r="F22" s="239">
        <v>0</v>
      </c>
      <c r="G22" s="239">
        <v>0</v>
      </c>
      <c r="H22" s="239">
        <v>0</v>
      </c>
      <c r="I22" s="239">
        <v>0</v>
      </c>
      <c r="J22" s="239">
        <v>0</v>
      </c>
      <c r="K22" s="239">
        <v>0</v>
      </c>
      <c r="L22" s="239">
        <v>0</v>
      </c>
      <c r="M22" s="239">
        <v>24</v>
      </c>
      <c r="N22" s="239">
        <v>0</v>
      </c>
      <c r="O22" s="239">
        <v>15</v>
      </c>
      <c r="P22" s="239">
        <v>0</v>
      </c>
      <c r="Q22" s="239">
        <v>2</v>
      </c>
      <c r="R22" s="239">
        <v>0</v>
      </c>
      <c r="S22" s="239">
        <v>1</v>
      </c>
      <c r="T22" s="239">
        <v>1</v>
      </c>
      <c r="U22" s="239">
        <v>0</v>
      </c>
      <c r="V22" s="239">
        <v>0</v>
      </c>
      <c r="W22" s="239">
        <v>1</v>
      </c>
      <c r="X22" s="252">
        <v>47</v>
      </c>
      <c r="Y22" s="264">
        <v>15</v>
      </c>
      <c r="Z22" s="275">
        <f t="shared" si="1"/>
        <v>313.33333333333331</v>
      </c>
      <c r="AB22" s="197">
        <f t="shared" si="2"/>
        <v>-332</v>
      </c>
      <c r="AC22" s="197">
        <v>347</v>
      </c>
      <c r="AD22" s="197">
        <v>347</v>
      </c>
      <c r="AE22">
        <f t="shared" si="3"/>
        <v>-332</v>
      </c>
    </row>
    <row r="23" spans="1:31" ht="13.5" customHeight="1">
      <c r="A23" s="204"/>
      <c r="B23" s="205"/>
      <c r="C23" s="217"/>
      <c r="D23" s="229" t="s">
        <v>76</v>
      </c>
      <c r="E23" s="239">
        <v>3</v>
      </c>
      <c r="F23" s="239">
        <v>0</v>
      </c>
      <c r="G23" s="239">
        <v>0</v>
      </c>
      <c r="H23" s="239">
        <v>0</v>
      </c>
      <c r="I23" s="239">
        <v>0</v>
      </c>
      <c r="J23" s="239">
        <v>0</v>
      </c>
      <c r="K23" s="239">
        <v>0</v>
      </c>
      <c r="L23" s="239">
        <v>0</v>
      </c>
      <c r="M23" s="239">
        <v>24</v>
      </c>
      <c r="N23" s="239">
        <v>0</v>
      </c>
      <c r="O23" s="239">
        <v>15</v>
      </c>
      <c r="P23" s="239">
        <v>0</v>
      </c>
      <c r="Q23" s="239">
        <v>2</v>
      </c>
      <c r="R23" s="239">
        <v>0</v>
      </c>
      <c r="S23" s="239">
        <v>1</v>
      </c>
      <c r="T23" s="239">
        <v>1</v>
      </c>
      <c r="U23" s="239">
        <v>0</v>
      </c>
      <c r="V23" s="239">
        <v>0</v>
      </c>
      <c r="W23" s="239">
        <v>1</v>
      </c>
      <c r="X23" s="252">
        <v>47</v>
      </c>
      <c r="Y23" s="264">
        <v>21</v>
      </c>
      <c r="Z23" s="275">
        <f t="shared" si="1"/>
        <v>223.80952380952382</v>
      </c>
      <c r="AB23" s="197">
        <f t="shared" si="2"/>
        <v>-1092</v>
      </c>
      <c r="AC23" s="197">
        <v>1113</v>
      </c>
      <c r="AD23" s="197">
        <v>1113</v>
      </c>
      <c r="AE23">
        <f t="shared" si="3"/>
        <v>-1092</v>
      </c>
    </row>
    <row r="24" spans="1:31" ht="13.5" customHeight="1">
      <c r="A24" s="204"/>
      <c r="B24" s="205"/>
      <c r="C24" s="217" t="s">
        <v>82</v>
      </c>
      <c r="D24" s="229" t="s">
        <v>357</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U24" s="239">
        <v>0</v>
      </c>
      <c r="V24" s="239">
        <v>0</v>
      </c>
      <c r="W24" s="239">
        <v>0</v>
      </c>
      <c r="X24" s="252">
        <v>0</v>
      </c>
      <c r="Y24" s="264">
        <v>0</v>
      </c>
      <c r="Z24" s="275" t="str">
        <f t="shared" si="1"/>
        <v>－</v>
      </c>
      <c r="AB24" s="197">
        <f t="shared" si="2"/>
        <v>-11</v>
      </c>
      <c r="AC24" s="197">
        <v>11</v>
      </c>
      <c r="AD24" s="197">
        <v>11</v>
      </c>
      <c r="AE24">
        <f t="shared" si="3"/>
        <v>-11</v>
      </c>
    </row>
    <row r="25" spans="1:31" ht="13.5" customHeight="1">
      <c r="A25" s="204"/>
      <c r="B25" s="205"/>
      <c r="C25" s="217"/>
      <c r="D25" s="229" t="s">
        <v>76</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U25" s="239">
        <v>0</v>
      </c>
      <c r="V25" s="239">
        <v>0</v>
      </c>
      <c r="W25" s="239">
        <v>0</v>
      </c>
      <c r="X25" s="252">
        <v>0</v>
      </c>
      <c r="Y25" s="264">
        <v>0</v>
      </c>
      <c r="Z25" s="275" t="str">
        <f t="shared" si="1"/>
        <v>－</v>
      </c>
      <c r="AB25" s="197">
        <f t="shared" si="2"/>
        <v>-13</v>
      </c>
      <c r="AC25" s="197">
        <v>13</v>
      </c>
      <c r="AD25" s="197">
        <v>13</v>
      </c>
      <c r="AE25">
        <f t="shared" si="3"/>
        <v>-13</v>
      </c>
    </row>
    <row r="26" spans="1:31" ht="13.5" customHeight="1">
      <c r="A26" s="204"/>
      <c r="B26" s="211"/>
      <c r="C26" s="217" t="s">
        <v>151</v>
      </c>
      <c r="D26" s="229" t="s">
        <v>357</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U26" s="239">
        <v>0</v>
      </c>
      <c r="V26" s="239">
        <v>0</v>
      </c>
      <c r="W26" s="239">
        <v>0</v>
      </c>
      <c r="X26" s="252">
        <v>0</v>
      </c>
      <c r="Y26" s="264">
        <v>0</v>
      </c>
      <c r="Z26" s="275" t="str">
        <f t="shared" si="1"/>
        <v>－</v>
      </c>
      <c r="AB26" s="197">
        <f t="shared" si="2"/>
        <v>-78</v>
      </c>
      <c r="AC26" s="197">
        <v>78</v>
      </c>
      <c r="AD26" s="197">
        <v>78</v>
      </c>
      <c r="AE26">
        <f t="shared" si="3"/>
        <v>-78</v>
      </c>
    </row>
    <row r="27" spans="1:31" ht="13.5" customHeight="1">
      <c r="A27" s="204"/>
      <c r="B27" s="211"/>
      <c r="C27" s="217"/>
      <c r="D27" s="229" t="s">
        <v>76</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c r="U27" s="239">
        <v>0</v>
      </c>
      <c r="V27" s="239">
        <v>0</v>
      </c>
      <c r="W27" s="239">
        <v>0</v>
      </c>
      <c r="X27" s="252">
        <v>0</v>
      </c>
      <c r="Y27" s="264">
        <v>0</v>
      </c>
      <c r="Z27" s="275" t="str">
        <f t="shared" si="1"/>
        <v>－</v>
      </c>
      <c r="AB27" s="197">
        <f t="shared" si="2"/>
        <v>-110</v>
      </c>
      <c r="AC27" s="197">
        <v>110</v>
      </c>
      <c r="AD27" s="197">
        <v>110</v>
      </c>
      <c r="AE27">
        <f t="shared" si="3"/>
        <v>-110</v>
      </c>
    </row>
    <row r="28" spans="1:31" ht="13.5" customHeight="1">
      <c r="A28" s="204"/>
      <c r="B28" s="205"/>
      <c r="C28" s="217" t="s">
        <v>152</v>
      </c>
      <c r="D28" s="229" t="s">
        <v>357</v>
      </c>
      <c r="E28" s="239">
        <v>3</v>
      </c>
      <c r="F28" s="239">
        <v>1</v>
      </c>
      <c r="G28" s="239">
        <v>0</v>
      </c>
      <c r="H28" s="239">
        <v>0</v>
      </c>
      <c r="I28" s="239">
        <v>0</v>
      </c>
      <c r="J28" s="239">
        <v>0</v>
      </c>
      <c r="K28" s="239">
        <v>0</v>
      </c>
      <c r="L28" s="239">
        <v>0</v>
      </c>
      <c r="M28" s="239">
        <v>0</v>
      </c>
      <c r="N28" s="239">
        <v>0</v>
      </c>
      <c r="O28" s="239">
        <v>1</v>
      </c>
      <c r="P28" s="239">
        <v>0</v>
      </c>
      <c r="Q28" s="239">
        <v>0</v>
      </c>
      <c r="R28" s="239">
        <v>0</v>
      </c>
      <c r="S28" s="239">
        <v>0</v>
      </c>
      <c r="T28" s="239">
        <v>0</v>
      </c>
      <c r="U28" s="239">
        <v>0</v>
      </c>
      <c r="V28" s="239">
        <v>0</v>
      </c>
      <c r="W28" s="239">
        <v>0</v>
      </c>
      <c r="X28" s="252">
        <v>5</v>
      </c>
      <c r="Y28" s="264">
        <v>1</v>
      </c>
      <c r="Z28" s="275">
        <f t="shared" si="1"/>
        <v>500</v>
      </c>
      <c r="AB28" s="197">
        <f t="shared" si="2"/>
        <v>-56</v>
      </c>
      <c r="AC28" s="197">
        <v>57</v>
      </c>
      <c r="AD28" s="197">
        <v>57</v>
      </c>
      <c r="AE28">
        <f t="shared" si="3"/>
        <v>-56</v>
      </c>
    </row>
    <row r="29" spans="1:31" ht="13.5" customHeight="1">
      <c r="A29" s="204"/>
      <c r="B29" s="205"/>
      <c r="C29" s="217"/>
      <c r="D29" s="229" t="s">
        <v>76</v>
      </c>
      <c r="E29" s="239">
        <v>5</v>
      </c>
      <c r="F29" s="239">
        <v>3</v>
      </c>
      <c r="G29" s="239">
        <v>0</v>
      </c>
      <c r="H29" s="239">
        <v>0</v>
      </c>
      <c r="I29" s="239">
        <v>0</v>
      </c>
      <c r="J29" s="239">
        <v>0</v>
      </c>
      <c r="K29" s="239">
        <v>0</v>
      </c>
      <c r="L29" s="239">
        <v>0</v>
      </c>
      <c r="M29" s="239">
        <v>0</v>
      </c>
      <c r="N29" s="239">
        <v>0</v>
      </c>
      <c r="O29" s="239">
        <v>6</v>
      </c>
      <c r="P29" s="239">
        <v>0</v>
      </c>
      <c r="Q29" s="239">
        <v>0</v>
      </c>
      <c r="R29" s="239">
        <v>0</v>
      </c>
      <c r="S29" s="239">
        <v>0</v>
      </c>
      <c r="T29" s="239">
        <v>0</v>
      </c>
      <c r="U29" s="239">
        <v>0</v>
      </c>
      <c r="V29" s="239">
        <v>0</v>
      </c>
      <c r="W29" s="239">
        <v>0</v>
      </c>
      <c r="X29" s="252">
        <v>14</v>
      </c>
      <c r="Y29" s="264">
        <v>1</v>
      </c>
      <c r="Z29" s="275">
        <f t="shared" si="1"/>
        <v>1400</v>
      </c>
      <c r="AB29" s="197">
        <f t="shared" si="2"/>
        <v>-71</v>
      </c>
      <c r="AC29" s="197">
        <v>72</v>
      </c>
      <c r="AD29" s="197">
        <v>72</v>
      </c>
      <c r="AE29">
        <f t="shared" si="3"/>
        <v>-71</v>
      </c>
    </row>
    <row r="30" spans="1:31" ht="13.5" customHeight="1">
      <c r="A30" s="204"/>
      <c r="B30" s="205"/>
      <c r="C30" s="217" t="s">
        <v>154</v>
      </c>
      <c r="D30" s="229" t="s">
        <v>357</v>
      </c>
      <c r="E30" s="239">
        <v>0</v>
      </c>
      <c r="F30" s="239">
        <v>0</v>
      </c>
      <c r="G30" s="239">
        <v>0</v>
      </c>
      <c r="H30" s="239">
        <v>0</v>
      </c>
      <c r="I30" s="239">
        <v>0</v>
      </c>
      <c r="J30" s="239">
        <v>0</v>
      </c>
      <c r="K30" s="239">
        <v>0</v>
      </c>
      <c r="L30" s="239">
        <v>0</v>
      </c>
      <c r="M30" s="239">
        <v>0</v>
      </c>
      <c r="N30" s="239">
        <v>0</v>
      </c>
      <c r="O30" s="239">
        <v>0</v>
      </c>
      <c r="P30" s="239">
        <v>0</v>
      </c>
      <c r="Q30" s="239">
        <v>0</v>
      </c>
      <c r="R30" s="239">
        <v>0</v>
      </c>
      <c r="S30" s="239">
        <v>0</v>
      </c>
      <c r="T30" s="239">
        <v>0</v>
      </c>
      <c r="U30" s="239">
        <v>0</v>
      </c>
      <c r="V30" s="239">
        <v>0</v>
      </c>
      <c r="W30" s="239">
        <v>0</v>
      </c>
      <c r="X30" s="252">
        <v>0</v>
      </c>
      <c r="Y30" s="264">
        <v>0</v>
      </c>
      <c r="Z30" s="275" t="str">
        <f t="shared" si="1"/>
        <v>－</v>
      </c>
      <c r="AB30" s="197">
        <f t="shared" si="2"/>
        <v>-50</v>
      </c>
      <c r="AC30" s="197">
        <v>50</v>
      </c>
      <c r="AD30" s="197">
        <v>50</v>
      </c>
      <c r="AE30">
        <f t="shared" si="3"/>
        <v>-50</v>
      </c>
    </row>
    <row r="31" spans="1:31" ht="13.5" customHeight="1">
      <c r="A31" s="204"/>
      <c r="B31" s="205"/>
      <c r="C31" s="217"/>
      <c r="D31" s="229" t="s">
        <v>76</v>
      </c>
      <c r="E31" s="239">
        <v>0</v>
      </c>
      <c r="F31" s="239">
        <v>0</v>
      </c>
      <c r="G31" s="239">
        <v>0</v>
      </c>
      <c r="H31" s="239">
        <v>0</v>
      </c>
      <c r="I31" s="239">
        <v>0</v>
      </c>
      <c r="J31" s="239">
        <v>0</v>
      </c>
      <c r="K31" s="239">
        <v>0</v>
      </c>
      <c r="L31" s="239">
        <v>0</v>
      </c>
      <c r="M31" s="239">
        <v>0</v>
      </c>
      <c r="N31" s="239">
        <v>0</v>
      </c>
      <c r="O31" s="239">
        <v>0</v>
      </c>
      <c r="P31" s="239">
        <v>0</v>
      </c>
      <c r="Q31" s="239">
        <v>0</v>
      </c>
      <c r="R31" s="239">
        <v>0</v>
      </c>
      <c r="S31" s="239">
        <v>0</v>
      </c>
      <c r="T31" s="239">
        <v>0</v>
      </c>
      <c r="U31" s="239">
        <v>0</v>
      </c>
      <c r="V31" s="239">
        <v>0</v>
      </c>
      <c r="W31" s="239">
        <v>0</v>
      </c>
      <c r="X31" s="252">
        <v>0</v>
      </c>
      <c r="Y31" s="264">
        <v>0</v>
      </c>
      <c r="Z31" s="275" t="str">
        <f t="shared" si="1"/>
        <v>－</v>
      </c>
      <c r="AB31" s="197">
        <f t="shared" si="2"/>
        <v>-52</v>
      </c>
      <c r="AC31" s="197">
        <v>52</v>
      </c>
      <c r="AD31" s="197">
        <v>52</v>
      </c>
      <c r="AE31">
        <f t="shared" si="3"/>
        <v>-52</v>
      </c>
    </row>
    <row r="32" spans="1:31" ht="13.5" customHeight="1">
      <c r="A32" s="204"/>
      <c r="B32" s="205"/>
      <c r="C32" s="217" t="s">
        <v>42</v>
      </c>
      <c r="D32" s="229" t="s">
        <v>357</v>
      </c>
      <c r="E32" s="239">
        <v>0</v>
      </c>
      <c r="F32" s="239">
        <v>0</v>
      </c>
      <c r="G32" s="239">
        <v>0</v>
      </c>
      <c r="H32" s="239">
        <v>0</v>
      </c>
      <c r="I32" s="239">
        <v>0</v>
      </c>
      <c r="J32" s="239">
        <v>0</v>
      </c>
      <c r="K32" s="239">
        <v>0</v>
      </c>
      <c r="L32" s="239">
        <v>0</v>
      </c>
      <c r="M32" s="239">
        <v>0</v>
      </c>
      <c r="N32" s="239">
        <v>0</v>
      </c>
      <c r="O32" s="239">
        <v>0</v>
      </c>
      <c r="P32" s="239">
        <v>0</v>
      </c>
      <c r="Q32" s="239">
        <v>0</v>
      </c>
      <c r="R32" s="239">
        <v>0</v>
      </c>
      <c r="S32" s="239">
        <v>0</v>
      </c>
      <c r="T32" s="239">
        <v>0</v>
      </c>
      <c r="U32" s="239">
        <v>0</v>
      </c>
      <c r="V32" s="239">
        <v>0</v>
      </c>
      <c r="W32" s="239">
        <v>0</v>
      </c>
      <c r="X32" s="252">
        <v>0</v>
      </c>
      <c r="Y32" s="264">
        <v>0</v>
      </c>
      <c r="Z32" s="275" t="str">
        <f t="shared" si="1"/>
        <v>－</v>
      </c>
      <c r="AB32" s="197">
        <f t="shared" si="2"/>
        <v>0</v>
      </c>
      <c r="AC32" s="197">
        <v>0</v>
      </c>
      <c r="AD32" s="197">
        <v>0</v>
      </c>
      <c r="AE32">
        <f t="shared" si="3"/>
        <v>0</v>
      </c>
    </row>
    <row r="33" spans="1:31" ht="13.5" customHeight="1">
      <c r="A33" s="204"/>
      <c r="B33" s="205"/>
      <c r="C33" s="217"/>
      <c r="D33" s="229" t="s">
        <v>76</v>
      </c>
      <c r="E33" s="239">
        <v>0</v>
      </c>
      <c r="F33" s="239">
        <v>0</v>
      </c>
      <c r="G33" s="239">
        <v>0</v>
      </c>
      <c r="H33" s="239">
        <v>0</v>
      </c>
      <c r="I33" s="239">
        <v>0</v>
      </c>
      <c r="J33" s="239">
        <v>0</v>
      </c>
      <c r="K33" s="239">
        <v>0</v>
      </c>
      <c r="L33" s="239">
        <v>0</v>
      </c>
      <c r="M33" s="239">
        <v>0</v>
      </c>
      <c r="N33" s="239">
        <v>0</v>
      </c>
      <c r="O33" s="239">
        <v>0</v>
      </c>
      <c r="P33" s="239">
        <v>0</v>
      </c>
      <c r="Q33" s="239">
        <v>0</v>
      </c>
      <c r="R33" s="239">
        <v>0</v>
      </c>
      <c r="S33" s="239">
        <v>0</v>
      </c>
      <c r="T33" s="239">
        <v>0</v>
      </c>
      <c r="U33" s="239">
        <v>0</v>
      </c>
      <c r="V33" s="239">
        <v>0</v>
      </c>
      <c r="W33" s="239">
        <v>0</v>
      </c>
      <c r="X33" s="252">
        <v>0</v>
      </c>
      <c r="Y33" s="264">
        <v>0</v>
      </c>
      <c r="Z33" s="275" t="str">
        <f t="shared" si="1"/>
        <v>－</v>
      </c>
      <c r="AB33" s="197">
        <f t="shared" si="2"/>
        <v>0</v>
      </c>
      <c r="AC33" s="197">
        <v>0</v>
      </c>
      <c r="AD33" s="197">
        <v>0</v>
      </c>
      <c r="AE33">
        <f t="shared" si="3"/>
        <v>0</v>
      </c>
    </row>
    <row r="34" spans="1:31" ht="13.5" customHeight="1">
      <c r="A34" s="204"/>
      <c r="B34" s="205"/>
      <c r="C34" s="217" t="s">
        <v>155</v>
      </c>
      <c r="D34" s="229" t="s">
        <v>357</v>
      </c>
      <c r="E34" s="239">
        <v>0</v>
      </c>
      <c r="F34" s="239">
        <v>0</v>
      </c>
      <c r="G34" s="239">
        <v>0</v>
      </c>
      <c r="H34" s="239">
        <v>0</v>
      </c>
      <c r="I34" s="239">
        <v>0</v>
      </c>
      <c r="J34" s="239">
        <v>0</v>
      </c>
      <c r="K34" s="239">
        <v>0</v>
      </c>
      <c r="L34" s="239">
        <v>0</v>
      </c>
      <c r="M34" s="239">
        <v>0</v>
      </c>
      <c r="N34" s="239">
        <v>0</v>
      </c>
      <c r="O34" s="239">
        <v>0</v>
      </c>
      <c r="P34" s="239">
        <v>0</v>
      </c>
      <c r="Q34" s="239">
        <v>0</v>
      </c>
      <c r="R34" s="239">
        <v>0</v>
      </c>
      <c r="S34" s="239">
        <v>0</v>
      </c>
      <c r="T34" s="239">
        <v>0</v>
      </c>
      <c r="U34" s="239">
        <v>0</v>
      </c>
      <c r="V34" s="239">
        <v>0</v>
      </c>
      <c r="W34" s="239">
        <v>0</v>
      </c>
      <c r="X34" s="252">
        <v>0</v>
      </c>
      <c r="Y34" s="264">
        <v>0</v>
      </c>
      <c r="Z34" s="275" t="str">
        <f t="shared" si="1"/>
        <v>－</v>
      </c>
      <c r="AB34" s="197">
        <f t="shared" si="2"/>
        <v>0</v>
      </c>
      <c r="AC34" s="197">
        <v>0</v>
      </c>
      <c r="AD34" s="197">
        <v>0</v>
      </c>
      <c r="AE34">
        <f t="shared" si="3"/>
        <v>0</v>
      </c>
    </row>
    <row r="35" spans="1:31" ht="13.5" customHeight="1">
      <c r="A35" s="204"/>
      <c r="B35" s="205"/>
      <c r="C35" s="217"/>
      <c r="D35" s="229" t="s">
        <v>76</v>
      </c>
      <c r="E35" s="239">
        <v>0</v>
      </c>
      <c r="F35" s="239">
        <v>0</v>
      </c>
      <c r="G35" s="239">
        <v>0</v>
      </c>
      <c r="H35" s="239">
        <v>0</v>
      </c>
      <c r="I35" s="239">
        <v>0</v>
      </c>
      <c r="J35" s="239">
        <v>0</v>
      </c>
      <c r="K35" s="239">
        <v>0</v>
      </c>
      <c r="L35" s="239">
        <v>0</v>
      </c>
      <c r="M35" s="239">
        <v>0</v>
      </c>
      <c r="N35" s="239">
        <v>0</v>
      </c>
      <c r="O35" s="239">
        <v>0</v>
      </c>
      <c r="P35" s="239">
        <v>0</v>
      </c>
      <c r="Q35" s="239">
        <v>0</v>
      </c>
      <c r="R35" s="239">
        <v>0</v>
      </c>
      <c r="S35" s="239">
        <v>0</v>
      </c>
      <c r="T35" s="239">
        <v>0</v>
      </c>
      <c r="U35" s="239">
        <v>0</v>
      </c>
      <c r="V35" s="239">
        <v>0</v>
      </c>
      <c r="W35" s="239">
        <v>0</v>
      </c>
      <c r="X35" s="252">
        <v>0</v>
      </c>
      <c r="Y35" s="264">
        <v>0</v>
      </c>
      <c r="Z35" s="275" t="str">
        <f t="shared" si="1"/>
        <v>－</v>
      </c>
      <c r="AB35" s="197">
        <f t="shared" si="2"/>
        <v>0</v>
      </c>
      <c r="AC35" s="197">
        <v>0</v>
      </c>
      <c r="AD35" s="197">
        <v>0</v>
      </c>
      <c r="AE35">
        <f t="shared" si="3"/>
        <v>0</v>
      </c>
    </row>
    <row r="36" spans="1:31" ht="13.5" customHeight="1">
      <c r="A36" s="204"/>
      <c r="B36" s="205"/>
      <c r="C36" s="217" t="s">
        <v>158</v>
      </c>
      <c r="D36" s="229" t="s">
        <v>357</v>
      </c>
      <c r="E36" s="239">
        <v>0</v>
      </c>
      <c r="F36" s="239">
        <v>0</v>
      </c>
      <c r="G36" s="239">
        <v>0</v>
      </c>
      <c r="H36" s="239">
        <v>0</v>
      </c>
      <c r="I36" s="239">
        <v>0</v>
      </c>
      <c r="J36" s="239">
        <v>0</v>
      </c>
      <c r="K36" s="239">
        <v>0</v>
      </c>
      <c r="L36" s="239">
        <v>0</v>
      </c>
      <c r="M36" s="239">
        <v>0</v>
      </c>
      <c r="N36" s="239">
        <v>0</v>
      </c>
      <c r="O36" s="239">
        <v>0</v>
      </c>
      <c r="P36" s="239">
        <v>0</v>
      </c>
      <c r="Q36" s="239">
        <v>0</v>
      </c>
      <c r="R36" s="239">
        <v>0</v>
      </c>
      <c r="S36" s="239">
        <v>0</v>
      </c>
      <c r="T36" s="239">
        <v>0</v>
      </c>
      <c r="U36" s="239">
        <v>0</v>
      </c>
      <c r="V36" s="239">
        <v>0</v>
      </c>
      <c r="W36" s="239">
        <v>0</v>
      </c>
      <c r="X36" s="252">
        <v>0</v>
      </c>
      <c r="Y36" s="264">
        <v>0</v>
      </c>
      <c r="Z36" s="275" t="str">
        <f t="shared" si="1"/>
        <v>－</v>
      </c>
      <c r="AB36" s="197">
        <f t="shared" si="2"/>
        <v>-160</v>
      </c>
      <c r="AC36" s="197">
        <v>160</v>
      </c>
      <c r="AD36" s="197">
        <v>163</v>
      </c>
      <c r="AE36" s="287">
        <f t="shared" si="3"/>
        <v>-163</v>
      </c>
    </row>
    <row r="37" spans="1:31" ht="13.5" customHeight="1">
      <c r="A37" s="204"/>
      <c r="B37" s="205"/>
      <c r="C37" s="217"/>
      <c r="D37" s="229" t="s">
        <v>76</v>
      </c>
      <c r="E37" s="239">
        <v>0</v>
      </c>
      <c r="F37" s="239">
        <v>0</v>
      </c>
      <c r="G37" s="239">
        <v>0</v>
      </c>
      <c r="H37" s="239">
        <v>0</v>
      </c>
      <c r="I37" s="239">
        <v>0</v>
      </c>
      <c r="J37" s="239">
        <v>0</v>
      </c>
      <c r="K37" s="239">
        <v>0</v>
      </c>
      <c r="L37" s="239">
        <v>0</v>
      </c>
      <c r="M37" s="239">
        <v>0</v>
      </c>
      <c r="N37" s="239">
        <v>0</v>
      </c>
      <c r="O37" s="239">
        <v>0</v>
      </c>
      <c r="P37" s="239">
        <v>0</v>
      </c>
      <c r="Q37" s="239">
        <v>0</v>
      </c>
      <c r="R37" s="239">
        <v>0</v>
      </c>
      <c r="S37" s="239">
        <v>0</v>
      </c>
      <c r="T37" s="239">
        <v>0</v>
      </c>
      <c r="U37" s="239">
        <v>0</v>
      </c>
      <c r="V37" s="239">
        <v>0</v>
      </c>
      <c r="W37" s="239">
        <v>0</v>
      </c>
      <c r="X37" s="252">
        <v>0</v>
      </c>
      <c r="Y37" s="264">
        <v>0</v>
      </c>
      <c r="Z37" s="275" t="str">
        <f t="shared" si="1"/>
        <v>－</v>
      </c>
      <c r="AB37" s="197">
        <f t="shared" si="2"/>
        <v>-172</v>
      </c>
      <c r="AC37" s="197">
        <v>172</v>
      </c>
      <c r="AD37" s="197">
        <v>172</v>
      </c>
      <c r="AE37">
        <f t="shared" si="3"/>
        <v>-172</v>
      </c>
    </row>
    <row r="38" spans="1:31" ht="13.5" customHeight="1">
      <c r="A38" s="204"/>
      <c r="B38" s="205"/>
      <c r="C38" s="217" t="s">
        <v>159</v>
      </c>
      <c r="D38" s="229" t="s">
        <v>357</v>
      </c>
      <c r="E38" s="239">
        <v>0</v>
      </c>
      <c r="F38" s="239">
        <v>0</v>
      </c>
      <c r="G38" s="239">
        <v>0</v>
      </c>
      <c r="H38" s="239">
        <v>0</v>
      </c>
      <c r="I38" s="239">
        <v>0</v>
      </c>
      <c r="J38" s="239">
        <v>0</v>
      </c>
      <c r="K38" s="239">
        <v>0</v>
      </c>
      <c r="L38" s="239">
        <v>0</v>
      </c>
      <c r="M38" s="239">
        <v>0</v>
      </c>
      <c r="N38" s="239">
        <v>0</v>
      </c>
      <c r="O38" s="239">
        <v>0</v>
      </c>
      <c r="P38" s="239">
        <v>0</v>
      </c>
      <c r="Q38" s="239">
        <v>0</v>
      </c>
      <c r="R38" s="239">
        <v>0</v>
      </c>
      <c r="S38" s="239">
        <v>0</v>
      </c>
      <c r="T38" s="239">
        <v>0</v>
      </c>
      <c r="U38" s="239">
        <v>0</v>
      </c>
      <c r="V38" s="239">
        <v>0</v>
      </c>
      <c r="W38" s="239">
        <v>0</v>
      </c>
      <c r="X38" s="252">
        <v>0</v>
      </c>
      <c r="Y38" s="264">
        <v>0</v>
      </c>
      <c r="Z38" s="275" t="str">
        <f t="shared" si="1"/>
        <v>－</v>
      </c>
      <c r="AB38" s="197">
        <f t="shared" si="2"/>
        <v>0</v>
      </c>
      <c r="AC38" s="197">
        <v>0</v>
      </c>
      <c r="AD38" s="197">
        <v>0</v>
      </c>
      <c r="AE38">
        <f t="shared" si="3"/>
        <v>0</v>
      </c>
    </row>
    <row r="39" spans="1:31" ht="13.5" customHeight="1">
      <c r="A39" s="204"/>
      <c r="B39" s="205"/>
      <c r="C39" s="217"/>
      <c r="D39" s="229" t="s">
        <v>76</v>
      </c>
      <c r="E39" s="239">
        <v>0</v>
      </c>
      <c r="F39" s="239">
        <v>0</v>
      </c>
      <c r="G39" s="239">
        <v>0</v>
      </c>
      <c r="H39" s="239">
        <v>0</v>
      </c>
      <c r="I39" s="239">
        <v>0</v>
      </c>
      <c r="J39" s="239">
        <v>0</v>
      </c>
      <c r="K39" s="239">
        <v>0</v>
      </c>
      <c r="L39" s="239">
        <v>0</v>
      </c>
      <c r="M39" s="239">
        <v>0</v>
      </c>
      <c r="N39" s="239">
        <v>0</v>
      </c>
      <c r="O39" s="239">
        <v>0</v>
      </c>
      <c r="P39" s="239">
        <v>0</v>
      </c>
      <c r="Q39" s="239">
        <v>0</v>
      </c>
      <c r="R39" s="239">
        <v>0</v>
      </c>
      <c r="S39" s="239">
        <v>0</v>
      </c>
      <c r="T39" s="239">
        <v>0</v>
      </c>
      <c r="U39" s="239">
        <v>0</v>
      </c>
      <c r="V39" s="239">
        <v>0</v>
      </c>
      <c r="W39" s="239">
        <v>0</v>
      </c>
      <c r="X39" s="252">
        <v>0</v>
      </c>
      <c r="Y39" s="264">
        <v>0</v>
      </c>
      <c r="Z39" s="275" t="str">
        <f t="shared" si="1"/>
        <v>－</v>
      </c>
      <c r="AB39" s="197">
        <f t="shared" si="2"/>
        <v>0</v>
      </c>
      <c r="AC39" s="197">
        <v>0</v>
      </c>
      <c r="AD39" s="197">
        <v>0</v>
      </c>
      <c r="AE39">
        <f t="shared" si="3"/>
        <v>0</v>
      </c>
    </row>
    <row r="40" spans="1:31" ht="13.5" customHeight="1">
      <c r="A40" s="204"/>
      <c r="B40" s="211"/>
      <c r="C40" s="217" t="s">
        <v>160</v>
      </c>
      <c r="D40" s="229" t="s">
        <v>357</v>
      </c>
      <c r="E40" s="239">
        <v>0</v>
      </c>
      <c r="F40" s="239">
        <v>0</v>
      </c>
      <c r="G40" s="239">
        <v>0</v>
      </c>
      <c r="H40" s="239">
        <v>0</v>
      </c>
      <c r="I40" s="239">
        <v>0</v>
      </c>
      <c r="J40" s="239">
        <v>0</v>
      </c>
      <c r="K40" s="239">
        <v>0</v>
      </c>
      <c r="L40" s="239">
        <v>0</v>
      </c>
      <c r="M40" s="239">
        <v>0</v>
      </c>
      <c r="N40" s="239">
        <v>0</v>
      </c>
      <c r="O40" s="239">
        <v>0</v>
      </c>
      <c r="P40" s="239">
        <v>0</v>
      </c>
      <c r="Q40" s="239">
        <v>0</v>
      </c>
      <c r="R40" s="239">
        <v>0</v>
      </c>
      <c r="S40" s="239">
        <v>0</v>
      </c>
      <c r="T40" s="239">
        <v>0</v>
      </c>
      <c r="U40" s="239">
        <v>0</v>
      </c>
      <c r="V40" s="239">
        <v>0</v>
      </c>
      <c r="W40" s="239">
        <v>0</v>
      </c>
      <c r="X40" s="252">
        <v>0</v>
      </c>
      <c r="Y40" s="264">
        <v>0</v>
      </c>
      <c r="Z40" s="275" t="str">
        <f t="shared" si="1"/>
        <v>－</v>
      </c>
      <c r="AB40" s="197">
        <f t="shared" si="2"/>
        <v>-2104</v>
      </c>
      <c r="AC40" s="197">
        <v>2104</v>
      </c>
      <c r="AD40" s="197">
        <v>2104</v>
      </c>
      <c r="AE40">
        <f t="shared" si="3"/>
        <v>-2104</v>
      </c>
    </row>
    <row r="41" spans="1:31" ht="13.5" customHeight="1">
      <c r="A41" s="204"/>
      <c r="B41" s="211"/>
      <c r="C41" s="217"/>
      <c r="D41" s="229" t="s">
        <v>76</v>
      </c>
      <c r="E41" s="239">
        <v>0</v>
      </c>
      <c r="F41" s="239">
        <v>0</v>
      </c>
      <c r="G41" s="239">
        <v>0</v>
      </c>
      <c r="H41" s="239">
        <v>0</v>
      </c>
      <c r="I41" s="239">
        <v>0</v>
      </c>
      <c r="J41" s="239">
        <v>0</v>
      </c>
      <c r="K41" s="239">
        <v>0</v>
      </c>
      <c r="L41" s="239">
        <v>0</v>
      </c>
      <c r="M41" s="239">
        <v>0</v>
      </c>
      <c r="N41" s="239">
        <v>0</v>
      </c>
      <c r="O41" s="239">
        <v>0</v>
      </c>
      <c r="P41" s="239">
        <v>0</v>
      </c>
      <c r="Q41" s="239">
        <v>0</v>
      </c>
      <c r="R41" s="239">
        <v>0</v>
      </c>
      <c r="S41" s="239">
        <v>0</v>
      </c>
      <c r="T41" s="239">
        <v>0</v>
      </c>
      <c r="U41" s="239">
        <v>0</v>
      </c>
      <c r="V41" s="239">
        <v>0</v>
      </c>
      <c r="W41" s="239">
        <v>0</v>
      </c>
      <c r="X41" s="252">
        <v>0</v>
      </c>
      <c r="Y41" s="264">
        <v>0</v>
      </c>
      <c r="Z41" s="275" t="str">
        <f t="shared" si="1"/>
        <v>－</v>
      </c>
      <c r="AB41" s="197">
        <f t="shared" si="2"/>
        <v>-2104</v>
      </c>
      <c r="AC41" s="197">
        <v>2104</v>
      </c>
      <c r="AD41" s="197">
        <v>2104</v>
      </c>
      <c r="AE41">
        <f t="shared" si="3"/>
        <v>-2104</v>
      </c>
    </row>
    <row r="42" spans="1:31" ht="13.5" customHeight="1">
      <c r="A42" s="204"/>
      <c r="B42" s="205"/>
      <c r="C42" s="217" t="s">
        <v>73</v>
      </c>
      <c r="D42" s="229" t="s">
        <v>357</v>
      </c>
      <c r="E42" s="239">
        <v>0</v>
      </c>
      <c r="F42" s="239">
        <v>0</v>
      </c>
      <c r="G42" s="239">
        <v>0</v>
      </c>
      <c r="H42" s="239">
        <v>0</v>
      </c>
      <c r="I42" s="239">
        <v>0</v>
      </c>
      <c r="J42" s="239">
        <v>0</v>
      </c>
      <c r="K42" s="239">
        <v>0</v>
      </c>
      <c r="L42" s="239">
        <v>0</v>
      </c>
      <c r="M42" s="239">
        <v>0</v>
      </c>
      <c r="N42" s="239">
        <v>0</v>
      </c>
      <c r="O42" s="239">
        <v>0</v>
      </c>
      <c r="P42" s="239">
        <v>0</v>
      </c>
      <c r="Q42" s="239">
        <v>0</v>
      </c>
      <c r="R42" s="239">
        <v>0</v>
      </c>
      <c r="S42" s="239">
        <v>1</v>
      </c>
      <c r="T42" s="239">
        <v>0</v>
      </c>
      <c r="U42" s="239">
        <v>0</v>
      </c>
      <c r="V42" s="239">
        <v>0</v>
      </c>
      <c r="W42" s="239">
        <v>2</v>
      </c>
      <c r="X42" s="252">
        <v>3</v>
      </c>
      <c r="Y42" s="264">
        <v>0</v>
      </c>
      <c r="Z42" s="275" t="str">
        <f t="shared" si="1"/>
        <v>－</v>
      </c>
      <c r="AB42" s="197">
        <f t="shared" si="2"/>
        <v>-8</v>
      </c>
      <c r="AC42" s="197">
        <v>8</v>
      </c>
      <c r="AD42" s="197">
        <v>8</v>
      </c>
      <c r="AE42">
        <f t="shared" si="3"/>
        <v>-8</v>
      </c>
    </row>
    <row r="43" spans="1:31" ht="13.5" customHeight="1">
      <c r="A43" s="204"/>
      <c r="B43" s="205"/>
      <c r="C43" s="217"/>
      <c r="D43" s="229" t="s">
        <v>76</v>
      </c>
      <c r="E43" s="239">
        <v>0</v>
      </c>
      <c r="F43" s="239">
        <v>0</v>
      </c>
      <c r="G43" s="239">
        <v>0</v>
      </c>
      <c r="H43" s="239">
        <v>0</v>
      </c>
      <c r="I43" s="239">
        <v>0</v>
      </c>
      <c r="J43" s="239">
        <v>0</v>
      </c>
      <c r="K43" s="239">
        <v>0</v>
      </c>
      <c r="L43" s="239">
        <v>0</v>
      </c>
      <c r="M43" s="239">
        <v>0</v>
      </c>
      <c r="N43" s="239">
        <v>0</v>
      </c>
      <c r="O43" s="239">
        <v>0</v>
      </c>
      <c r="P43" s="239">
        <v>0</v>
      </c>
      <c r="Q43" s="239">
        <v>0</v>
      </c>
      <c r="R43" s="239">
        <v>0</v>
      </c>
      <c r="S43" s="239">
        <v>1</v>
      </c>
      <c r="T43" s="239">
        <v>0</v>
      </c>
      <c r="U43" s="239">
        <v>0</v>
      </c>
      <c r="V43" s="239">
        <v>0</v>
      </c>
      <c r="W43" s="239">
        <v>2</v>
      </c>
      <c r="X43" s="252">
        <v>3</v>
      </c>
      <c r="Y43" s="264">
        <v>0</v>
      </c>
      <c r="Z43" s="275" t="str">
        <f t="shared" si="1"/>
        <v>－</v>
      </c>
      <c r="AB43" s="197">
        <f t="shared" si="2"/>
        <v>-8</v>
      </c>
      <c r="AC43" s="197">
        <v>8</v>
      </c>
      <c r="AD43" s="197">
        <v>8</v>
      </c>
      <c r="AE43">
        <f t="shared" si="3"/>
        <v>-8</v>
      </c>
    </row>
    <row r="44" spans="1:31" ht="13.5" customHeight="1">
      <c r="A44" s="204"/>
      <c r="B44" s="205"/>
      <c r="C44" s="217" t="s">
        <v>161</v>
      </c>
      <c r="D44" s="229" t="s">
        <v>357</v>
      </c>
      <c r="E44" s="239">
        <v>0</v>
      </c>
      <c r="F44" s="239">
        <v>0</v>
      </c>
      <c r="G44" s="239">
        <v>0</v>
      </c>
      <c r="H44" s="239">
        <v>0</v>
      </c>
      <c r="I44" s="239">
        <v>0</v>
      </c>
      <c r="J44" s="239">
        <v>0</v>
      </c>
      <c r="K44" s="239">
        <v>0</v>
      </c>
      <c r="L44" s="239">
        <v>0</v>
      </c>
      <c r="M44" s="239">
        <v>0</v>
      </c>
      <c r="N44" s="239">
        <v>0</v>
      </c>
      <c r="O44" s="239">
        <v>0</v>
      </c>
      <c r="P44" s="239">
        <v>0</v>
      </c>
      <c r="Q44" s="239">
        <v>0</v>
      </c>
      <c r="R44" s="239">
        <v>0</v>
      </c>
      <c r="S44" s="239">
        <v>0</v>
      </c>
      <c r="T44" s="239">
        <v>0</v>
      </c>
      <c r="U44" s="239">
        <v>0</v>
      </c>
      <c r="V44" s="239">
        <v>0</v>
      </c>
      <c r="W44" s="239">
        <v>0</v>
      </c>
      <c r="X44" s="252">
        <v>0</v>
      </c>
      <c r="Y44" s="264">
        <v>0</v>
      </c>
      <c r="Z44" s="275" t="str">
        <f t="shared" si="1"/>
        <v>－</v>
      </c>
      <c r="AB44" s="197">
        <f t="shared" si="2"/>
        <v>0</v>
      </c>
      <c r="AC44" s="197">
        <v>0</v>
      </c>
      <c r="AD44" s="197">
        <v>0</v>
      </c>
      <c r="AE44">
        <f t="shared" si="3"/>
        <v>0</v>
      </c>
    </row>
    <row r="45" spans="1:31" ht="13.5" customHeight="1">
      <c r="A45" s="204"/>
      <c r="B45" s="205"/>
      <c r="C45" s="217"/>
      <c r="D45" s="229" t="s">
        <v>76</v>
      </c>
      <c r="E45" s="239">
        <v>0</v>
      </c>
      <c r="F45" s="239">
        <v>0</v>
      </c>
      <c r="G45" s="239">
        <v>0</v>
      </c>
      <c r="H45" s="239">
        <v>0</v>
      </c>
      <c r="I45" s="239">
        <v>0</v>
      </c>
      <c r="J45" s="239">
        <v>0</v>
      </c>
      <c r="K45" s="239">
        <v>0</v>
      </c>
      <c r="L45" s="239">
        <v>0</v>
      </c>
      <c r="M45" s="239">
        <v>0</v>
      </c>
      <c r="N45" s="239">
        <v>0</v>
      </c>
      <c r="O45" s="239">
        <v>0</v>
      </c>
      <c r="P45" s="239">
        <v>0</v>
      </c>
      <c r="Q45" s="239">
        <v>0</v>
      </c>
      <c r="R45" s="239">
        <v>0</v>
      </c>
      <c r="S45" s="239">
        <v>0</v>
      </c>
      <c r="T45" s="239">
        <v>0</v>
      </c>
      <c r="U45" s="239">
        <v>0</v>
      </c>
      <c r="V45" s="239">
        <v>0</v>
      </c>
      <c r="W45" s="239">
        <v>0</v>
      </c>
      <c r="X45" s="252">
        <v>0</v>
      </c>
      <c r="Y45" s="264">
        <v>0</v>
      </c>
      <c r="Z45" s="275" t="str">
        <f t="shared" si="1"/>
        <v>－</v>
      </c>
      <c r="AB45" s="197">
        <f t="shared" si="2"/>
        <v>0</v>
      </c>
      <c r="AC45" s="197">
        <v>0</v>
      </c>
      <c r="AD45" s="197">
        <v>0</v>
      </c>
      <c r="AE45">
        <f t="shared" si="3"/>
        <v>0</v>
      </c>
    </row>
    <row r="46" spans="1:31" ht="13.5" customHeight="1">
      <c r="A46" s="204"/>
      <c r="B46" s="205"/>
      <c r="C46" s="217" t="s">
        <v>163</v>
      </c>
      <c r="D46" s="229" t="s">
        <v>357</v>
      </c>
      <c r="E46" s="239">
        <v>0</v>
      </c>
      <c r="F46" s="239">
        <v>0</v>
      </c>
      <c r="G46" s="239">
        <v>0</v>
      </c>
      <c r="H46" s="239">
        <v>0</v>
      </c>
      <c r="I46" s="239">
        <v>0</v>
      </c>
      <c r="J46" s="239">
        <v>0</v>
      </c>
      <c r="K46" s="239">
        <v>0</v>
      </c>
      <c r="L46" s="239">
        <v>0</v>
      </c>
      <c r="M46" s="239">
        <v>0</v>
      </c>
      <c r="N46" s="239">
        <v>0</v>
      </c>
      <c r="O46" s="239">
        <v>0</v>
      </c>
      <c r="P46" s="239">
        <v>0</v>
      </c>
      <c r="Q46" s="239">
        <v>0</v>
      </c>
      <c r="R46" s="239">
        <v>0</v>
      </c>
      <c r="S46" s="239">
        <v>0</v>
      </c>
      <c r="T46" s="239">
        <v>0</v>
      </c>
      <c r="U46" s="239">
        <v>0</v>
      </c>
      <c r="V46" s="239">
        <v>0</v>
      </c>
      <c r="W46" s="239">
        <v>0</v>
      </c>
      <c r="X46" s="252">
        <v>0</v>
      </c>
      <c r="Y46" s="264">
        <v>0</v>
      </c>
      <c r="Z46" s="275" t="str">
        <f t="shared" si="1"/>
        <v>－</v>
      </c>
      <c r="AB46" s="197">
        <f t="shared" si="2"/>
        <v>-58</v>
      </c>
      <c r="AC46" s="197">
        <v>58</v>
      </c>
      <c r="AD46" s="197">
        <v>58</v>
      </c>
      <c r="AE46">
        <f t="shared" si="3"/>
        <v>-58</v>
      </c>
    </row>
    <row r="47" spans="1:31" ht="13.5" customHeight="1">
      <c r="A47" s="204"/>
      <c r="B47" s="205"/>
      <c r="C47" s="217"/>
      <c r="D47" s="229" t="s">
        <v>76</v>
      </c>
      <c r="E47" s="239">
        <v>0</v>
      </c>
      <c r="F47" s="239">
        <v>0</v>
      </c>
      <c r="G47" s="239">
        <v>0</v>
      </c>
      <c r="H47" s="239">
        <v>0</v>
      </c>
      <c r="I47" s="239">
        <v>0</v>
      </c>
      <c r="J47" s="239">
        <v>0</v>
      </c>
      <c r="K47" s="239">
        <v>0</v>
      </c>
      <c r="L47" s="239">
        <v>0</v>
      </c>
      <c r="M47" s="239">
        <v>0</v>
      </c>
      <c r="N47" s="239">
        <v>0</v>
      </c>
      <c r="O47" s="239">
        <v>0</v>
      </c>
      <c r="P47" s="239">
        <v>0</v>
      </c>
      <c r="Q47" s="239">
        <v>0</v>
      </c>
      <c r="R47" s="239">
        <v>0</v>
      </c>
      <c r="S47" s="239">
        <v>0</v>
      </c>
      <c r="T47" s="239">
        <v>0</v>
      </c>
      <c r="U47" s="239">
        <v>0</v>
      </c>
      <c r="V47" s="239">
        <v>0</v>
      </c>
      <c r="W47" s="239">
        <v>0</v>
      </c>
      <c r="X47" s="252">
        <v>0</v>
      </c>
      <c r="Y47" s="264">
        <v>0</v>
      </c>
      <c r="Z47" s="275" t="str">
        <f t="shared" si="1"/>
        <v>－</v>
      </c>
      <c r="AB47" s="197">
        <f t="shared" si="2"/>
        <v>-62</v>
      </c>
      <c r="AC47" s="197">
        <v>62</v>
      </c>
      <c r="AD47" s="197">
        <v>62</v>
      </c>
      <c r="AE47">
        <f t="shared" si="3"/>
        <v>-62</v>
      </c>
    </row>
    <row r="48" spans="1:31" ht="13.5" customHeight="1">
      <c r="A48" s="204"/>
      <c r="B48" s="205"/>
      <c r="C48" s="217" t="s">
        <v>167</v>
      </c>
      <c r="D48" s="229" t="s">
        <v>357</v>
      </c>
      <c r="E48" s="239">
        <v>0</v>
      </c>
      <c r="F48" s="239">
        <v>0</v>
      </c>
      <c r="G48" s="239">
        <v>0</v>
      </c>
      <c r="H48" s="239">
        <v>0</v>
      </c>
      <c r="I48" s="239">
        <v>0</v>
      </c>
      <c r="J48" s="239">
        <v>0</v>
      </c>
      <c r="K48" s="239">
        <v>0</v>
      </c>
      <c r="L48" s="239">
        <v>0</v>
      </c>
      <c r="M48" s="239">
        <v>0</v>
      </c>
      <c r="N48" s="239">
        <v>0</v>
      </c>
      <c r="O48" s="239">
        <v>0</v>
      </c>
      <c r="P48" s="239">
        <v>0</v>
      </c>
      <c r="Q48" s="239">
        <v>0</v>
      </c>
      <c r="R48" s="239">
        <v>0</v>
      </c>
      <c r="S48" s="239">
        <v>0</v>
      </c>
      <c r="T48" s="239">
        <v>0</v>
      </c>
      <c r="U48" s="239">
        <v>0</v>
      </c>
      <c r="V48" s="239">
        <v>0</v>
      </c>
      <c r="W48" s="239">
        <v>0</v>
      </c>
      <c r="X48" s="252">
        <v>0</v>
      </c>
      <c r="Y48" s="264">
        <v>0</v>
      </c>
      <c r="Z48" s="275" t="str">
        <f t="shared" si="1"/>
        <v>－</v>
      </c>
      <c r="AB48" s="197">
        <f t="shared" si="2"/>
        <v>0</v>
      </c>
      <c r="AC48" s="197">
        <v>0</v>
      </c>
      <c r="AD48" s="197">
        <v>0</v>
      </c>
      <c r="AE48">
        <f t="shared" si="3"/>
        <v>0</v>
      </c>
    </row>
    <row r="49" spans="1:32" ht="13.5" customHeight="1">
      <c r="A49" s="204"/>
      <c r="B49" s="205"/>
      <c r="C49" s="217"/>
      <c r="D49" s="229" t="s">
        <v>76</v>
      </c>
      <c r="E49" s="239">
        <v>0</v>
      </c>
      <c r="F49" s="239">
        <v>0</v>
      </c>
      <c r="G49" s="239">
        <v>0</v>
      </c>
      <c r="H49" s="239">
        <v>0</v>
      </c>
      <c r="I49" s="239">
        <v>0</v>
      </c>
      <c r="J49" s="239">
        <v>0</v>
      </c>
      <c r="K49" s="239">
        <v>0</v>
      </c>
      <c r="L49" s="239">
        <v>0</v>
      </c>
      <c r="M49" s="239">
        <v>0</v>
      </c>
      <c r="N49" s="239">
        <v>0</v>
      </c>
      <c r="O49" s="239">
        <v>0</v>
      </c>
      <c r="P49" s="239">
        <v>0</v>
      </c>
      <c r="Q49" s="239">
        <v>0</v>
      </c>
      <c r="R49" s="239">
        <v>0</v>
      </c>
      <c r="S49" s="239">
        <v>0</v>
      </c>
      <c r="T49" s="239">
        <v>0</v>
      </c>
      <c r="U49" s="239">
        <v>0</v>
      </c>
      <c r="V49" s="239">
        <v>0</v>
      </c>
      <c r="W49" s="239">
        <v>0</v>
      </c>
      <c r="X49" s="252">
        <v>0</v>
      </c>
      <c r="Y49" s="264">
        <v>0</v>
      </c>
      <c r="Z49" s="275" t="str">
        <f t="shared" si="1"/>
        <v>－</v>
      </c>
      <c r="AB49" s="197">
        <f t="shared" si="2"/>
        <v>0</v>
      </c>
      <c r="AC49" s="197">
        <v>0</v>
      </c>
      <c r="AD49" s="197">
        <v>0</v>
      </c>
      <c r="AE49">
        <f t="shared" si="3"/>
        <v>0</v>
      </c>
    </row>
    <row r="50" spans="1:32" ht="13.5" customHeight="1">
      <c r="A50" s="204"/>
      <c r="B50" s="205"/>
      <c r="C50" s="217" t="s">
        <v>169</v>
      </c>
      <c r="D50" s="229" t="s">
        <v>357</v>
      </c>
      <c r="E50" s="239">
        <v>0</v>
      </c>
      <c r="F50" s="239">
        <v>0</v>
      </c>
      <c r="G50" s="239">
        <v>0</v>
      </c>
      <c r="H50" s="239">
        <v>0</v>
      </c>
      <c r="I50" s="239">
        <v>0</v>
      </c>
      <c r="J50" s="239">
        <v>0</v>
      </c>
      <c r="K50" s="239">
        <v>0</v>
      </c>
      <c r="L50" s="239">
        <v>0</v>
      </c>
      <c r="M50" s="239">
        <v>0</v>
      </c>
      <c r="N50" s="239">
        <v>0</v>
      </c>
      <c r="O50" s="239">
        <v>0</v>
      </c>
      <c r="P50" s="239">
        <v>0</v>
      </c>
      <c r="Q50" s="239">
        <v>0</v>
      </c>
      <c r="R50" s="239">
        <v>0</v>
      </c>
      <c r="S50" s="239">
        <v>0</v>
      </c>
      <c r="T50" s="239">
        <v>0</v>
      </c>
      <c r="U50" s="239">
        <v>0</v>
      </c>
      <c r="V50" s="239">
        <v>0</v>
      </c>
      <c r="W50" s="239">
        <v>0</v>
      </c>
      <c r="X50" s="252">
        <v>0</v>
      </c>
      <c r="Y50" s="264">
        <v>0</v>
      </c>
      <c r="Z50" s="275" t="str">
        <f t="shared" si="1"/>
        <v>－</v>
      </c>
      <c r="AB50" s="197">
        <f t="shared" si="2"/>
        <v>0</v>
      </c>
      <c r="AC50" s="197">
        <v>0</v>
      </c>
      <c r="AD50" s="197">
        <v>0</v>
      </c>
      <c r="AE50">
        <f t="shared" si="3"/>
        <v>0</v>
      </c>
    </row>
    <row r="51" spans="1:32" ht="13.5" customHeight="1">
      <c r="A51" s="204"/>
      <c r="B51" s="205"/>
      <c r="C51" s="217"/>
      <c r="D51" s="229" t="s">
        <v>76</v>
      </c>
      <c r="E51" s="239">
        <v>0</v>
      </c>
      <c r="F51" s="239">
        <v>0</v>
      </c>
      <c r="G51" s="239">
        <v>0</v>
      </c>
      <c r="H51" s="239">
        <v>0</v>
      </c>
      <c r="I51" s="239">
        <v>0</v>
      </c>
      <c r="J51" s="239">
        <v>0</v>
      </c>
      <c r="K51" s="239">
        <v>0</v>
      </c>
      <c r="L51" s="239">
        <v>0</v>
      </c>
      <c r="M51" s="239">
        <v>0</v>
      </c>
      <c r="N51" s="239">
        <v>0</v>
      </c>
      <c r="O51" s="239">
        <v>0</v>
      </c>
      <c r="P51" s="239">
        <v>0</v>
      </c>
      <c r="Q51" s="239">
        <v>0</v>
      </c>
      <c r="R51" s="239">
        <v>0</v>
      </c>
      <c r="S51" s="239">
        <v>0</v>
      </c>
      <c r="T51" s="239">
        <v>0</v>
      </c>
      <c r="U51" s="239">
        <v>0</v>
      </c>
      <c r="V51" s="239">
        <v>0</v>
      </c>
      <c r="W51" s="239">
        <v>0</v>
      </c>
      <c r="X51" s="252">
        <v>0</v>
      </c>
      <c r="Y51" s="264">
        <v>0</v>
      </c>
      <c r="Z51" s="275" t="str">
        <f t="shared" si="1"/>
        <v>－</v>
      </c>
      <c r="AB51" s="197">
        <f t="shared" si="2"/>
        <v>0</v>
      </c>
      <c r="AC51" s="197">
        <v>0</v>
      </c>
      <c r="AD51" s="197">
        <v>0</v>
      </c>
      <c r="AE51">
        <f t="shared" si="3"/>
        <v>0</v>
      </c>
    </row>
    <row r="52" spans="1:32" ht="13.5" customHeight="1">
      <c r="A52" s="204"/>
      <c r="B52" s="205"/>
      <c r="C52" s="217" t="s">
        <v>171</v>
      </c>
      <c r="D52" s="229" t="s">
        <v>357</v>
      </c>
      <c r="E52" s="239">
        <v>0</v>
      </c>
      <c r="F52" s="239">
        <v>0</v>
      </c>
      <c r="G52" s="239">
        <v>0</v>
      </c>
      <c r="H52" s="239">
        <v>0</v>
      </c>
      <c r="I52" s="239">
        <v>0</v>
      </c>
      <c r="J52" s="239">
        <v>0</v>
      </c>
      <c r="K52" s="239">
        <v>0</v>
      </c>
      <c r="L52" s="239">
        <v>0</v>
      </c>
      <c r="M52" s="239">
        <v>0</v>
      </c>
      <c r="N52" s="239">
        <v>0</v>
      </c>
      <c r="O52" s="239">
        <v>0</v>
      </c>
      <c r="P52" s="239">
        <v>0</v>
      </c>
      <c r="Q52" s="239">
        <v>0</v>
      </c>
      <c r="R52" s="239">
        <v>0</v>
      </c>
      <c r="S52" s="239">
        <v>0</v>
      </c>
      <c r="T52" s="239">
        <v>0</v>
      </c>
      <c r="U52" s="239">
        <v>0</v>
      </c>
      <c r="V52" s="239">
        <v>0</v>
      </c>
      <c r="W52" s="239">
        <v>0</v>
      </c>
      <c r="X52" s="252">
        <v>0</v>
      </c>
      <c r="Y52" s="264">
        <v>0</v>
      </c>
      <c r="Z52" s="275" t="str">
        <f t="shared" si="1"/>
        <v>－</v>
      </c>
      <c r="AB52" s="197">
        <f t="shared" si="2"/>
        <v>-4</v>
      </c>
      <c r="AC52" s="197">
        <v>4</v>
      </c>
      <c r="AD52" s="197">
        <v>7</v>
      </c>
      <c r="AE52" s="287">
        <f t="shared" si="3"/>
        <v>-7</v>
      </c>
    </row>
    <row r="53" spans="1:32" ht="13.5" customHeight="1">
      <c r="A53" s="204"/>
      <c r="B53" s="205"/>
      <c r="C53" s="217"/>
      <c r="D53" s="229" t="s">
        <v>76</v>
      </c>
      <c r="E53" s="239">
        <v>0</v>
      </c>
      <c r="F53" s="239">
        <v>0</v>
      </c>
      <c r="G53" s="239">
        <v>0</v>
      </c>
      <c r="H53" s="239">
        <v>0</v>
      </c>
      <c r="I53" s="239">
        <v>0</v>
      </c>
      <c r="J53" s="239">
        <v>0</v>
      </c>
      <c r="K53" s="239">
        <v>0</v>
      </c>
      <c r="L53" s="239">
        <v>0</v>
      </c>
      <c r="M53" s="239">
        <v>0</v>
      </c>
      <c r="N53" s="239">
        <v>0</v>
      </c>
      <c r="O53" s="239">
        <v>0</v>
      </c>
      <c r="P53" s="239">
        <v>0</v>
      </c>
      <c r="Q53" s="239">
        <v>0</v>
      </c>
      <c r="R53" s="239">
        <v>0</v>
      </c>
      <c r="S53" s="239">
        <v>0</v>
      </c>
      <c r="T53" s="239">
        <v>0</v>
      </c>
      <c r="U53" s="239">
        <v>0</v>
      </c>
      <c r="V53" s="239">
        <v>0</v>
      </c>
      <c r="W53" s="239">
        <v>0</v>
      </c>
      <c r="X53" s="252">
        <v>0</v>
      </c>
      <c r="Y53" s="264">
        <v>0</v>
      </c>
      <c r="Z53" s="275" t="str">
        <f t="shared" si="1"/>
        <v>－</v>
      </c>
      <c r="AB53" s="197">
        <f t="shared" si="2"/>
        <v>-4</v>
      </c>
      <c r="AC53" s="197">
        <v>4</v>
      </c>
      <c r="AD53" s="197">
        <v>7</v>
      </c>
      <c r="AE53" s="287">
        <f t="shared" si="3"/>
        <v>-7</v>
      </c>
    </row>
    <row r="54" spans="1:32" ht="13.5" customHeight="1">
      <c r="A54" s="204"/>
      <c r="B54" s="205"/>
      <c r="C54" s="217" t="s">
        <v>174</v>
      </c>
      <c r="D54" s="229" t="s">
        <v>357</v>
      </c>
      <c r="E54" s="239">
        <v>0</v>
      </c>
      <c r="F54" s="239">
        <v>0</v>
      </c>
      <c r="G54" s="239">
        <v>0</v>
      </c>
      <c r="H54" s="239">
        <v>0</v>
      </c>
      <c r="I54" s="239">
        <v>0</v>
      </c>
      <c r="J54" s="239">
        <v>0</v>
      </c>
      <c r="K54" s="239">
        <v>0</v>
      </c>
      <c r="L54" s="239">
        <v>0</v>
      </c>
      <c r="M54" s="239">
        <v>0</v>
      </c>
      <c r="N54" s="239">
        <v>0</v>
      </c>
      <c r="O54" s="239">
        <v>0</v>
      </c>
      <c r="P54" s="239">
        <v>0</v>
      </c>
      <c r="Q54" s="239">
        <v>0</v>
      </c>
      <c r="R54" s="239">
        <v>0</v>
      </c>
      <c r="S54" s="239">
        <v>0</v>
      </c>
      <c r="T54" s="239">
        <v>0</v>
      </c>
      <c r="U54" s="239">
        <v>0</v>
      </c>
      <c r="V54" s="239">
        <v>0</v>
      </c>
      <c r="W54" s="239">
        <v>0</v>
      </c>
      <c r="X54" s="252">
        <v>0</v>
      </c>
      <c r="Y54" s="264">
        <v>0</v>
      </c>
      <c r="Z54" s="275" t="str">
        <f t="shared" si="1"/>
        <v>－</v>
      </c>
      <c r="AB54" s="197">
        <f t="shared" si="2"/>
        <v>0</v>
      </c>
      <c r="AC54" s="197">
        <v>0</v>
      </c>
      <c r="AD54" s="197">
        <v>0</v>
      </c>
      <c r="AE54">
        <f t="shared" si="3"/>
        <v>0</v>
      </c>
    </row>
    <row r="55" spans="1:32" ht="13.5" customHeight="1">
      <c r="A55" s="204"/>
      <c r="B55" s="205"/>
      <c r="C55" s="217"/>
      <c r="D55" s="229" t="s">
        <v>76</v>
      </c>
      <c r="E55" s="239">
        <v>0</v>
      </c>
      <c r="F55" s="239">
        <v>0</v>
      </c>
      <c r="G55" s="239">
        <v>0</v>
      </c>
      <c r="H55" s="239">
        <v>0</v>
      </c>
      <c r="I55" s="239">
        <v>0</v>
      </c>
      <c r="J55" s="239">
        <v>0</v>
      </c>
      <c r="K55" s="239">
        <v>0</v>
      </c>
      <c r="L55" s="239">
        <v>0</v>
      </c>
      <c r="M55" s="239">
        <v>0</v>
      </c>
      <c r="N55" s="239">
        <v>0</v>
      </c>
      <c r="O55" s="239">
        <v>0</v>
      </c>
      <c r="P55" s="239">
        <v>0</v>
      </c>
      <c r="Q55" s="239">
        <v>0</v>
      </c>
      <c r="R55" s="239">
        <v>0</v>
      </c>
      <c r="S55" s="239">
        <v>0</v>
      </c>
      <c r="T55" s="239">
        <v>0</v>
      </c>
      <c r="U55" s="239">
        <v>0</v>
      </c>
      <c r="V55" s="239">
        <v>0</v>
      </c>
      <c r="W55" s="239">
        <v>0</v>
      </c>
      <c r="X55" s="252">
        <v>0</v>
      </c>
      <c r="Y55" s="264">
        <v>0</v>
      </c>
      <c r="Z55" s="275" t="str">
        <f t="shared" si="1"/>
        <v>－</v>
      </c>
      <c r="AB55" s="197">
        <f t="shared" si="2"/>
        <v>0</v>
      </c>
      <c r="AC55" s="197">
        <v>0</v>
      </c>
      <c r="AD55" s="197">
        <v>0</v>
      </c>
      <c r="AE55">
        <f t="shared" si="3"/>
        <v>0</v>
      </c>
    </row>
    <row r="56" spans="1:32" ht="13.5" customHeight="1">
      <c r="A56" s="204"/>
      <c r="B56" s="205"/>
      <c r="C56" s="217" t="s">
        <v>175</v>
      </c>
      <c r="D56" s="229" t="s">
        <v>357</v>
      </c>
      <c r="E56" s="239">
        <v>0</v>
      </c>
      <c r="F56" s="239">
        <v>0</v>
      </c>
      <c r="G56" s="239">
        <v>0</v>
      </c>
      <c r="H56" s="239">
        <v>0</v>
      </c>
      <c r="I56" s="239">
        <v>0</v>
      </c>
      <c r="J56" s="239">
        <v>0</v>
      </c>
      <c r="K56" s="239">
        <v>0</v>
      </c>
      <c r="L56" s="239">
        <v>0</v>
      </c>
      <c r="M56" s="239">
        <v>0</v>
      </c>
      <c r="N56" s="239">
        <v>0</v>
      </c>
      <c r="O56" s="239">
        <v>0</v>
      </c>
      <c r="P56" s="239">
        <v>0</v>
      </c>
      <c r="Q56" s="239">
        <v>0</v>
      </c>
      <c r="R56" s="239">
        <v>0</v>
      </c>
      <c r="S56" s="239">
        <v>0</v>
      </c>
      <c r="T56" s="239">
        <v>0</v>
      </c>
      <c r="U56" s="239">
        <v>0</v>
      </c>
      <c r="V56" s="239">
        <v>0</v>
      </c>
      <c r="W56" s="239">
        <v>0</v>
      </c>
      <c r="X56" s="252">
        <v>0</v>
      </c>
      <c r="Y56" s="264">
        <v>0</v>
      </c>
      <c r="Z56" s="275" t="str">
        <f t="shared" si="1"/>
        <v>－</v>
      </c>
      <c r="AB56" s="197">
        <f t="shared" si="2"/>
        <v>-25</v>
      </c>
      <c r="AC56" s="197">
        <v>25</v>
      </c>
      <c r="AD56" s="197">
        <v>25</v>
      </c>
      <c r="AE56">
        <f t="shared" si="3"/>
        <v>-25</v>
      </c>
    </row>
    <row r="57" spans="1:32" ht="13.5" customHeight="1">
      <c r="A57" s="204"/>
      <c r="B57" s="205"/>
      <c r="C57" s="218"/>
      <c r="D57" s="230" t="s">
        <v>76</v>
      </c>
      <c r="E57" s="237">
        <v>0</v>
      </c>
      <c r="F57" s="237">
        <v>0</v>
      </c>
      <c r="G57" s="237">
        <v>0</v>
      </c>
      <c r="H57" s="237">
        <v>0</v>
      </c>
      <c r="I57" s="237">
        <v>0</v>
      </c>
      <c r="J57" s="237">
        <v>0</v>
      </c>
      <c r="K57" s="237">
        <v>0</v>
      </c>
      <c r="L57" s="237">
        <v>0</v>
      </c>
      <c r="M57" s="237">
        <v>0</v>
      </c>
      <c r="N57" s="237">
        <v>0</v>
      </c>
      <c r="O57" s="237">
        <v>0</v>
      </c>
      <c r="P57" s="237">
        <v>0</v>
      </c>
      <c r="Q57" s="237">
        <v>0</v>
      </c>
      <c r="R57" s="237">
        <v>0</v>
      </c>
      <c r="S57" s="237">
        <v>0</v>
      </c>
      <c r="T57" s="237">
        <v>0</v>
      </c>
      <c r="U57" s="237">
        <v>0</v>
      </c>
      <c r="V57" s="237">
        <v>0</v>
      </c>
      <c r="W57" s="237">
        <v>0</v>
      </c>
      <c r="X57" s="253">
        <v>0</v>
      </c>
      <c r="Y57" s="265">
        <v>0</v>
      </c>
      <c r="Z57" s="272" t="str">
        <f t="shared" si="1"/>
        <v>－</v>
      </c>
      <c r="AB57" s="197">
        <f t="shared" si="2"/>
        <v>-25</v>
      </c>
      <c r="AC57" s="197">
        <v>25</v>
      </c>
      <c r="AD57" s="197">
        <v>25</v>
      </c>
      <c r="AE57">
        <f t="shared" si="3"/>
        <v>-25</v>
      </c>
    </row>
    <row r="58" spans="1:32" ht="13.5" customHeight="1">
      <c r="A58" s="204"/>
      <c r="B58" s="202" t="s">
        <v>56</v>
      </c>
      <c r="C58" s="211"/>
      <c r="D58" s="228" t="s">
        <v>357</v>
      </c>
      <c r="E58" s="238">
        <f t="shared" ref="E58:Y59" si="6">E60+E62+E69+E71+E73+E75+E77+E79</f>
        <v>619</v>
      </c>
      <c r="F58" s="238">
        <f t="shared" si="6"/>
        <v>255</v>
      </c>
      <c r="G58" s="238">
        <f t="shared" si="6"/>
        <v>161</v>
      </c>
      <c r="H58" s="238">
        <f t="shared" si="6"/>
        <v>58</v>
      </c>
      <c r="I58" s="238">
        <f t="shared" si="6"/>
        <v>42</v>
      </c>
      <c r="J58" s="238">
        <f t="shared" si="6"/>
        <v>20</v>
      </c>
      <c r="K58" s="238">
        <f t="shared" si="6"/>
        <v>100</v>
      </c>
      <c r="L58" s="238">
        <f t="shared" si="6"/>
        <v>106</v>
      </c>
      <c r="M58" s="238">
        <f t="shared" si="6"/>
        <v>83</v>
      </c>
      <c r="N58" s="238">
        <f t="shared" si="6"/>
        <v>95</v>
      </c>
      <c r="O58" s="238">
        <f t="shared" si="6"/>
        <v>184</v>
      </c>
      <c r="P58" s="238">
        <f t="shared" si="6"/>
        <v>28</v>
      </c>
      <c r="Q58" s="238">
        <f t="shared" si="6"/>
        <v>249</v>
      </c>
      <c r="R58" s="238">
        <f t="shared" si="6"/>
        <v>256</v>
      </c>
      <c r="S58" s="238">
        <f t="shared" si="6"/>
        <v>60</v>
      </c>
      <c r="T58" s="238">
        <f t="shared" si="6"/>
        <v>903</v>
      </c>
      <c r="U58" s="238">
        <f t="shared" si="6"/>
        <v>312</v>
      </c>
      <c r="V58" s="238">
        <f t="shared" si="6"/>
        <v>67</v>
      </c>
      <c r="W58" s="238">
        <f t="shared" si="6"/>
        <v>3816</v>
      </c>
      <c r="X58" s="254">
        <f t="shared" si="6"/>
        <v>7414</v>
      </c>
      <c r="Y58" s="254">
        <f t="shared" si="6"/>
        <v>6374</v>
      </c>
      <c r="Z58" s="274">
        <f t="shared" si="1"/>
        <v>116.31628490743647</v>
      </c>
      <c r="AB58" s="197">
        <f t="shared" si="2"/>
        <v>-1179819</v>
      </c>
      <c r="AC58" s="197">
        <v>1186193</v>
      </c>
      <c r="AD58" s="197">
        <v>1186195</v>
      </c>
      <c r="AE58">
        <f t="shared" si="3"/>
        <v>-1179821</v>
      </c>
    </row>
    <row r="59" spans="1:32" ht="13.5" customHeight="1">
      <c r="A59" s="204"/>
      <c r="B59" s="203"/>
      <c r="C59" s="211"/>
      <c r="D59" s="231" t="s">
        <v>76</v>
      </c>
      <c r="E59" s="238">
        <f t="shared" si="6"/>
        <v>1475</v>
      </c>
      <c r="F59" s="238">
        <f t="shared" si="6"/>
        <v>536</v>
      </c>
      <c r="G59" s="238">
        <f t="shared" si="6"/>
        <v>272</v>
      </c>
      <c r="H59" s="238">
        <f t="shared" si="6"/>
        <v>86</v>
      </c>
      <c r="I59" s="238">
        <f t="shared" si="6"/>
        <v>181</v>
      </c>
      <c r="J59" s="238">
        <f t="shared" si="6"/>
        <v>38</v>
      </c>
      <c r="K59" s="238">
        <f t="shared" si="6"/>
        <v>197</v>
      </c>
      <c r="L59" s="238">
        <f t="shared" si="6"/>
        <v>229</v>
      </c>
      <c r="M59" s="238">
        <f t="shared" si="6"/>
        <v>152</v>
      </c>
      <c r="N59" s="238">
        <f t="shared" si="6"/>
        <v>231</v>
      </c>
      <c r="O59" s="238">
        <f t="shared" si="6"/>
        <v>919</v>
      </c>
      <c r="P59" s="238">
        <f t="shared" si="6"/>
        <v>70</v>
      </c>
      <c r="Q59" s="238">
        <f t="shared" si="6"/>
        <v>951</v>
      </c>
      <c r="R59" s="238">
        <f t="shared" si="6"/>
        <v>441</v>
      </c>
      <c r="S59" s="238">
        <f t="shared" si="6"/>
        <v>192</v>
      </c>
      <c r="T59" s="238">
        <f t="shared" si="6"/>
        <v>1684</v>
      </c>
      <c r="U59" s="238">
        <f t="shared" si="6"/>
        <v>729</v>
      </c>
      <c r="V59" s="238">
        <f t="shared" si="6"/>
        <v>188</v>
      </c>
      <c r="W59" s="238">
        <f t="shared" si="6"/>
        <v>5306</v>
      </c>
      <c r="X59" s="254">
        <f t="shared" si="6"/>
        <v>13877</v>
      </c>
      <c r="Y59" s="254">
        <f t="shared" si="6"/>
        <v>11240</v>
      </c>
      <c r="Z59" s="276">
        <f t="shared" si="1"/>
        <v>123.46085409252669</v>
      </c>
      <c r="AB59" s="197">
        <f t="shared" si="2"/>
        <v>-1389378</v>
      </c>
      <c r="AC59" s="197">
        <v>1400618</v>
      </c>
      <c r="AD59" s="197">
        <v>1400623</v>
      </c>
      <c r="AE59">
        <f t="shared" si="3"/>
        <v>-1389383</v>
      </c>
    </row>
    <row r="60" spans="1:32" ht="13.5" customHeight="1">
      <c r="A60" s="204"/>
      <c r="B60" s="204"/>
      <c r="C60" s="216" t="s">
        <v>99</v>
      </c>
      <c r="D60" s="232" t="s">
        <v>357</v>
      </c>
      <c r="E60" s="236">
        <v>613</v>
      </c>
      <c r="F60" s="236">
        <v>255</v>
      </c>
      <c r="G60" s="236">
        <v>161</v>
      </c>
      <c r="H60" s="236">
        <v>58</v>
      </c>
      <c r="I60" s="236">
        <v>37</v>
      </c>
      <c r="J60" s="236">
        <v>19</v>
      </c>
      <c r="K60" s="236">
        <v>97</v>
      </c>
      <c r="L60" s="236">
        <v>102</v>
      </c>
      <c r="M60" s="236">
        <v>83</v>
      </c>
      <c r="N60" s="236">
        <v>93</v>
      </c>
      <c r="O60" s="236">
        <v>175</v>
      </c>
      <c r="P60" s="236">
        <v>28</v>
      </c>
      <c r="Q60" s="236">
        <v>248</v>
      </c>
      <c r="R60" s="248">
        <v>255</v>
      </c>
      <c r="S60" s="236">
        <v>59</v>
      </c>
      <c r="T60" s="236">
        <v>899</v>
      </c>
      <c r="U60" s="236">
        <v>310</v>
      </c>
      <c r="V60" s="236">
        <v>64</v>
      </c>
      <c r="W60" s="236">
        <v>3802</v>
      </c>
      <c r="X60" s="255">
        <v>7358</v>
      </c>
      <c r="Y60" s="266">
        <v>6026</v>
      </c>
      <c r="Z60" s="273">
        <f t="shared" si="1"/>
        <v>122.1042150680385</v>
      </c>
      <c r="AB60" s="197">
        <f t="shared" si="2"/>
        <v>-1103158</v>
      </c>
      <c r="AC60" s="197">
        <v>1109184</v>
      </c>
      <c r="AD60" s="197">
        <v>1109184</v>
      </c>
      <c r="AE60">
        <f t="shared" si="3"/>
        <v>-1103158</v>
      </c>
    </row>
    <row r="61" spans="1:32" ht="13.5" customHeight="1">
      <c r="A61" s="204"/>
      <c r="B61" s="205"/>
      <c r="C61" s="217"/>
      <c r="D61" s="229" t="s">
        <v>76</v>
      </c>
      <c r="E61" s="239">
        <v>1467</v>
      </c>
      <c r="F61" s="239">
        <v>536</v>
      </c>
      <c r="G61" s="239">
        <v>272</v>
      </c>
      <c r="H61" s="239">
        <v>86</v>
      </c>
      <c r="I61" s="239">
        <v>56</v>
      </c>
      <c r="J61" s="239">
        <v>37</v>
      </c>
      <c r="K61" s="239">
        <v>194</v>
      </c>
      <c r="L61" s="239">
        <v>220</v>
      </c>
      <c r="M61" s="239">
        <v>152</v>
      </c>
      <c r="N61" s="239">
        <v>229</v>
      </c>
      <c r="O61" s="239">
        <v>907</v>
      </c>
      <c r="P61" s="239">
        <v>70</v>
      </c>
      <c r="Q61" s="239">
        <v>950</v>
      </c>
      <c r="R61" s="239">
        <v>440</v>
      </c>
      <c r="S61" s="239">
        <v>189</v>
      </c>
      <c r="T61" s="239">
        <v>1675</v>
      </c>
      <c r="U61" s="239">
        <v>725</v>
      </c>
      <c r="V61" s="239">
        <v>177</v>
      </c>
      <c r="W61" s="239">
        <v>5252</v>
      </c>
      <c r="X61" s="252">
        <v>13634</v>
      </c>
      <c r="Y61" s="264">
        <v>10485</v>
      </c>
      <c r="Z61" s="275">
        <f t="shared" si="1"/>
        <v>130.03338102050549</v>
      </c>
      <c r="AB61" s="197">
        <f t="shared" si="2"/>
        <v>-1302604</v>
      </c>
      <c r="AC61" s="197">
        <v>1313089</v>
      </c>
      <c r="AD61" s="197">
        <v>1313089</v>
      </c>
      <c r="AE61">
        <f t="shared" si="3"/>
        <v>-1302604</v>
      </c>
    </row>
    <row r="62" spans="1:32" ht="13.5" customHeight="1">
      <c r="A62" s="204"/>
      <c r="B62" s="205"/>
      <c r="C62" s="217" t="s">
        <v>102</v>
      </c>
      <c r="D62" s="229" t="s">
        <v>357</v>
      </c>
      <c r="E62" s="239">
        <v>0</v>
      </c>
      <c r="F62" s="239">
        <v>0</v>
      </c>
      <c r="G62" s="239">
        <v>0</v>
      </c>
      <c r="H62" s="239">
        <v>0</v>
      </c>
      <c r="I62" s="239">
        <v>0</v>
      </c>
      <c r="J62" s="239">
        <v>0</v>
      </c>
      <c r="K62" s="239">
        <v>0</v>
      </c>
      <c r="L62" s="239">
        <v>0</v>
      </c>
      <c r="M62" s="239">
        <v>0</v>
      </c>
      <c r="N62" s="239">
        <v>0</v>
      </c>
      <c r="O62" s="239">
        <v>0</v>
      </c>
      <c r="P62" s="239">
        <v>0</v>
      </c>
      <c r="Q62" s="239">
        <v>0</v>
      </c>
      <c r="R62" s="239">
        <v>0</v>
      </c>
      <c r="S62" s="239">
        <v>0</v>
      </c>
      <c r="T62" s="239">
        <v>0</v>
      </c>
      <c r="U62" s="239">
        <v>0</v>
      </c>
      <c r="V62" s="239">
        <v>0</v>
      </c>
      <c r="W62" s="239">
        <v>0</v>
      </c>
      <c r="X62" s="252">
        <v>0</v>
      </c>
      <c r="Y62" s="264">
        <v>0</v>
      </c>
      <c r="Z62" s="275" t="str">
        <f t="shared" si="1"/>
        <v>－</v>
      </c>
      <c r="AB62" s="197">
        <f t="shared" si="2"/>
        <v>-4</v>
      </c>
      <c r="AC62" s="197">
        <v>4</v>
      </c>
      <c r="AD62" s="197">
        <v>4</v>
      </c>
      <c r="AE62">
        <f t="shared" si="3"/>
        <v>-4</v>
      </c>
    </row>
    <row r="63" spans="1:32" ht="13.5" customHeight="1">
      <c r="A63" s="204"/>
      <c r="B63" s="205"/>
      <c r="C63" s="217"/>
      <c r="D63" s="229" t="s">
        <v>76</v>
      </c>
      <c r="E63" s="239">
        <v>0</v>
      </c>
      <c r="F63" s="239">
        <v>0</v>
      </c>
      <c r="G63" s="239">
        <v>0</v>
      </c>
      <c r="H63" s="239">
        <v>0</v>
      </c>
      <c r="I63" s="239">
        <v>0</v>
      </c>
      <c r="J63" s="239">
        <v>0</v>
      </c>
      <c r="K63" s="239">
        <v>0</v>
      </c>
      <c r="L63" s="239">
        <v>0</v>
      </c>
      <c r="M63" s="239">
        <v>0</v>
      </c>
      <c r="N63" s="239">
        <v>0</v>
      </c>
      <c r="O63" s="239">
        <v>0</v>
      </c>
      <c r="P63" s="239">
        <v>0</v>
      </c>
      <c r="Q63" s="239">
        <v>0</v>
      </c>
      <c r="R63" s="239">
        <v>0</v>
      </c>
      <c r="S63" s="239">
        <v>0</v>
      </c>
      <c r="T63" s="239">
        <v>0</v>
      </c>
      <c r="U63" s="239">
        <v>0</v>
      </c>
      <c r="V63" s="239">
        <v>0</v>
      </c>
      <c r="W63" s="239">
        <v>0</v>
      </c>
      <c r="X63" s="252">
        <v>0</v>
      </c>
      <c r="Y63" s="264">
        <v>0</v>
      </c>
      <c r="Z63" s="275" t="str">
        <f t="shared" si="1"/>
        <v>－</v>
      </c>
      <c r="AB63" s="197">
        <f t="shared" si="2"/>
        <v>-4</v>
      </c>
      <c r="AC63" s="197">
        <v>4</v>
      </c>
      <c r="AD63" s="197">
        <v>4</v>
      </c>
      <c r="AE63">
        <f t="shared" si="3"/>
        <v>-4</v>
      </c>
    </row>
    <row r="64" spans="1:32" s="199" customFormat="1" ht="6" customHeight="1">
      <c r="A64" s="205"/>
      <c r="B64" s="205"/>
      <c r="C64" s="219"/>
      <c r="D64" s="233"/>
      <c r="E64" s="240"/>
      <c r="F64" s="240"/>
      <c r="G64" s="240"/>
      <c r="H64" s="240"/>
      <c r="I64" s="240"/>
      <c r="J64" s="240"/>
      <c r="K64" s="240"/>
      <c r="L64" s="240"/>
      <c r="M64" s="240"/>
      <c r="N64" s="240"/>
      <c r="O64" s="240"/>
      <c r="P64" s="240"/>
      <c r="Q64" s="240"/>
      <c r="R64" s="240"/>
      <c r="S64" s="240"/>
      <c r="T64" s="240"/>
      <c r="U64" s="240"/>
      <c r="V64" s="240"/>
      <c r="W64" s="240"/>
      <c r="X64" s="240"/>
      <c r="Y64" s="267"/>
      <c r="AB64" s="283">
        <f t="shared" si="2"/>
        <v>0</v>
      </c>
      <c r="AE64" s="0">
        <f t="shared" si="3"/>
        <v>0</v>
      </c>
      <c r="AF64" s="283"/>
    </row>
    <row r="65" spans="1:32" s="199" customFormat="1" ht="9.75" customHeight="1">
      <c r="A65" s="205"/>
      <c r="B65" s="205"/>
      <c r="C65" s="220"/>
      <c r="D65" s="205"/>
      <c r="Y65" s="268"/>
      <c r="AB65" s="283">
        <f t="shared" si="2"/>
        <v>0</v>
      </c>
      <c r="AE65" s="0">
        <f t="shared" si="3"/>
        <v>0</v>
      </c>
      <c r="AF65" s="283"/>
    </row>
    <row r="66" spans="1:32" ht="18.75" customHeight="1">
      <c r="A66" s="200" t="str">
        <f>A1</f>
        <v>４　令和３年度（２０２１年度）上期　市町村別・国別訪日外国人宿泊者数</v>
      </c>
      <c r="AB66" s="197">
        <f t="shared" si="2"/>
        <v>0</v>
      </c>
      <c r="AC66" s="199"/>
      <c r="AE66">
        <f t="shared" si="3"/>
        <v>0</v>
      </c>
    </row>
    <row r="67" spans="1:32" ht="13.5" customHeight="1">
      <c r="A67" s="197"/>
      <c r="Z67" s="189" t="str">
        <f>Z2</f>
        <v>単位：宿泊客数→人、宿泊客延数→人泊、対前年比→％</v>
      </c>
      <c r="AB67" s="197">
        <f t="shared" si="2"/>
        <v>0</v>
      </c>
      <c r="AE67">
        <f t="shared" si="3"/>
        <v>0</v>
      </c>
    </row>
    <row r="68" spans="1:32" s="196" customFormat="1" ht="13.5" customHeight="1">
      <c r="A68" s="201" t="s">
        <v>50</v>
      </c>
      <c r="B68" s="201" t="s">
        <v>359</v>
      </c>
      <c r="C68" s="201" t="s">
        <v>60</v>
      </c>
      <c r="D68" s="225" t="s">
        <v>24</v>
      </c>
      <c r="E68" s="235" t="s">
        <v>314</v>
      </c>
      <c r="F68" s="235" t="s">
        <v>379</v>
      </c>
      <c r="G68" s="235" t="s">
        <v>380</v>
      </c>
      <c r="H68" s="235" t="s">
        <v>381</v>
      </c>
      <c r="I68" s="235" t="s">
        <v>113</v>
      </c>
      <c r="J68" s="235" t="s">
        <v>187</v>
      </c>
      <c r="K68" s="235" t="s">
        <v>261</v>
      </c>
      <c r="L68" s="235" t="s">
        <v>338</v>
      </c>
      <c r="M68" s="235" t="s">
        <v>385</v>
      </c>
      <c r="N68" s="235" t="s">
        <v>307</v>
      </c>
      <c r="O68" s="235" t="s">
        <v>397</v>
      </c>
      <c r="P68" s="235" t="s">
        <v>212</v>
      </c>
      <c r="Q68" s="235" t="s">
        <v>164</v>
      </c>
      <c r="R68" s="235" t="s">
        <v>299</v>
      </c>
      <c r="S68" s="235" t="s">
        <v>300</v>
      </c>
      <c r="T68" s="235" t="s">
        <v>325</v>
      </c>
      <c r="U68" s="235" t="s">
        <v>301</v>
      </c>
      <c r="V68" s="235" t="s">
        <v>309</v>
      </c>
      <c r="W68" s="235" t="s">
        <v>339</v>
      </c>
      <c r="X68" s="250" t="s">
        <v>358</v>
      </c>
      <c r="Y68" s="235" t="str">
        <f>Y3</f>
        <v>R2年度上期</v>
      </c>
      <c r="Z68" s="270" t="str">
        <f>Z3</f>
        <v>対前年比</v>
      </c>
      <c r="AB68" s="197" t="e">
        <f t="shared" si="2"/>
        <v>#VALUE!</v>
      </c>
      <c r="AC68" s="197" t="s">
        <v>28</v>
      </c>
      <c r="AD68" s="197" t="s">
        <v>408</v>
      </c>
      <c r="AE68" s="21" t="e">
        <f t="shared" si="3"/>
        <v>#VALUE!</v>
      </c>
      <c r="AF68" s="197"/>
    </row>
    <row r="69" spans="1:32" ht="13.5" customHeight="1">
      <c r="A69" s="204" t="s">
        <v>188</v>
      </c>
      <c r="B69" s="204" t="s">
        <v>340</v>
      </c>
      <c r="C69" s="221" t="s">
        <v>80</v>
      </c>
      <c r="D69" s="228" t="s">
        <v>357</v>
      </c>
      <c r="E69" s="238">
        <v>6</v>
      </c>
      <c r="F69" s="238">
        <v>0</v>
      </c>
      <c r="G69" s="238">
        <v>0</v>
      </c>
      <c r="H69" s="238">
        <v>0</v>
      </c>
      <c r="I69" s="238">
        <v>0</v>
      </c>
      <c r="J69" s="238">
        <v>1</v>
      </c>
      <c r="K69" s="238">
        <v>2</v>
      </c>
      <c r="L69" s="238">
        <v>1</v>
      </c>
      <c r="M69" s="238">
        <v>0</v>
      </c>
      <c r="N69" s="238">
        <v>2</v>
      </c>
      <c r="O69" s="238">
        <v>3</v>
      </c>
      <c r="P69" s="238">
        <v>0</v>
      </c>
      <c r="Q69" s="238">
        <v>0</v>
      </c>
      <c r="R69" s="238">
        <v>0</v>
      </c>
      <c r="S69" s="238">
        <v>0</v>
      </c>
      <c r="T69" s="238">
        <v>4</v>
      </c>
      <c r="U69" s="238">
        <v>1</v>
      </c>
      <c r="V69" s="238">
        <v>1</v>
      </c>
      <c r="W69" s="238">
        <v>6</v>
      </c>
      <c r="X69" s="251">
        <v>27</v>
      </c>
      <c r="Y69" s="263">
        <v>300</v>
      </c>
      <c r="Z69" s="277">
        <f t="shared" ref="Z69:Z128" si="7">IF(Y69=0,"－",X69/Y69*100)</f>
        <v>9</v>
      </c>
      <c r="AB69" s="197">
        <f t="shared" si="2"/>
        <v>-61247</v>
      </c>
      <c r="AC69" s="197">
        <v>61547</v>
      </c>
      <c r="AD69" s="196">
        <v>61547</v>
      </c>
      <c r="AE69">
        <f t="shared" si="3"/>
        <v>-61247</v>
      </c>
    </row>
    <row r="70" spans="1:32" ht="13.5" customHeight="1">
      <c r="A70" s="204"/>
      <c r="B70" s="204"/>
      <c r="C70" s="217"/>
      <c r="D70" s="229" t="s">
        <v>76</v>
      </c>
      <c r="E70" s="239">
        <v>8</v>
      </c>
      <c r="F70" s="239">
        <v>0</v>
      </c>
      <c r="G70" s="239">
        <v>0</v>
      </c>
      <c r="H70" s="239">
        <v>0</v>
      </c>
      <c r="I70" s="239">
        <v>0</v>
      </c>
      <c r="J70" s="239">
        <v>1</v>
      </c>
      <c r="K70" s="239">
        <v>2</v>
      </c>
      <c r="L70" s="239">
        <v>1</v>
      </c>
      <c r="M70" s="239">
        <v>0</v>
      </c>
      <c r="N70" s="239">
        <v>2</v>
      </c>
      <c r="O70" s="239">
        <v>3</v>
      </c>
      <c r="P70" s="239">
        <v>0</v>
      </c>
      <c r="Q70" s="239">
        <v>0</v>
      </c>
      <c r="R70" s="239">
        <v>0</v>
      </c>
      <c r="S70" s="239">
        <v>0</v>
      </c>
      <c r="T70" s="239">
        <v>9</v>
      </c>
      <c r="U70" s="239">
        <v>1</v>
      </c>
      <c r="V70" s="239">
        <v>8</v>
      </c>
      <c r="W70" s="239">
        <v>12</v>
      </c>
      <c r="X70" s="252">
        <v>47</v>
      </c>
      <c r="Y70" s="264">
        <v>527</v>
      </c>
      <c r="Z70" s="278">
        <f t="shared" si="7"/>
        <v>8.9184060721062615</v>
      </c>
      <c r="AB70" s="197">
        <f t="shared" si="2"/>
        <v>-70814</v>
      </c>
      <c r="AC70" s="196">
        <v>71341</v>
      </c>
      <c r="AD70" s="197">
        <v>71341</v>
      </c>
      <c r="AE70">
        <f t="shared" si="3"/>
        <v>-70814</v>
      </c>
    </row>
    <row r="71" spans="1:32" ht="13.5" customHeight="1">
      <c r="A71" s="204"/>
      <c r="B71" s="205"/>
      <c r="C71" s="217" t="s">
        <v>105</v>
      </c>
      <c r="D71" s="229" t="s">
        <v>357</v>
      </c>
      <c r="E71" s="239">
        <v>0</v>
      </c>
      <c r="F71" s="239">
        <v>0</v>
      </c>
      <c r="G71" s="239">
        <v>0</v>
      </c>
      <c r="H71" s="239">
        <v>0</v>
      </c>
      <c r="I71" s="239">
        <v>0</v>
      </c>
      <c r="J71" s="239">
        <v>0</v>
      </c>
      <c r="K71" s="239">
        <v>0</v>
      </c>
      <c r="L71" s="239">
        <v>0</v>
      </c>
      <c r="M71" s="239">
        <v>0</v>
      </c>
      <c r="N71" s="239">
        <v>0</v>
      </c>
      <c r="O71" s="239">
        <v>0</v>
      </c>
      <c r="P71" s="239">
        <v>0</v>
      </c>
      <c r="Q71" s="239">
        <v>0</v>
      </c>
      <c r="R71" s="239">
        <v>0</v>
      </c>
      <c r="S71" s="239">
        <v>0</v>
      </c>
      <c r="T71" s="239">
        <v>0</v>
      </c>
      <c r="U71" s="239">
        <v>0</v>
      </c>
      <c r="V71" s="239">
        <v>0</v>
      </c>
      <c r="W71" s="239">
        <v>5</v>
      </c>
      <c r="X71" s="252">
        <v>5</v>
      </c>
      <c r="Y71" s="264">
        <v>9</v>
      </c>
      <c r="Z71" s="278">
        <f t="shared" si="7"/>
        <v>55.555555555555557</v>
      </c>
      <c r="AB71" s="197">
        <f t="shared" si="2"/>
        <v>-17</v>
      </c>
      <c r="AC71" s="197">
        <v>26</v>
      </c>
      <c r="AD71" s="197">
        <v>26</v>
      </c>
      <c r="AE71">
        <f t="shared" si="3"/>
        <v>-17</v>
      </c>
    </row>
    <row r="72" spans="1:32" ht="13.5" customHeight="1">
      <c r="A72" s="204"/>
      <c r="B72" s="205"/>
      <c r="C72" s="217"/>
      <c r="D72" s="229" t="s">
        <v>76</v>
      </c>
      <c r="E72" s="239">
        <v>0</v>
      </c>
      <c r="F72" s="239">
        <v>0</v>
      </c>
      <c r="G72" s="239">
        <v>0</v>
      </c>
      <c r="H72" s="239">
        <v>0</v>
      </c>
      <c r="I72" s="239">
        <v>0</v>
      </c>
      <c r="J72" s="239">
        <v>0</v>
      </c>
      <c r="K72" s="239">
        <v>0</v>
      </c>
      <c r="L72" s="239">
        <v>0</v>
      </c>
      <c r="M72" s="239">
        <v>0</v>
      </c>
      <c r="N72" s="239">
        <v>0</v>
      </c>
      <c r="O72" s="239">
        <v>0</v>
      </c>
      <c r="P72" s="239">
        <v>0</v>
      </c>
      <c r="Q72" s="239">
        <v>0</v>
      </c>
      <c r="R72" s="239">
        <v>0</v>
      </c>
      <c r="S72" s="239">
        <v>0</v>
      </c>
      <c r="T72" s="239">
        <v>0</v>
      </c>
      <c r="U72" s="239">
        <v>0</v>
      </c>
      <c r="V72" s="239">
        <v>0</v>
      </c>
      <c r="W72" s="239">
        <v>15</v>
      </c>
      <c r="X72" s="252">
        <v>15</v>
      </c>
      <c r="Y72" s="264">
        <v>14</v>
      </c>
      <c r="Z72" s="278">
        <f t="shared" si="7"/>
        <v>107.14285714285714</v>
      </c>
      <c r="AB72" s="197">
        <f t="shared" si="2"/>
        <v>-24</v>
      </c>
      <c r="AC72" s="197">
        <v>38</v>
      </c>
      <c r="AD72" s="197">
        <v>38</v>
      </c>
      <c r="AE72">
        <f t="shared" si="3"/>
        <v>-24</v>
      </c>
    </row>
    <row r="73" spans="1:32" ht="13.5" customHeight="1">
      <c r="A73" s="204"/>
      <c r="B73" s="205"/>
      <c r="C73" s="217" t="s">
        <v>106</v>
      </c>
      <c r="D73" s="229" t="s">
        <v>357</v>
      </c>
      <c r="E73" s="239">
        <v>0</v>
      </c>
      <c r="F73" s="239">
        <v>0</v>
      </c>
      <c r="G73" s="239">
        <v>0</v>
      </c>
      <c r="H73" s="239">
        <v>0</v>
      </c>
      <c r="I73" s="239">
        <v>5</v>
      </c>
      <c r="J73" s="239">
        <v>0</v>
      </c>
      <c r="K73" s="239">
        <v>0</v>
      </c>
      <c r="L73" s="239">
        <v>0</v>
      </c>
      <c r="M73" s="239">
        <v>0</v>
      </c>
      <c r="N73" s="239">
        <v>0</v>
      </c>
      <c r="O73" s="239">
        <v>0</v>
      </c>
      <c r="P73" s="239">
        <v>0</v>
      </c>
      <c r="Q73" s="239">
        <v>0</v>
      </c>
      <c r="R73" s="239">
        <v>0</v>
      </c>
      <c r="S73" s="239">
        <v>1</v>
      </c>
      <c r="T73" s="239">
        <v>0</v>
      </c>
      <c r="U73" s="239">
        <v>0</v>
      </c>
      <c r="V73" s="239">
        <v>1</v>
      </c>
      <c r="W73" s="239">
        <v>0</v>
      </c>
      <c r="X73" s="252">
        <v>7</v>
      </c>
      <c r="Y73" s="264">
        <v>7</v>
      </c>
      <c r="Z73" s="278">
        <f t="shared" si="7"/>
        <v>100</v>
      </c>
      <c r="AB73" s="197">
        <f t="shared" si="2"/>
        <v>-14785</v>
      </c>
      <c r="AC73" s="197">
        <v>14792</v>
      </c>
      <c r="AD73" s="197">
        <v>14792</v>
      </c>
      <c r="AE73">
        <f t="shared" si="3"/>
        <v>-14785</v>
      </c>
    </row>
    <row r="74" spans="1:32" ht="13.5" customHeight="1">
      <c r="A74" s="204"/>
      <c r="B74" s="205"/>
      <c r="C74" s="217"/>
      <c r="D74" s="229" t="s">
        <v>76</v>
      </c>
      <c r="E74" s="239">
        <v>0</v>
      </c>
      <c r="F74" s="239">
        <v>0</v>
      </c>
      <c r="G74" s="239">
        <v>0</v>
      </c>
      <c r="H74" s="239">
        <v>0</v>
      </c>
      <c r="I74" s="239">
        <v>125</v>
      </c>
      <c r="J74" s="239">
        <v>0</v>
      </c>
      <c r="K74" s="239">
        <v>0</v>
      </c>
      <c r="L74" s="239">
        <v>0</v>
      </c>
      <c r="M74" s="239">
        <v>0</v>
      </c>
      <c r="N74" s="239">
        <v>0</v>
      </c>
      <c r="O74" s="239">
        <v>0</v>
      </c>
      <c r="P74" s="239">
        <v>0</v>
      </c>
      <c r="Q74" s="239">
        <v>0</v>
      </c>
      <c r="R74" s="239">
        <v>0</v>
      </c>
      <c r="S74" s="239">
        <v>3</v>
      </c>
      <c r="T74" s="239">
        <v>0</v>
      </c>
      <c r="U74" s="239">
        <v>0</v>
      </c>
      <c r="V74" s="239">
        <v>2</v>
      </c>
      <c r="W74" s="239">
        <v>0</v>
      </c>
      <c r="X74" s="252">
        <v>130</v>
      </c>
      <c r="Y74" s="264">
        <v>12</v>
      </c>
      <c r="Z74" s="278">
        <f t="shared" si="7"/>
        <v>1083.3333333333335</v>
      </c>
      <c r="AB74" s="197">
        <f t="shared" si="2"/>
        <v>-15438</v>
      </c>
      <c r="AC74" s="197">
        <v>15450</v>
      </c>
      <c r="AD74" s="197">
        <v>15450</v>
      </c>
      <c r="AE74">
        <f t="shared" si="3"/>
        <v>-15438</v>
      </c>
    </row>
    <row r="75" spans="1:32" ht="13.5" customHeight="1">
      <c r="A75" s="204"/>
      <c r="B75" s="205"/>
      <c r="C75" s="217" t="s">
        <v>324</v>
      </c>
      <c r="D75" s="229" t="s">
        <v>357</v>
      </c>
      <c r="E75" s="239">
        <v>0</v>
      </c>
      <c r="F75" s="239">
        <v>0</v>
      </c>
      <c r="G75" s="239">
        <v>0</v>
      </c>
      <c r="H75" s="239">
        <v>0</v>
      </c>
      <c r="I75" s="239">
        <v>0</v>
      </c>
      <c r="J75" s="239">
        <v>0</v>
      </c>
      <c r="K75" s="239">
        <v>1</v>
      </c>
      <c r="L75" s="239">
        <v>3</v>
      </c>
      <c r="M75" s="239">
        <v>0</v>
      </c>
      <c r="N75" s="239">
        <v>0</v>
      </c>
      <c r="O75" s="239">
        <v>6</v>
      </c>
      <c r="P75" s="239">
        <v>0</v>
      </c>
      <c r="Q75" s="239">
        <v>1</v>
      </c>
      <c r="R75" s="239">
        <v>1</v>
      </c>
      <c r="S75" s="239">
        <v>0</v>
      </c>
      <c r="T75" s="239">
        <v>0</v>
      </c>
      <c r="U75" s="239">
        <v>1</v>
      </c>
      <c r="V75" s="239">
        <v>1</v>
      </c>
      <c r="W75" s="239">
        <v>3</v>
      </c>
      <c r="X75" s="252">
        <v>17</v>
      </c>
      <c r="Y75" s="264">
        <v>32</v>
      </c>
      <c r="Z75" s="278">
        <f t="shared" si="7"/>
        <v>53.125</v>
      </c>
      <c r="AB75" s="197">
        <f t="shared" si="2"/>
        <v>32</v>
      </c>
      <c r="AC75" s="197">
        <v>0</v>
      </c>
      <c r="AD75" s="197">
        <v>0</v>
      </c>
      <c r="AE75">
        <f t="shared" si="3"/>
        <v>32</v>
      </c>
    </row>
    <row r="76" spans="1:32" ht="13.5" customHeight="1">
      <c r="A76" s="204"/>
      <c r="B76" s="205"/>
      <c r="C76" s="217"/>
      <c r="D76" s="229" t="s">
        <v>76</v>
      </c>
      <c r="E76" s="239">
        <v>0</v>
      </c>
      <c r="F76" s="239">
        <v>0</v>
      </c>
      <c r="G76" s="239">
        <v>0</v>
      </c>
      <c r="H76" s="239">
        <v>0</v>
      </c>
      <c r="I76" s="239">
        <v>0</v>
      </c>
      <c r="J76" s="239">
        <v>0</v>
      </c>
      <c r="K76" s="239">
        <v>1</v>
      </c>
      <c r="L76" s="239">
        <v>8</v>
      </c>
      <c r="M76" s="239">
        <v>0</v>
      </c>
      <c r="N76" s="239">
        <v>0</v>
      </c>
      <c r="O76" s="239">
        <v>9</v>
      </c>
      <c r="P76" s="239">
        <v>0</v>
      </c>
      <c r="Q76" s="239">
        <v>1</v>
      </c>
      <c r="R76" s="239">
        <v>1</v>
      </c>
      <c r="S76" s="239">
        <v>0</v>
      </c>
      <c r="T76" s="239">
        <v>0</v>
      </c>
      <c r="U76" s="239">
        <v>3</v>
      </c>
      <c r="V76" s="239">
        <v>1</v>
      </c>
      <c r="W76" s="239">
        <v>27</v>
      </c>
      <c r="X76" s="252">
        <v>51</v>
      </c>
      <c r="Y76" s="264">
        <v>202</v>
      </c>
      <c r="Z76" s="278">
        <f t="shared" si="7"/>
        <v>25.247524752475247</v>
      </c>
      <c r="AB76" s="197">
        <f t="shared" si="2"/>
        <v>202</v>
      </c>
      <c r="AC76" s="197">
        <v>0</v>
      </c>
      <c r="AD76" s="197">
        <v>0</v>
      </c>
      <c r="AE76">
        <f t="shared" si="3"/>
        <v>202</v>
      </c>
    </row>
    <row r="77" spans="1:32" ht="13.5" customHeight="1">
      <c r="A77" s="204"/>
      <c r="B77" s="211"/>
      <c r="C77" s="217" t="s">
        <v>79</v>
      </c>
      <c r="D77" s="229" t="s">
        <v>357</v>
      </c>
      <c r="E77" s="239">
        <v>0</v>
      </c>
      <c r="F77" s="239">
        <v>0</v>
      </c>
      <c r="G77" s="239">
        <v>0</v>
      </c>
      <c r="H77" s="239">
        <v>0</v>
      </c>
      <c r="I77" s="239">
        <v>0</v>
      </c>
      <c r="J77" s="239">
        <v>0</v>
      </c>
      <c r="K77" s="239">
        <v>0</v>
      </c>
      <c r="L77" s="239">
        <v>0</v>
      </c>
      <c r="M77" s="239">
        <v>0</v>
      </c>
      <c r="N77" s="239">
        <v>0</v>
      </c>
      <c r="O77" s="239">
        <v>0</v>
      </c>
      <c r="P77" s="239">
        <v>0</v>
      </c>
      <c r="Q77" s="239">
        <v>0</v>
      </c>
      <c r="R77" s="239">
        <v>0</v>
      </c>
      <c r="S77" s="239">
        <v>0</v>
      </c>
      <c r="T77" s="239">
        <v>0</v>
      </c>
      <c r="U77" s="239">
        <v>0</v>
      </c>
      <c r="V77" s="239">
        <v>0</v>
      </c>
      <c r="W77" s="239">
        <v>0</v>
      </c>
      <c r="X77" s="252">
        <v>0</v>
      </c>
      <c r="Y77" s="264">
        <v>0</v>
      </c>
      <c r="Z77" s="278" t="str">
        <f t="shared" si="7"/>
        <v>－</v>
      </c>
      <c r="AB77" s="197">
        <f t="shared" si="2"/>
        <v>-595</v>
      </c>
      <c r="AC77" s="197">
        <v>595</v>
      </c>
      <c r="AD77" s="197">
        <v>597</v>
      </c>
      <c r="AE77" s="287">
        <f t="shared" si="3"/>
        <v>-597</v>
      </c>
    </row>
    <row r="78" spans="1:32" ht="13.5" customHeight="1">
      <c r="A78" s="204"/>
      <c r="B78" s="211"/>
      <c r="C78" s="217"/>
      <c r="D78" s="229" t="s">
        <v>76</v>
      </c>
      <c r="E78" s="239">
        <v>0</v>
      </c>
      <c r="F78" s="239">
        <v>0</v>
      </c>
      <c r="G78" s="239">
        <v>0</v>
      </c>
      <c r="H78" s="239">
        <v>0</v>
      </c>
      <c r="I78" s="239">
        <v>0</v>
      </c>
      <c r="J78" s="239">
        <v>0</v>
      </c>
      <c r="K78" s="239">
        <v>0</v>
      </c>
      <c r="L78" s="239">
        <v>0</v>
      </c>
      <c r="M78" s="239">
        <v>0</v>
      </c>
      <c r="N78" s="239">
        <v>0</v>
      </c>
      <c r="O78" s="239">
        <v>0</v>
      </c>
      <c r="P78" s="239">
        <v>0</v>
      </c>
      <c r="Q78" s="239">
        <v>0</v>
      </c>
      <c r="R78" s="239">
        <v>0</v>
      </c>
      <c r="S78" s="239">
        <v>0</v>
      </c>
      <c r="T78" s="239">
        <v>0</v>
      </c>
      <c r="U78" s="239">
        <v>0</v>
      </c>
      <c r="V78" s="239">
        <v>0</v>
      </c>
      <c r="W78" s="239">
        <v>0</v>
      </c>
      <c r="X78" s="252">
        <v>0</v>
      </c>
      <c r="Y78" s="264">
        <v>0</v>
      </c>
      <c r="Z78" s="278" t="str">
        <f t="shared" si="7"/>
        <v>－</v>
      </c>
      <c r="AB78" s="197">
        <f t="shared" si="2"/>
        <v>-651</v>
      </c>
      <c r="AC78" s="197">
        <v>651</v>
      </c>
      <c r="AD78" s="197">
        <v>656</v>
      </c>
      <c r="AE78" s="287">
        <f t="shared" si="3"/>
        <v>-656</v>
      </c>
    </row>
    <row r="79" spans="1:32" ht="13.5" customHeight="1">
      <c r="A79" s="204"/>
      <c r="B79" s="205"/>
      <c r="C79" s="217" t="s">
        <v>35</v>
      </c>
      <c r="D79" s="229" t="s">
        <v>357</v>
      </c>
      <c r="E79" s="239">
        <v>0</v>
      </c>
      <c r="F79" s="239">
        <v>0</v>
      </c>
      <c r="G79" s="239">
        <v>0</v>
      </c>
      <c r="H79" s="239">
        <v>0</v>
      </c>
      <c r="I79" s="239">
        <v>0</v>
      </c>
      <c r="J79" s="239">
        <v>0</v>
      </c>
      <c r="K79" s="239">
        <v>0</v>
      </c>
      <c r="L79" s="239">
        <v>0</v>
      </c>
      <c r="M79" s="239">
        <v>0</v>
      </c>
      <c r="N79" s="239">
        <v>0</v>
      </c>
      <c r="O79" s="239">
        <v>0</v>
      </c>
      <c r="P79" s="239">
        <v>0</v>
      </c>
      <c r="Q79" s="239">
        <v>0</v>
      </c>
      <c r="R79" s="239">
        <v>0</v>
      </c>
      <c r="S79" s="239">
        <v>0</v>
      </c>
      <c r="T79" s="239">
        <v>0</v>
      </c>
      <c r="U79" s="239">
        <v>0</v>
      </c>
      <c r="V79" s="239">
        <v>0</v>
      </c>
      <c r="W79" s="239">
        <v>0</v>
      </c>
      <c r="X79" s="252">
        <v>0</v>
      </c>
      <c r="Y79" s="264">
        <v>0</v>
      </c>
      <c r="Z79" s="278" t="str">
        <f t="shared" si="7"/>
        <v>－</v>
      </c>
      <c r="AB79" s="197">
        <f t="shared" si="2"/>
        <v>-45</v>
      </c>
      <c r="AC79" s="197">
        <v>45</v>
      </c>
      <c r="AD79" s="197">
        <v>45</v>
      </c>
      <c r="AE79">
        <f t="shared" si="3"/>
        <v>-45</v>
      </c>
    </row>
    <row r="80" spans="1:32" ht="13.5" customHeight="1">
      <c r="A80" s="204"/>
      <c r="B80" s="205"/>
      <c r="C80" s="218"/>
      <c r="D80" s="231" t="s">
        <v>76</v>
      </c>
      <c r="E80" s="239">
        <v>0</v>
      </c>
      <c r="F80" s="239">
        <v>0</v>
      </c>
      <c r="G80" s="239">
        <v>0</v>
      </c>
      <c r="H80" s="239">
        <v>0</v>
      </c>
      <c r="I80" s="239">
        <v>0</v>
      </c>
      <c r="J80" s="239">
        <v>0</v>
      </c>
      <c r="K80" s="239">
        <v>0</v>
      </c>
      <c r="L80" s="239">
        <v>0</v>
      </c>
      <c r="M80" s="239">
        <v>0</v>
      </c>
      <c r="N80" s="239">
        <v>0</v>
      </c>
      <c r="O80" s="239">
        <v>0</v>
      </c>
      <c r="P80" s="239">
        <v>0</v>
      </c>
      <c r="Q80" s="239">
        <v>0</v>
      </c>
      <c r="R80" s="239">
        <v>0</v>
      </c>
      <c r="S80" s="239">
        <v>0</v>
      </c>
      <c r="T80" s="239">
        <v>0</v>
      </c>
      <c r="U80" s="239">
        <v>0</v>
      </c>
      <c r="V80" s="239">
        <v>0</v>
      </c>
      <c r="W80" s="239">
        <v>0</v>
      </c>
      <c r="X80" s="252">
        <v>0</v>
      </c>
      <c r="Y80" s="269">
        <v>0</v>
      </c>
      <c r="Z80" s="279" t="str">
        <f t="shared" si="7"/>
        <v>－</v>
      </c>
      <c r="AB80" s="197">
        <f t="shared" si="2"/>
        <v>-45</v>
      </c>
      <c r="AC80" s="197">
        <v>45</v>
      </c>
      <c r="AD80" s="197">
        <v>45</v>
      </c>
      <c r="AE80">
        <f t="shared" si="3"/>
        <v>-45</v>
      </c>
    </row>
    <row r="81" spans="1:31" ht="13.5" customHeight="1">
      <c r="A81" s="204"/>
      <c r="B81" s="202" t="s">
        <v>342</v>
      </c>
      <c r="C81" s="211"/>
      <c r="D81" s="226" t="s">
        <v>357</v>
      </c>
      <c r="E81" s="236">
        <f t="shared" ref="E81:Y82" si="8">E83+E85+E87+E89+E91+E93+E95+E97+E99+E101+E103+E105+E107+E109+E111+E113+E115+E117+E119+E121</f>
        <v>137</v>
      </c>
      <c r="F81" s="236">
        <f t="shared" si="8"/>
        <v>69</v>
      </c>
      <c r="G81" s="236">
        <f t="shared" si="8"/>
        <v>17</v>
      </c>
      <c r="H81" s="236">
        <f t="shared" si="8"/>
        <v>135</v>
      </c>
      <c r="I81" s="236">
        <f t="shared" si="8"/>
        <v>67</v>
      </c>
      <c r="J81" s="236">
        <f t="shared" si="8"/>
        <v>18</v>
      </c>
      <c r="K81" s="236">
        <f t="shared" si="8"/>
        <v>52</v>
      </c>
      <c r="L81" s="236">
        <f t="shared" si="8"/>
        <v>0</v>
      </c>
      <c r="M81" s="236">
        <f t="shared" si="8"/>
        <v>13</v>
      </c>
      <c r="N81" s="236">
        <f t="shared" si="8"/>
        <v>4</v>
      </c>
      <c r="O81" s="236">
        <f t="shared" si="8"/>
        <v>17</v>
      </c>
      <c r="P81" s="236">
        <f t="shared" si="8"/>
        <v>4</v>
      </c>
      <c r="Q81" s="236">
        <f t="shared" si="8"/>
        <v>27</v>
      </c>
      <c r="R81" s="236">
        <f t="shared" si="8"/>
        <v>22</v>
      </c>
      <c r="S81" s="236">
        <f t="shared" si="8"/>
        <v>11</v>
      </c>
      <c r="T81" s="236">
        <f t="shared" si="8"/>
        <v>203</v>
      </c>
      <c r="U81" s="236">
        <f t="shared" si="8"/>
        <v>21</v>
      </c>
      <c r="V81" s="236">
        <f t="shared" si="8"/>
        <v>16</v>
      </c>
      <c r="W81" s="236">
        <f t="shared" si="8"/>
        <v>214</v>
      </c>
      <c r="X81" s="256">
        <f t="shared" si="8"/>
        <v>1047</v>
      </c>
      <c r="Y81" s="256">
        <f t="shared" si="8"/>
        <v>1392</v>
      </c>
      <c r="Z81" s="280">
        <f t="shared" si="7"/>
        <v>75.215517241379317</v>
      </c>
      <c r="AB81" s="197">
        <f t="shared" si="2"/>
        <v>-188358</v>
      </c>
      <c r="AC81" s="197">
        <v>189750</v>
      </c>
      <c r="AD81" s="197">
        <v>189745</v>
      </c>
      <c r="AE81">
        <f t="shared" si="3"/>
        <v>-188353</v>
      </c>
    </row>
    <row r="82" spans="1:31" ht="13.5" customHeight="1">
      <c r="A82" s="204"/>
      <c r="B82" s="203"/>
      <c r="C82" s="211"/>
      <c r="D82" s="227" t="s">
        <v>76</v>
      </c>
      <c r="E82" s="241">
        <f t="shared" si="8"/>
        <v>174</v>
      </c>
      <c r="F82" s="241">
        <f t="shared" si="8"/>
        <v>92</v>
      </c>
      <c r="G82" s="241">
        <f t="shared" si="8"/>
        <v>28</v>
      </c>
      <c r="H82" s="241">
        <f t="shared" si="8"/>
        <v>2033</v>
      </c>
      <c r="I82" s="241">
        <f t="shared" si="8"/>
        <v>419</v>
      </c>
      <c r="J82" s="241">
        <f t="shared" si="8"/>
        <v>49</v>
      </c>
      <c r="K82" s="241">
        <f t="shared" si="8"/>
        <v>88</v>
      </c>
      <c r="L82" s="241">
        <f t="shared" si="8"/>
        <v>0</v>
      </c>
      <c r="M82" s="241">
        <f t="shared" si="8"/>
        <v>15</v>
      </c>
      <c r="N82" s="241">
        <f t="shared" si="8"/>
        <v>9</v>
      </c>
      <c r="O82" s="241">
        <f t="shared" si="8"/>
        <v>108</v>
      </c>
      <c r="P82" s="241">
        <f t="shared" si="8"/>
        <v>4</v>
      </c>
      <c r="Q82" s="241">
        <f t="shared" si="8"/>
        <v>40</v>
      </c>
      <c r="R82" s="241">
        <f t="shared" si="8"/>
        <v>40</v>
      </c>
      <c r="S82" s="241">
        <f t="shared" si="8"/>
        <v>25</v>
      </c>
      <c r="T82" s="241">
        <f t="shared" si="8"/>
        <v>363</v>
      </c>
      <c r="U82" s="241">
        <f t="shared" si="8"/>
        <v>28</v>
      </c>
      <c r="V82" s="241">
        <f t="shared" si="8"/>
        <v>84</v>
      </c>
      <c r="W82" s="241">
        <f t="shared" si="8"/>
        <v>422</v>
      </c>
      <c r="X82" s="257">
        <f t="shared" si="8"/>
        <v>4021</v>
      </c>
      <c r="Y82" s="257">
        <f t="shared" si="8"/>
        <v>3222</v>
      </c>
      <c r="Z82" s="281">
        <f t="shared" si="7"/>
        <v>124.79826194909992</v>
      </c>
      <c r="AB82" s="197">
        <f t="shared" si="2"/>
        <v>-259984</v>
      </c>
      <c r="AC82" s="197">
        <v>263206</v>
      </c>
      <c r="AD82" s="197">
        <v>263202</v>
      </c>
      <c r="AE82">
        <f t="shared" si="3"/>
        <v>-259980</v>
      </c>
    </row>
    <row r="83" spans="1:31" ht="13.5" customHeight="1">
      <c r="A83" s="204"/>
      <c r="B83" s="204"/>
      <c r="C83" s="216" t="s">
        <v>104</v>
      </c>
      <c r="D83" s="232" t="s">
        <v>357</v>
      </c>
      <c r="E83" s="236">
        <v>105</v>
      </c>
      <c r="F83" s="236">
        <v>68</v>
      </c>
      <c r="G83" s="236">
        <v>10</v>
      </c>
      <c r="H83" s="236">
        <v>12</v>
      </c>
      <c r="I83" s="236">
        <v>5</v>
      </c>
      <c r="J83" s="236">
        <v>1</v>
      </c>
      <c r="K83" s="236">
        <v>22</v>
      </c>
      <c r="L83" s="236">
        <v>0</v>
      </c>
      <c r="M83" s="236">
        <v>4</v>
      </c>
      <c r="N83" s="236">
        <v>2</v>
      </c>
      <c r="O83" s="236">
        <v>17</v>
      </c>
      <c r="P83" s="236">
        <v>4</v>
      </c>
      <c r="Q83" s="236">
        <v>11</v>
      </c>
      <c r="R83" s="236">
        <v>14</v>
      </c>
      <c r="S83" s="236">
        <v>11</v>
      </c>
      <c r="T83" s="236">
        <v>84</v>
      </c>
      <c r="U83" s="236">
        <v>20</v>
      </c>
      <c r="V83" s="236">
        <v>2</v>
      </c>
      <c r="W83" s="236">
        <v>56</v>
      </c>
      <c r="X83" s="255">
        <v>448</v>
      </c>
      <c r="Y83" s="266">
        <v>465</v>
      </c>
      <c r="Z83" s="280">
        <f t="shared" si="7"/>
        <v>96.344086021505376</v>
      </c>
      <c r="AB83" s="197">
        <f t="shared" si="2"/>
        <v>-81295</v>
      </c>
      <c r="AC83" s="197">
        <v>81760</v>
      </c>
      <c r="AD83" s="197">
        <v>81760</v>
      </c>
      <c r="AE83">
        <f t="shared" si="3"/>
        <v>-81295</v>
      </c>
    </row>
    <row r="84" spans="1:31" ht="13.5" customHeight="1">
      <c r="A84" s="204"/>
      <c r="B84" s="205"/>
      <c r="C84" s="217"/>
      <c r="D84" s="229" t="s">
        <v>76</v>
      </c>
      <c r="E84" s="239">
        <v>131</v>
      </c>
      <c r="F84" s="239">
        <v>91</v>
      </c>
      <c r="G84" s="239">
        <v>13</v>
      </c>
      <c r="H84" s="239">
        <v>13</v>
      </c>
      <c r="I84" s="239">
        <v>5</v>
      </c>
      <c r="J84" s="239">
        <v>2</v>
      </c>
      <c r="K84" s="239">
        <v>26</v>
      </c>
      <c r="L84" s="239">
        <v>0</v>
      </c>
      <c r="M84" s="239">
        <v>6</v>
      </c>
      <c r="N84" s="239">
        <v>2</v>
      </c>
      <c r="O84" s="239">
        <v>108</v>
      </c>
      <c r="P84" s="239">
        <v>4</v>
      </c>
      <c r="Q84" s="239">
        <v>14</v>
      </c>
      <c r="R84" s="239">
        <v>32</v>
      </c>
      <c r="S84" s="239">
        <v>25</v>
      </c>
      <c r="T84" s="239">
        <v>146</v>
      </c>
      <c r="U84" s="239">
        <v>27</v>
      </c>
      <c r="V84" s="239">
        <v>2</v>
      </c>
      <c r="W84" s="239">
        <v>144</v>
      </c>
      <c r="X84" s="252">
        <v>791</v>
      </c>
      <c r="Y84" s="264">
        <v>901</v>
      </c>
      <c r="Z84" s="278">
        <f t="shared" si="7"/>
        <v>87.791342952275258</v>
      </c>
      <c r="AB84" s="197">
        <f t="shared" si="2"/>
        <v>-91160</v>
      </c>
      <c r="AC84" s="197">
        <v>92061</v>
      </c>
      <c r="AD84" s="197">
        <v>92061</v>
      </c>
      <c r="AE84">
        <f t="shared" si="3"/>
        <v>-91160</v>
      </c>
    </row>
    <row r="85" spans="1:31" ht="13.5" customHeight="1">
      <c r="A85" s="204"/>
      <c r="B85" s="205"/>
      <c r="C85" s="217" t="s">
        <v>107</v>
      </c>
      <c r="D85" s="229" t="s">
        <v>357</v>
      </c>
      <c r="E85" s="239">
        <v>0</v>
      </c>
      <c r="F85" s="239">
        <v>0</v>
      </c>
      <c r="G85" s="239">
        <v>0</v>
      </c>
      <c r="H85" s="239">
        <v>0</v>
      </c>
      <c r="I85" s="239">
        <v>0</v>
      </c>
      <c r="J85" s="239">
        <v>0</v>
      </c>
      <c r="K85" s="239">
        <v>0</v>
      </c>
      <c r="L85" s="239">
        <v>0</v>
      </c>
      <c r="M85" s="239">
        <v>0</v>
      </c>
      <c r="N85" s="239">
        <v>0</v>
      </c>
      <c r="O85" s="239">
        <v>0</v>
      </c>
      <c r="P85" s="239">
        <v>0</v>
      </c>
      <c r="Q85" s="239">
        <v>0</v>
      </c>
      <c r="R85" s="239">
        <v>0</v>
      </c>
      <c r="S85" s="239">
        <v>0</v>
      </c>
      <c r="T85" s="239">
        <v>0</v>
      </c>
      <c r="U85" s="239">
        <v>0</v>
      </c>
      <c r="V85" s="239">
        <v>0</v>
      </c>
      <c r="W85" s="239">
        <v>0</v>
      </c>
      <c r="X85" s="258">
        <v>0</v>
      </c>
      <c r="Y85" s="264">
        <v>0</v>
      </c>
      <c r="Z85" s="278" t="str">
        <f t="shared" si="7"/>
        <v>－</v>
      </c>
      <c r="AB85" s="197">
        <f t="shared" si="2"/>
        <v>-10</v>
      </c>
      <c r="AC85" s="197">
        <v>10</v>
      </c>
      <c r="AD85" s="197">
        <v>10</v>
      </c>
      <c r="AE85">
        <f t="shared" si="3"/>
        <v>-10</v>
      </c>
    </row>
    <row r="86" spans="1:31" ht="13.5" customHeight="1">
      <c r="A86" s="204"/>
      <c r="B86" s="205"/>
      <c r="C86" s="217"/>
      <c r="D86" s="229" t="s">
        <v>76</v>
      </c>
      <c r="E86" s="239">
        <v>0</v>
      </c>
      <c r="F86" s="239">
        <v>0</v>
      </c>
      <c r="G86" s="239">
        <v>0</v>
      </c>
      <c r="H86" s="239">
        <v>0</v>
      </c>
      <c r="I86" s="239">
        <v>0</v>
      </c>
      <c r="J86" s="239">
        <v>0</v>
      </c>
      <c r="K86" s="239">
        <v>0</v>
      </c>
      <c r="L86" s="239">
        <v>0</v>
      </c>
      <c r="M86" s="239">
        <v>0</v>
      </c>
      <c r="N86" s="239">
        <v>0</v>
      </c>
      <c r="O86" s="239">
        <v>0</v>
      </c>
      <c r="P86" s="239">
        <v>0</v>
      </c>
      <c r="Q86" s="239">
        <v>0</v>
      </c>
      <c r="R86" s="239">
        <v>0</v>
      </c>
      <c r="S86" s="239">
        <v>0</v>
      </c>
      <c r="T86" s="239">
        <v>0</v>
      </c>
      <c r="U86" s="239">
        <v>0</v>
      </c>
      <c r="V86" s="239">
        <v>0</v>
      </c>
      <c r="W86" s="239">
        <v>0</v>
      </c>
      <c r="X86" s="258">
        <v>0</v>
      </c>
      <c r="Y86" s="264">
        <v>0</v>
      </c>
      <c r="Z86" s="278" t="str">
        <f t="shared" si="7"/>
        <v>－</v>
      </c>
      <c r="AB86" s="197">
        <f t="shared" si="2"/>
        <v>-10</v>
      </c>
      <c r="AC86" s="197">
        <v>10</v>
      </c>
      <c r="AD86" s="197">
        <v>10</v>
      </c>
      <c r="AE86">
        <f t="shared" si="3"/>
        <v>-10</v>
      </c>
    </row>
    <row r="87" spans="1:31" ht="13.5" customHeight="1">
      <c r="A87" s="204"/>
      <c r="B87" s="205"/>
      <c r="C87" s="217" t="s">
        <v>109</v>
      </c>
      <c r="D87" s="229" t="s">
        <v>357</v>
      </c>
      <c r="E87" s="239">
        <v>0</v>
      </c>
      <c r="F87" s="239">
        <v>0</v>
      </c>
      <c r="G87" s="239">
        <v>0</v>
      </c>
      <c r="H87" s="239">
        <v>0</v>
      </c>
      <c r="I87" s="239">
        <v>0</v>
      </c>
      <c r="J87" s="239">
        <v>0</v>
      </c>
      <c r="K87" s="239">
        <v>0</v>
      </c>
      <c r="L87" s="239">
        <v>0</v>
      </c>
      <c r="M87" s="239">
        <v>0</v>
      </c>
      <c r="N87" s="239">
        <v>0</v>
      </c>
      <c r="O87" s="239">
        <v>0</v>
      </c>
      <c r="P87" s="239">
        <v>0</v>
      </c>
      <c r="Q87" s="239">
        <v>0</v>
      </c>
      <c r="R87" s="239">
        <v>0</v>
      </c>
      <c r="S87" s="239">
        <v>0</v>
      </c>
      <c r="T87" s="249">
        <v>0</v>
      </c>
      <c r="U87" s="249">
        <v>0</v>
      </c>
      <c r="V87" s="249">
        <v>0</v>
      </c>
      <c r="W87" s="249">
        <v>0</v>
      </c>
      <c r="X87" s="259">
        <v>0</v>
      </c>
      <c r="Y87" s="264">
        <v>0</v>
      </c>
      <c r="Z87" s="278" t="str">
        <f t="shared" si="7"/>
        <v>－</v>
      </c>
      <c r="AB87" s="197">
        <f t="shared" si="2"/>
        <v>0</v>
      </c>
      <c r="AC87" s="197">
        <v>0</v>
      </c>
      <c r="AD87" s="197">
        <v>0</v>
      </c>
      <c r="AE87">
        <f t="shared" si="3"/>
        <v>0</v>
      </c>
    </row>
    <row r="88" spans="1:31" ht="13.5" customHeight="1">
      <c r="A88" s="204"/>
      <c r="B88" s="205"/>
      <c r="C88" s="217"/>
      <c r="D88" s="229" t="s">
        <v>76</v>
      </c>
      <c r="E88" s="239">
        <v>0</v>
      </c>
      <c r="F88" s="239">
        <v>0</v>
      </c>
      <c r="G88" s="239">
        <v>0</v>
      </c>
      <c r="H88" s="239">
        <v>0</v>
      </c>
      <c r="I88" s="239">
        <v>0</v>
      </c>
      <c r="J88" s="239">
        <v>0</v>
      </c>
      <c r="K88" s="239">
        <v>0</v>
      </c>
      <c r="L88" s="239">
        <v>0</v>
      </c>
      <c r="M88" s="239">
        <v>0</v>
      </c>
      <c r="N88" s="239">
        <v>0</v>
      </c>
      <c r="O88" s="239">
        <v>0</v>
      </c>
      <c r="P88" s="239">
        <v>0</v>
      </c>
      <c r="Q88" s="239">
        <v>0</v>
      </c>
      <c r="R88" s="239">
        <v>0</v>
      </c>
      <c r="S88" s="239">
        <v>0</v>
      </c>
      <c r="T88" s="249">
        <v>0</v>
      </c>
      <c r="U88" s="249">
        <v>0</v>
      </c>
      <c r="V88" s="249">
        <v>0</v>
      </c>
      <c r="W88" s="249">
        <v>0</v>
      </c>
      <c r="X88" s="259">
        <v>0</v>
      </c>
      <c r="Y88" s="264">
        <v>0</v>
      </c>
      <c r="Z88" s="278" t="str">
        <f t="shared" si="7"/>
        <v>－</v>
      </c>
      <c r="AB88" s="197">
        <f t="shared" si="2"/>
        <v>0</v>
      </c>
      <c r="AC88" s="197">
        <v>0</v>
      </c>
      <c r="AD88" s="197">
        <v>0</v>
      </c>
      <c r="AE88">
        <f t="shared" si="3"/>
        <v>0</v>
      </c>
    </row>
    <row r="89" spans="1:31" ht="13.5" customHeight="1">
      <c r="A89" s="204"/>
      <c r="B89" s="205"/>
      <c r="C89" s="217" t="s">
        <v>112</v>
      </c>
      <c r="D89" s="229" t="s">
        <v>357</v>
      </c>
      <c r="E89" s="239">
        <v>0</v>
      </c>
      <c r="F89" s="239">
        <v>0</v>
      </c>
      <c r="G89" s="239">
        <v>0</v>
      </c>
      <c r="H89" s="239">
        <v>0</v>
      </c>
      <c r="I89" s="239">
        <v>0</v>
      </c>
      <c r="J89" s="239">
        <v>0</v>
      </c>
      <c r="K89" s="239">
        <v>0</v>
      </c>
      <c r="L89" s="239">
        <v>0</v>
      </c>
      <c r="M89" s="239">
        <v>0</v>
      </c>
      <c r="N89" s="239">
        <v>0</v>
      </c>
      <c r="O89" s="239">
        <v>0</v>
      </c>
      <c r="P89" s="239">
        <v>0</v>
      </c>
      <c r="Q89" s="239">
        <v>0</v>
      </c>
      <c r="R89" s="239">
        <v>0</v>
      </c>
      <c r="S89" s="239">
        <v>0</v>
      </c>
      <c r="T89" s="239">
        <v>0</v>
      </c>
      <c r="U89" s="239">
        <v>0</v>
      </c>
      <c r="V89" s="239">
        <v>0</v>
      </c>
      <c r="W89" s="239">
        <v>0</v>
      </c>
      <c r="X89" s="258">
        <v>0</v>
      </c>
      <c r="Y89" s="264">
        <v>0</v>
      </c>
      <c r="Z89" s="278" t="str">
        <f t="shared" si="7"/>
        <v>－</v>
      </c>
      <c r="AB89" s="197">
        <f t="shared" si="2"/>
        <v>-91</v>
      </c>
      <c r="AC89" s="197">
        <v>91</v>
      </c>
      <c r="AD89" s="197">
        <v>91</v>
      </c>
      <c r="AE89">
        <f t="shared" si="3"/>
        <v>-91</v>
      </c>
    </row>
    <row r="90" spans="1:31" ht="13.5" customHeight="1">
      <c r="A90" s="204"/>
      <c r="B90" s="205"/>
      <c r="C90" s="217"/>
      <c r="D90" s="229" t="s">
        <v>76</v>
      </c>
      <c r="E90" s="239">
        <v>0</v>
      </c>
      <c r="F90" s="239">
        <v>0</v>
      </c>
      <c r="G90" s="239">
        <v>0</v>
      </c>
      <c r="H90" s="239">
        <v>0</v>
      </c>
      <c r="I90" s="239">
        <v>0</v>
      </c>
      <c r="J90" s="239">
        <v>0</v>
      </c>
      <c r="K90" s="239">
        <v>0</v>
      </c>
      <c r="L90" s="239">
        <v>0</v>
      </c>
      <c r="M90" s="239">
        <v>0</v>
      </c>
      <c r="N90" s="239">
        <v>0</v>
      </c>
      <c r="O90" s="239">
        <v>0</v>
      </c>
      <c r="P90" s="239">
        <v>0</v>
      </c>
      <c r="Q90" s="239">
        <v>0</v>
      </c>
      <c r="R90" s="239">
        <v>0</v>
      </c>
      <c r="S90" s="239">
        <v>0</v>
      </c>
      <c r="T90" s="239">
        <v>0</v>
      </c>
      <c r="U90" s="239">
        <v>0</v>
      </c>
      <c r="V90" s="239">
        <v>0</v>
      </c>
      <c r="W90" s="239">
        <v>0</v>
      </c>
      <c r="X90" s="258">
        <v>0</v>
      </c>
      <c r="Y90" s="264">
        <v>0</v>
      </c>
      <c r="Z90" s="278" t="str">
        <f t="shared" si="7"/>
        <v>－</v>
      </c>
      <c r="AB90" s="197">
        <f t="shared" si="2"/>
        <v>-452</v>
      </c>
      <c r="AC90" s="197">
        <v>452</v>
      </c>
      <c r="AD90" s="197">
        <v>452</v>
      </c>
      <c r="AE90">
        <f t="shared" si="3"/>
        <v>-452</v>
      </c>
    </row>
    <row r="91" spans="1:31" ht="13.5" customHeight="1">
      <c r="A91" s="204"/>
      <c r="B91" s="205"/>
      <c r="C91" s="217" t="s">
        <v>115</v>
      </c>
      <c r="D91" s="229" t="s">
        <v>357</v>
      </c>
      <c r="E91" s="239">
        <v>0</v>
      </c>
      <c r="F91" s="239">
        <v>0</v>
      </c>
      <c r="G91" s="239">
        <v>0</v>
      </c>
      <c r="H91" s="239">
        <v>0</v>
      </c>
      <c r="I91" s="239">
        <v>0</v>
      </c>
      <c r="J91" s="239">
        <v>0</v>
      </c>
      <c r="K91" s="239">
        <v>0</v>
      </c>
      <c r="L91" s="239">
        <v>0</v>
      </c>
      <c r="M91" s="239">
        <v>0</v>
      </c>
      <c r="N91" s="239">
        <v>0</v>
      </c>
      <c r="O91" s="239">
        <v>0</v>
      </c>
      <c r="P91" s="239">
        <v>0</v>
      </c>
      <c r="Q91" s="239">
        <v>0</v>
      </c>
      <c r="R91" s="239">
        <v>0</v>
      </c>
      <c r="S91" s="239">
        <v>0</v>
      </c>
      <c r="T91" s="239">
        <v>0</v>
      </c>
      <c r="U91" s="239">
        <v>0</v>
      </c>
      <c r="V91" s="239">
        <v>0</v>
      </c>
      <c r="W91" s="239">
        <v>0</v>
      </c>
      <c r="X91" s="252">
        <v>0</v>
      </c>
      <c r="Y91" s="264">
        <v>0</v>
      </c>
      <c r="Z91" s="278" t="str">
        <f t="shared" si="7"/>
        <v>－</v>
      </c>
      <c r="AB91" s="197">
        <f t="shared" si="2"/>
        <v>-97</v>
      </c>
      <c r="AC91" s="197">
        <v>97</v>
      </c>
      <c r="AD91" s="197">
        <v>97</v>
      </c>
      <c r="AE91">
        <f t="shared" si="3"/>
        <v>-97</v>
      </c>
    </row>
    <row r="92" spans="1:31" ht="13.5" customHeight="1">
      <c r="A92" s="204"/>
      <c r="B92" s="205"/>
      <c r="C92" s="217"/>
      <c r="D92" s="229" t="s">
        <v>76</v>
      </c>
      <c r="E92" s="239">
        <v>0</v>
      </c>
      <c r="F92" s="239">
        <v>0</v>
      </c>
      <c r="G92" s="239">
        <v>0</v>
      </c>
      <c r="H92" s="239">
        <v>0</v>
      </c>
      <c r="I92" s="239">
        <v>0</v>
      </c>
      <c r="J92" s="239">
        <v>0</v>
      </c>
      <c r="K92" s="239">
        <v>0</v>
      </c>
      <c r="L92" s="239">
        <v>0</v>
      </c>
      <c r="M92" s="239">
        <v>0</v>
      </c>
      <c r="N92" s="239">
        <v>0</v>
      </c>
      <c r="O92" s="239">
        <v>0</v>
      </c>
      <c r="P92" s="239">
        <v>0</v>
      </c>
      <c r="Q92" s="239">
        <v>0</v>
      </c>
      <c r="R92" s="239">
        <v>0</v>
      </c>
      <c r="S92" s="239">
        <v>0</v>
      </c>
      <c r="T92" s="239">
        <v>0</v>
      </c>
      <c r="U92" s="239">
        <v>0</v>
      </c>
      <c r="V92" s="239">
        <v>0</v>
      </c>
      <c r="W92" s="239">
        <v>0</v>
      </c>
      <c r="X92" s="252">
        <v>0</v>
      </c>
      <c r="Y92" s="264">
        <v>0</v>
      </c>
      <c r="Z92" s="278" t="str">
        <f t="shared" si="7"/>
        <v>－</v>
      </c>
      <c r="AB92" s="197">
        <f t="shared" si="2"/>
        <v>-100</v>
      </c>
      <c r="AC92" s="197">
        <v>100</v>
      </c>
      <c r="AD92" s="197">
        <v>100</v>
      </c>
      <c r="AE92">
        <f t="shared" si="3"/>
        <v>-100</v>
      </c>
    </row>
    <row r="93" spans="1:31" ht="13.5" customHeight="1">
      <c r="A93" s="204"/>
      <c r="B93" s="205"/>
      <c r="C93" s="217" t="s">
        <v>116</v>
      </c>
      <c r="D93" s="229" t="s">
        <v>357</v>
      </c>
      <c r="E93" s="239">
        <v>0</v>
      </c>
      <c r="F93" s="239">
        <v>0</v>
      </c>
      <c r="G93" s="239">
        <v>0</v>
      </c>
      <c r="H93" s="239">
        <v>0</v>
      </c>
      <c r="I93" s="239">
        <v>0</v>
      </c>
      <c r="J93" s="239">
        <v>0</v>
      </c>
      <c r="K93" s="239">
        <v>0</v>
      </c>
      <c r="L93" s="239">
        <v>0</v>
      </c>
      <c r="M93" s="239">
        <v>0</v>
      </c>
      <c r="N93" s="239">
        <v>0</v>
      </c>
      <c r="O93" s="239">
        <v>0</v>
      </c>
      <c r="P93" s="239">
        <v>0</v>
      </c>
      <c r="Q93" s="239">
        <v>0</v>
      </c>
      <c r="R93" s="239">
        <v>0</v>
      </c>
      <c r="S93" s="239">
        <v>0</v>
      </c>
      <c r="T93" s="239">
        <v>0</v>
      </c>
      <c r="U93" s="239">
        <v>0</v>
      </c>
      <c r="V93" s="239">
        <v>0</v>
      </c>
      <c r="W93" s="239">
        <v>0</v>
      </c>
      <c r="X93" s="252">
        <v>0</v>
      </c>
      <c r="Y93" s="264">
        <v>38</v>
      </c>
      <c r="Z93" s="278">
        <f t="shared" si="7"/>
        <v>0</v>
      </c>
      <c r="AB93" s="197">
        <f t="shared" si="2"/>
        <v>-39788</v>
      </c>
      <c r="AC93" s="197">
        <v>39826</v>
      </c>
      <c r="AD93" s="197">
        <v>39826</v>
      </c>
      <c r="AE93">
        <f t="shared" si="3"/>
        <v>-39788</v>
      </c>
    </row>
    <row r="94" spans="1:31" ht="13.5" customHeight="1">
      <c r="A94" s="204"/>
      <c r="B94" s="205"/>
      <c r="C94" s="217"/>
      <c r="D94" s="229" t="s">
        <v>76</v>
      </c>
      <c r="E94" s="239">
        <v>0</v>
      </c>
      <c r="F94" s="239">
        <v>0</v>
      </c>
      <c r="G94" s="239">
        <v>0</v>
      </c>
      <c r="H94" s="239">
        <v>0</v>
      </c>
      <c r="I94" s="239">
        <v>0</v>
      </c>
      <c r="J94" s="239">
        <v>0</v>
      </c>
      <c r="K94" s="239">
        <v>0</v>
      </c>
      <c r="L94" s="239">
        <v>0</v>
      </c>
      <c r="M94" s="239">
        <v>0</v>
      </c>
      <c r="N94" s="239">
        <v>0</v>
      </c>
      <c r="O94" s="239">
        <v>0</v>
      </c>
      <c r="P94" s="239">
        <v>0</v>
      </c>
      <c r="Q94" s="239">
        <v>0</v>
      </c>
      <c r="R94" s="239">
        <v>0</v>
      </c>
      <c r="S94" s="239">
        <v>0</v>
      </c>
      <c r="T94" s="239">
        <v>0</v>
      </c>
      <c r="U94" s="239">
        <v>0</v>
      </c>
      <c r="V94" s="239">
        <v>0</v>
      </c>
      <c r="W94" s="239">
        <v>0</v>
      </c>
      <c r="X94" s="252">
        <v>0</v>
      </c>
      <c r="Y94" s="264">
        <v>96</v>
      </c>
      <c r="Z94" s="278">
        <f t="shared" si="7"/>
        <v>0</v>
      </c>
      <c r="AB94" s="197">
        <f t="shared" si="2"/>
        <v>-55513</v>
      </c>
      <c r="AC94" s="197">
        <v>55609</v>
      </c>
      <c r="AD94" s="197">
        <v>55609</v>
      </c>
      <c r="AE94">
        <f t="shared" si="3"/>
        <v>-55513</v>
      </c>
    </row>
    <row r="95" spans="1:31" ht="13.5" customHeight="1">
      <c r="A95" s="204"/>
      <c r="B95" s="205"/>
      <c r="C95" s="217" t="s">
        <v>118</v>
      </c>
      <c r="D95" s="229" t="s">
        <v>357</v>
      </c>
      <c r="E95" s="239">
        <v>0</v>
      </c>
      <c r="F95" s="239">
        <v>0</v>
      </c>
      <c r="G95" s="239">
        <v>0</v>
      </c>
      <c r="H95" s="239">
        <v>0</v>
      </c>
      <c r="I95" s="239">
        <v>0</v>
      </c>
      <c r="J95" s="239">
        <v>0</v>
      </c>
      <c r="K95" s="239">
        <v>0</v>
      </c>
      <c r="L95" s="239">
        <v>0</v>
      </c>
      <c r="M95" s="239">
        <v>0</v>
      </c>
      <c r="N95" s="239">
        <v>0</v>
      </c>
      <c r="O95" s="239">
        <v>0</v>
      </c>
      <c r="P95" s="239">
        <v>0</v>
      </c>
      <c r="Q95" s="239">
        <v>1</v>
      </c>
      <c r="R95" s="239">
        <v>0</v>
      </c>
      <c r="S95" s="239">
        <v>0</v>
      </c>
      <c r="T95" s="239">
        <v>0</v>
      </c>
      <c r="U95" s="239">
        <v>0</v>
      </c>
      <c r="V95" s="239">
        <v>0</v>
      </c>
      <c r="W95" s="239">
        <v>0</v>
      </c>
      <c r="X95" s="252">
        <v>1</v>
      </c>
      <c r="Y95" s="264">
        <v>0</v>
      </c>
      <c r="Z95" s="278" t="str">
        <f t="shared" si="7"/>
        <v>－</v>
      </c>
      <c r="AB95" s="197">
        <f t="shared" si="2"/>
        <v>-42</v>
      </c>
      <c r="AC95" s="197">
        <v>42</v>
      </c>
      <c r="AD95" s="197">
        <v>42</v>
      </c>
      <c r="AE95">
        <f t="shared" si="3"/>
        <v>-42</v>
      </c>
    </row>
    <row r="96" spans="1:31" ht="13.5" customHeight="1">
      <c r="A96" s="204"/>
      <c r="B96" s="205"/>
      <c r="C96" s="217"/>
      <c r="D96" s="229" t="s">
        <v>76</v>
      </c>
      <c r="E96" s="239">
        <v>0</v>
      </c>
      <c r="F96" s="239">
        <v>0</v>
      </c>
      <c r="G96" s="239">
        <v>0</v>
      </c>
      <c r="H96" s="239">
        <v>0</v>
      </c>
      <c r="I96" s="239">
        <v>0</v>
      </c>
      <c r="J96" s="239">
        <v>0</v>
      </c>
      <c r="K96" s="239">
        <v>0</v>
      </c>
      <c r="L96" s="239">
        <v>0</v>
      </c>
      <c r="M96" s="239">
        <v>0</v>
      </c>
      <c r="N96" s="239">
        <v>0</v>
      </c>
      <c r="O96" s="239">
        <v>0</v>
      </c>
      <c r="P96" s="239">
        <v>0</v>
      </c>
      <c r="Q96" s="239">
        <v>3</v>
      </c>
      <c r="R96" s="239">
        <v>0</v>
      </c>
      <c r="S96" s="239">
        <v>0</v>
      </c>
      <c r="T96" s="239">
        <v>0</v>
      </c>
      <c r="U96" s="239">
        <v>0</v>
      </c>
      <c r="V96" s="239">
        <v>0</v>
      </c>
      <c r="W96" s="239">
        <v>0</v>
      </c>
      <c r="X96" s="252">
        <v>3</v>
      </c>
      <c r="Y96" s="264">
        <v>0</v>
      </c>
      <c r="Z96" s="278" t="str">
        <f t="shared" si="7"/>
        <v>－</v>
      </c>
      <c r="AB96" s="197">
        <f t="shared" si="2"/>
        <v>-82</v>
      </c>
      <c r="AC96" s="197">
        <v>82</v>
      </c>
      <c r="AD96" s="197">
        <v>82</v>
      </c>
      <c r="AE96">
        <f t="shared" si="3"/>
        <v>-82</v>
      </c>
    </row>
    <row r="97" spans="1:31" ht="13.5" customHeight="1">
      <c r="A97" s="204"/>
      <c r="B97" s="205"/>
      <c r="C97" s="217" t="s">
        <v>120</v>
      </c>
      <c r="D97" s="229" t="s">
        <v>357</v>
      </c>
      <c r="E97" s="239">
        <v>26</v>
      </c>
      <c r="F97" s="239">
        <v>0</v>
      </c>
      <c r="G97" s="239">
        <v>4</v>
      </c>
      <c r="H97" s="239">
        <v>9</v>
      </c>
      <c r="I97" s="239">
        <v>2</v>
      </c>
      <c r="J97" s="239">
        <v>4</v>
      </c>
      <c r="K97" s="239">
        <v>5</v>
      </c>
      <c r="L97" s="239">
        <v>0</v>
      </c>
      <c r="M97" s="239">
        <v>9</v>
      </c>
      <c r="N97" s="239">
        <v>0</v>
      </c>
      <c r="O97" s="239">
        <v>0</v>
      </c>
      <c r="P97" s="239">
        <v>0</v>
      </c>
      <c r="Q97" s="239">
        <v>4</v>
      </c>
      <c r="R97" s="239">
        <v>0</v>
      </c>
      <c r="S97" s="239">
        <v>0</v>
      </c>
      <c r="T97" s="239">
        <v>62</v>
      </c>
      <c r="U97" s="239">
        <v>0</v>
      </c>
      <c r="V97" s="239">
        <v>0</v>
      </c>
      <c r="W97" s="239">
        <v>55</v>
      </c>
      <c r="X97" s="252">
        <v>180</v>
      </c>
      <c r="Y97" s="264">
        <v>95</v>
      </c>
      <c r="Z97" s="278">
        <f t="shared" si="7"/>
        <v>189.4736842105263</v>
      </c>
      <c r="AB97" s="197">
        <f t="shared" si="2"/>
        <v>-20930</v>
      </c>
      <c r="AC97" s="197">
        <v>21025</v>
      </c>
      <c r="AD97" s="197">
        <v>21025</v>
      </c>
      <c r="AE97">
        <f t="shared" si="3"/>
        <v>-20930</v>
      </c>
    </row>
    <row r="98" spans="1:31" ht="13.5" customHeight="1">
      <c r="A98" s="204"/>
      <c r="B98" s="205"/>
      <c r="C98" s="217"/>
      <c r="D98" s="229" t="s">
        <v>76</v>
      </c>
      <c r="E98" s="239">
        <v>37</v>
      </c>
      <c r="F98" s="239">
        <v>0</v>
      </c>
      <c r="G98" s="239">
        <v>12</v>
      </c>
      <c r="H98" s="239">
        <v>12</v>
      </c>
      <c r="I98" s="239">
        <v>2</v>
      </c>
      <c r="J98" s="239">
        <v>22</v>
      </c>
      <c r="K98" s="239">
        <v>5</v>
      </c>
      <c r="L98" s="239">
        <v>0</v>
      </c>
      <c r="M98" s="239">
        <v>9</v>
      </c>
      <c r="N98" s="239">
        <v>0</v>
      </c>
      <c r="O98" s="239">
        <v>0</v>
      </c>
      <c r="P98" s="239">
        <v>0</v>
      </c>
      <c r="Q98" s="239">
        <v>8</v>
      </c>
      <c r="R98" s="239">
        <v>0</v>
      </c>
      <c r="S98" s="239">
        <v>0</v>
      </c>
      <c r="T98" s="239">
        <v>141</v>
      </c>
      <c r="U98" s="239">
        <v>0</v>
      </c>
      <c r="V98" s="239">
        <v>0</v>
      </c>
      <c r="W98" s="239">
        <v>71</v>
      </c>
      <c r="X98" s="252">
        <v>319</v>
      </c>
      <c r="Y98" s="264">
        <v>196</v>
      </c>
      <c r="Z98" s="278">
        <f t="shared" si="7"/>
        <v>162.75510204081633</v>
      </c>
      <c r="AB98" s="197">
        <f t="shared" si="2"/>
        <v>-37296</v>
      </c>
      <c r="AC98" s="197">
        <v>37492</v>
      </c>
      <c r="AD98" s="197">
        <v>37492</v>
      </c>
      <c r="AE98">
        <f t="shared" si="3"/>
        <v>-37296</v>
      </c>
    </row>
    <row r="99" spans="1:31" ht="13.5" customHeight="1">
      <c r="A99" s="204"/>
      <c r="B99" s="205"/>
      <c r="C99" s="217" t="s">
        <v>122</v>
      </c>
      <c r="D99" s="229" t="s">
        <v>357</v>
      </c>
      <c r="E99" s="239">
        <v>0</v>
      </c>
      <c r="F99" s="239">
        <v>0</v>
      </c>
      <c r="G99" s="239">
        <v>0</v>
      </c>
      <c r="H99" s="239">
        <v>0</v>
      </c>
      <c r="I99" s="239">
        <v>0</v>
      </c>
      <c r="J99" s="239">
        <v>0</v>
      </c>
      <c r="K99" s="239">
        <v>0</v>
      </c>
      <c r="L99" s="239">
        <v>0</v>
      </c>
      <c r="M99" s="239">
        <v>0</v>
      </c>
      <c r="N99" s="239">
        <v>0</v>
      </c>
      <c r="O99" s="239">
        <v>0</v>
      </c>
      <c r="P99" s="239">
        <v>0</v>
      </c>
      <c r="Q99" s="239">
        <v>0</v>
      </c>
      <c r="R99" s="239">
        <v>0</v>
      </c>
      <c r="S99" s="239">
        <v>0</v>
      </c>
      <c r="T99" s="239">
        <v>0</v>
      </c>
      <c r="U99" s="239">
        <v>0</v>
      </c>
      <c r="V99" s="239">
        <v>0</v>
      </c>
      <c r="W99" s="239">
        <v>0</v>
      </c>
      <c r="X99" s="252">
        <v>0</v>
      </c>
      <c r="Y99" s="264">
        <v>0</v>
      </c>
      <c r="Z99" s="278" t="str">
        <f t="shared" si="7"/>
        <v>－</v>
      </c>
      <c r="AB99" s="197">
        <f t="shared" si="2"/>
        <v>0</v>
      </c>
      <c r="AC99" s="197">
        <v>0</v>
      </c>
      <c r="AD99" s="197">
        <v>0</v>
      </c>
      <c r="AE99">
        <f t="shared" si="3"/>
        <v>0</v>
      </c>
    </row>
    <row r="100" spans="1:31" ht="13.5" customHeight="1">
      <c r="A100" s="204"/>
      <c r="B100" s="205"/>
      <c r="C100" s="217"/>
      <c r="D100" s="229" t="s">
        <v>76</v>
      </c>
      <c r="E100" s="239">
        <v>0</v>
      </c>
      <c r="F100" s="239">
        <v>0</v>
      </c>
      <c r="G100" s="239">
        <v>0</v>
      </c>
      <c r="H100" s="239">
        <v>0</v>
      </c>
      <c r="I100" s="239">
        <v>0</v>
      </c>
      <c r="J100" s="239">
        <v>0</v>
      </c>
      <c r="K100" s="239">
        <v>0</v>
      </c>
      <c r="L100" s="239">
        <v>0</v>
      </c>
      <c r="M100" s="239">
        <v>0</v>
      </c>
      <c r="N100" s="239">
        <v>0</v>
      </c>
      <c r="O100" s="239">
        <v>0</v>
      </c>
      <c r="P100" s="239">
        <v>0</v>
      </c>
      <c r="Q100" s="239">
        <v>0</v>
      </c>
      <c r="R100" s="239">
        <v>0</v>
      </c>
      <c r="S100" s="239">
        <v>0</v>
      </c>
      <c r="T100" s="239">
        <v>0</v>
      </c>
      <c r="U100" s="239">
        <v>0</v>
      </c>
      <c r="V100" s="239">
        <v>0</v>
      </c>
      <c r="W100" s="239">
        <v>0</v>
      </c>
      <c r="X100" s="252">
        <v>0</v>
      </c>
      <c r="Y100" s="264">
        <v>0</v>
      </c>
      <c r="Z100" s="278" t="str">
        <f t="shared" si="7"/>
        <v>－</v>
      </c>
      <c r="AB100" s="197">
        <f t="shared" si="2"/>
        <v>0</v>
      </c>
      <c r="AC100" s="197">
        <v>0</v>
      </c>
      <c r="AD100" s="197">
        <v>0</v>
      </c>
      <c r="AE100">
        <f t="shared" si="3"/>
        <v>0</v>
      </c>
    </row>
    <row r="101" spans="1:31" ht="13.5" customHeight="1">
      <c r="A101" s="204"/>
      <c r="B101" s="205"/>
      <c r="C101" s="217" t="s">
        <v>124</v>
      </c>
      <c r="D101" s="229" t="s">
        <v>357</v>
      </c>
      <c r="E101" s="239">
        <v>0</v>
      </c>
      <c r="F101" s="239">
        <v>0</v>
      </c>
      <c r="G101" s="239">
        <v>0</v>
      </c>
      <c r="H101" s="239">
        <v>0</v>
      </c>
      <c r="I101" s="239">
        <v>0</v>
      </c>
      <c r="J101" s="239">
        <v>0</v>
      </c>
      <c r="K101" s="239">
        <v>0</v>
      </c>
      <c r="L101" s="239">
        <v>0</v>
      </c>
      <c r="M101" s="239">
        <v>0</v>
      </c>
      <c r="N101" s="239">
        <v>0</v>
      </c>
      <c r="O101" s="239">
        <v>0</v>
      </c>
      <c r="P101" s="239">
        <v>0</v>
      </c>
      <c r="Q101" s="239">
        <v>0</v>
      </c>
      <c r="R101" s="239">
        <v>0</v>
      </c>
      <c r="S101" s="239">
        <v>0</v>
      </c>
      <c r="T101" s="239">
        <v>0</v>
      </c>
      <c r="U101" s="239">
        <v>0</v>
      </c>
      <c r="V101" s="239">
        <v>0</v>
      </c>
      <c r="W101" s="239">
        <v>0</v>
      </c>
      <c r="X101" s="252">
        <v>0</v>
      </c>
      <c r="Y101" s="264">
        <v>0</v>
      </c>
      <c r="Z101" s="278" t="str">
        <f t="shared" si="7"/>
        <v>－</v>
      </c>
      <c r="AB101" s="197">
        <f t="shared" si="2"/>
        <v>0</v>
      </c>
      <c r="AC101" s="197">
        <v>0</v>
      </c>
      <c r="AD101" s="197">
        <v>0</v>
      </c>
      <c r="AE101">
        <f t="shared" si="3"/>
        <v>0</v>
      </c>
    </row>
    <row r="102" spans="1:31" ht="13.5" customHeight="1">
      <c r="A102" s="204"/>
      <c r="B102" s="205"/>
      <c r="C102" s="217"/>
      <c r="D102" s="229" t="s">
        <v>76</v>
      </c>
      <c r="E102" s="239">
        <v>0</v>
      </c>
      <c r="F102" s="239">
        <v>0</v>
      </c>
      <c r="G102" s="239">
        <v>0</v>
      </c>
      <c r="H102" s="239">
        <v>0</v>
      </c>
      <c r="I102" s="239">
        <v>0</v>
      </c>
      <c r="J102" s="239">
        <v>0</v>
      </c>
      <c r="K102" s="239">
        <v>0</v>
      </c>
      <c r="L102" s="239">
        <v>0</v>
      </c>
      <c r="M102" s="239">
        <v>0</v>
      </c>
      <c r="N102" s="239">
        <v>0</v>
      </c>
      <c r="O102" s="239">
        <v>0</v>
      </c>
      <c r="P102" s="239">
        <v>0</v>
      </c>
      <c r="Q102" s="239">
        <v>0</v>
      </c>
      <c r="R102" s="239">
        <v>0</v>
      </c>
      <c r="S102" s="239">
        <v>0</v>
      </c>
      <c r="T102" s="239">
        <v>0</v>
      </c>
      <c r="U102" s="239">
        <v>0</v>
      </c>
      <c r="V102" s="239">
        <v>0</v>
      </c>
      <c r="W102" s="239">
        <v>0</v>
      </c>
      <c r="X102" s="252">
        <v>0</v>
      </c>
      <c r="Y102" s="264">
        <v>0</v>
      </c>
      <c r="Z102" s="278" t="str">
        <f t="shared" si="7"/>
        <v>－</v>
      </c>
      <c r="AB102" s="197">
        <f t="shared" si="2"/>
        <v>0</v>
      </c>
      <c r="AC102" s="197">
        <v>0</v>
      </c>
      <c r="AD102" s="197">
        <v>0</v>
      </c>
      <c r="AE102">
        <f t="shared" si="3"/>
        <v>0</v>
      </c>
    </row>
    <row r="103" spans="1:31" ht="13.5" customHeight="1">
      <c r="A103" s="204"/>
      <c r="B103" s="205"/>
      <c r="C103" s="217" t="s">
        <v>126</v>
      </c>
      <c r="D103" s="229" t="s">
        <v>357</v>
      </c>
      <c r="E103" s="239">
        <v>0</v>
      </c>
      <c r="F103" s="239">
        <v>0</v>
      </c>
      <c r="G103" s="239">
        <v>0</v>
      </c>
      <c r="H103" s="239">
        <v>112</v>
      </c>
      <c r="I103" s="239">
        <v>46</v>
      </c>
      <c r="J103" s="239">
        <v>12</v>
      </c>
      <c r="K103" s="239">
        <v>20</v>
      </c>
      <c r="L103" s="239">
        <v>0</v>
      </c>
      <c r="M103" s="239">
        <v>0</v>
      </c>
      <c r="N103" s="239">
        <v>2</v>
      </c>
      <c r="O103" s="239">
        <v>0</v>
      </c>
      <c r="P103" s="239">
        <v>0</v>
      </c>
      <c r="Q103" s="239">
        <v>2</v>
      </c>
      <c r="R103" s="239">
        <v>6</v>
      </c>
      <c r="S103" s="239">
        <v>0</v>
      </c>
      <c r="T103" s="239">
        <v>10</v>
      </c>
      <c r="U103" s="239">
        <v>0</v>
      </c>
      <c r="V103" s="239">
        <v>14</v>
      </c>
      <c r="W103" s="239">
        <v>101</v>
      </c>
      <c r="X103" s="252">
        <v>325</v>
      </c>
      <c r="Y103" s="264">
        <v>652</v>
      </c>
      <c r="Z103" s="278">
        <f t="shared" si="7"/>
        <v>49.846625766871163</v>
      </c>
      <c r="AB103" s="197">
        <f t="shared" si="2"/>
        <v>-15830</v>
      </c>
      <c r="AC103" s="197">
        <v>16482</v>
      </c>
      <c r="AD103" s="197">
        <v>16482</v>
      </c>
      <c r="AE103">
        <f t="shared" si="3"/>
        <v>-15830</v>
      </c>
    </row>
    <row r="104" spans="1:31" ht="13.5" customHeight="1">
      <c r="A104" s="204"/>
      <c r="B104" s="205"/>
      <c r="C104" s="217"/>
      <c r="D104" s="229" t="s">
        <v>76</v>
      </c>
      <c r="E104" s="239">
        <v>0</v>
      </c>
      <c r="F104" s="239">
        <v>0</v>
      </c>
      <c r="G104" s="239">
        <v>0</v>
      </c>
      <c r="H104" s="239">
        <v>2006</v>
      </c>
      <c r="I104" s="239">
        <v>398</v>
      </c>
      <c r="J104" s="239">
        <v>24</v>
      </c>
      <c r="K104" s="239">
        <v>52</v>
      </c>
      <c r="L104" s="239">
        <v>0</v>
      </c>
      <c r="M104" s="239">
        <v>0</v>
      </c>
      <c r="N104" s="239">
        <v>7</v>
      </c>
      <c r="O104" s="239">
        <v>0</v>
      </c>
      <c r="P104" s="239">
        <v>0</v>
      </c>
      <c r="Q104" s="239">
        <v>6</v>
      </c>
      <c r="R104" s="239">
        <v>6</v>
      </c>
      <c r="S104" s="239">
        <v>0</v>
      </c>
      <c r="T104" s="239">
        <v>27</v>
      </c>
      <c r="U104" s="239">
        <v>0</v>
      </c>
      <c r="V104" s="239">
        <v>82</v>
      </c>
      <c r="W104" s="239">
        <v>205</v>
      </c>
      <c r="X104" s="252">
        <v>2813</v>
      </c>
      <c r="Y104" s="264">
        <v>1690</v>
      </c>
      <c r="Z104" s="278">
        <f t="shared" si="7"/>
        <v>166.44970414201183</v>
      </c>
      <c r="AB104" s="197">
        <f t="shared" si="2"/>
        <v>-40148</v>
      </c>
      <c r="AC104" s="197">
        <v>41838</v>
      </c>
      <c r="AD104" s="197">
        <v>41838</v>
      </c>
      <c r="AE104">
        <f t="shared" si="3"/>
        <v>-40148</v>
      </c>
    </row>
    <row r="105" spans="1:31" ht="13.5" customHeight="1">
      <c r="A105" s="204"/>
      <c r="B105" s="205"/>
      <c r="C105" s="217" t="s">
        <v>103</v>
      </c>
      <c r="D105" s="229" t="s">
        <v>357</v>
      </c>
      <c r="E105" s="239">
        <v>0</v>
      </c>
      <c r="F105" s="239">
        <v>0</v>
      </c>
      <c r="G105" s="239">
        <v>0</v>
      </c>
      <c r="H105" s="239">
        <v>0</v>
      </c>
      <c r="I105" s="239">
        <v>0</v>
      </c>
      <c r="J105" s="239">
        <v>0</v>
      </c>
      <c r="K105" s="239">
        <v>0</v>
      </c>
      <c r="L105" s="239">
        <v>0</v>
      </c>
      <c r="M105" s="239">
        <v>0</v>
      </c>
      <c r="N105" s="239">
        <v>0</v>
      </c>
      <c r="O105" s="239">
        <v>0</v>
      </c>
      <c r="P105" s="239">
        <v>0</v>
      </c>
      <c r="Q105" s="239">
        <v>0</v>
      </c>
      <c r="R105" s="239">
        <v>0</v>
      </c>
      <c r="S105" s="239">
        <v>0</v>
      </c>
      <c r="T105" s="239">
        <v>0</v>
      </c>
      <c r="U105" s="239">
        <v>0</v>
      </c>
      <c r="V105" s="239">
        <v>0</v>
      </c>
      <c r="W105" s="239">
        <v>0</v>
      </c>
      <c r="X105" s="252">
        <v>0</v>
      </c>
      <c r="Y105" s="264">
        <v>0</v>
      </c>
      <c r="Z105" s="278" t="str">
        <f t="shared" si="7"/>
        <v>－</v>
      </c>
      <c r="AB105" s="197">
        <f t="shared" si="2"/>
        <v>0</v>
      </c>
      <c r="AC105" s="197">
        <v>0</v>
      </c>
      <c r="AD105" s="197">
        <v>0</v>
      </c>
      <c r="AE105">
        <f t="shared" si="3"/>
        <v>0</v>
      </c>
    </row>
    <row r="106" spans="1:31" ht="13.5" customHeight="1">
      <c r="A106" s="204"/>
      <c r="B106" s="205"/>
      <c r="C106" s="217"/>
      <c r="D106" s="229" t="s">
        <v>76</v>
      </c>
      <c r="E106" s="239">
        <v>0</v>
      </c>
      <c r="F106" s="239">
        <v>0</v>
      </c>
      <c r="G106" s="239">
        <v>0</v>
      </c>
      <c r="H106" s="239">
        <v>0</v>
      </c>
      <c r="I106" s="239">
        <v>0</v>
      </c>
      <c r="J106" s="239">
        <v>0</v>
      </c>
      <c r="K106" s="239">
        <v>0</v>
      </c>
      <c r="L106" s="239">
        <v>0</v>
      </c>
      <c r="M106" s="239">
        <v>0</v>
      </c>
      <c r="N106" s="239">
        <v>0</v>
      </c>
      <c r="O106" s="239">
        <v>0</v>
      </c>
      <c r="P106" s="239">
        <v>0</v>
      </c>
      <c r="Q106" s="239">
        <v>0</v>
      </c>
      <c r="R106" s="239">
        <v>0</v>
      </c>
      <c r="S106" s="239">
        <v>0</v>
      </c>
      <c r="T106" s="239">
        <v>0</v>
      </c>
      <c r="U106" s="239">
        <v>0</v>
      </c>
      <c r="V106" s="239">
        <v>0</v>
      </c>
      <c r="W106" s="239">
        <v>0</v>
      </c>
      <c r="X106" s="252">
        <v>0</v>
      </c>
      <c r="Y106" s="264">
        <v>0</v>
      </c>
      <c r="Z106" s="278" t="str">
        <f t="shared" si="7"/>
        <v>－</v>
      </c>
      <c r="AB106" s="197">
        <f t="shared" si="2"/>
        <v>0</v>
      </c>
      <c r="AC106" s="197">
        <v>0</v>
      </c>
      <c r="AD106" s="197">
        <v>0</v>
      </c>
      <c r="AE106">
        <f t="shared" si="3"/>
        <v>0</v>
      </c>
    </row>
    <row r="107" spans="1:31" ht="13.5" customHeight="1">
      <c r="A107" s="204"/>
      <c r="B107" s="205"/>
      <c r="C107" s="217" t="s">
        <v>34</v>
      </c>
      <c r="D107" s="229" t="s">
        <v>357</v>
      </c>
      <c r="E107" s="239">
        <v>0</v>
      </c>
      <c r="F107" s="239">
        <v>0</v>
      </c>
      <c r="G107" s="239">
        <v>0</v>
      </c>
      <c r="H107" s="239">
        <v>0</v>
      </c>
      <c r="I107" s="239">
        <v>0</v>
      </c>
      <c r="J107" s="239">
        <v>0</v>
      </c>
      <c r="K107" s="239">
        <v>0</v>
      </c>
      <c r="L107" s="239">
        <v>0</v>
      </c>
      <c r="M107" s="239">
        <v>0</v>
      </c>
      <c r="N107" s="239">
        <v>0</v>
      </c>
      <c r="O107" s="239">
        <v>0</v>
      </c>
      <c r="P107" s="239">
        <v>0</v>
      </c>
      <c r="Q107" s="239">
        <v>0</v>
      </c>
      <c r="R107" s="239">
        <v>0</v>
      </c>
      <c r="S107" s="239">
        <v>0</v>
      </c>
      <c r="T107" s="239">
        <v>0</v>
      </c>
      <c r="U107" s="239">
        <v>0</v>
      </c>
      <c r="V107" s="239">
        <v>0</v>
      </c>
      <c r="W107" s="239">
        <v>0</v>
      </c>
      <c r="X107" s="252">
        <v>0</v>
      </c>
      <c r="Y107" s="264">
        <v>0</v>
      </c>
      <c r="Z107" s="278" t="str">
        <f t="shared" si="7"/>
        <v>－</v>
      </c>
      <c r="AB107" s="197">
        <f t="shared" si="2"/>
        <v>-81</v>
      </c>
      <c r="AC107" s="197">
        <v>81</v>
      </c>
      <c r="AD107" s="197">
        <v>81</v>
      </c>
      <c r="AE107">
        <f t="shared" si="3"/>
        <v>-81</v>
      </c>
    </row>
    <row r="108" spans="1:31" ht="13.5" customHeight="1">
      <c r="A108" s="204"/>
      <c r="B108" s="205"/>
      <c r="C108" s="217"/>
      <c r="D108" s="229" t="s">
        <v>76</v>
      </c>
      <c r="E108" s="239">
        <v>0</v>
      </c>
      <c r="F108" s="239">
        <v>0</v>
      </c>
      <c r="G108" s="239">
        <v>0</v>
      </c>
      <c r="H108" s="239">
        <v>0</v>
      </c>
      <c r="I108" s="239">
        <v>0</v>
      </c>
      <c r="J108" s="239">
        <v>0</v>
      </c>
      <c r="K108" s="239">
        <v>0</v>
      </c>
      <c r="L108" s="239">
        <v>0</v>
      </c>
      <c r="M108" s="239">
        <v>0</v>
      </c>
      <c r="N108" s="239">
        <v>0</v>
      </c>
      <c r="O108" s="239">
        <v>0</v>
      </c>
      <c r="P108" s="239">
        <v>0</v>
      </c>
      <c r="Q108" s="239">
        <v>0</v>
      </c>
      <c r="R108" s="239">
        <v>0</v>
      </c>
      <c r="S108" s="239">
        <v>0</v>
      </c>
      <c r="T108" s="239">
        <v>0</v>
      </c>
      <c r="U108" s="239">
        <v>0</v>
      </c>
      <c r="V108" s="239">
        <v>0</v>
      </c>
      <c r="W108" s="239">
        <v>0</v>
      </c>
      <c r="X108" s="252">
        <v>0</v>
      </c>
      <c r="Y108" s="264">
        <v>0</v>
      </c>
      <c r="Z108" s="278" t="str">
        <f t="shared" si="7"/>
        <v>－</v>
      </c>
      <c r="AB108" s="197">
        <f t="shared" si="2"/>
        <v>-102</v>
      </c>
      <c r="AC108" s="197">
        <v>102</v>
      </c>
      <c r="AD108" s="197">
        <v>102</v>
      </c>
      <c r="AE108">
        <f t="shared" si="3"/>
        <v>-102</v>
      </c>
    </row>
    <row r="109" spans="1:31" ht="13.5" customHeight="1">
      <c r="A109" s="204"/>
      <c r="B109" s="205"/>
      <c r="C109" s="217" t="s">
        <v>127</v>
      </c>
      <c r="D109" s="229" t="s">
        <v>357</v>
      </c>
      <c r="E109" s="239">
        <v>0</v>
      </c>
      <c r="F109" s="239">
        <v>0</v>
      </c>
      <c r="G109" s="239">
        <v>0</v>
      </c>
      <c r="H109" s="239">
        <v>0</v>
      </c>
      <c r="I109" s="239">
        <v>0</v>
      </c>
      <c r="J109" s="239">
        <v>0</v>
      </c>
      <c r="K109" s="239">
        <v>0</v>
      </c>
      <c r="L109" s="239">
        <v>0</v>
      </c>
      <c r="M109" s="239">
        <v>0</v>
      </c>
      <c r="N109" s="239">
        <v>0</v>
      </c>
      <c r="O109" s="239">
        <v>0</v>
      </c>
      <c r="P109" s="239">
        <v>0</v>
      </c>
      <c r="Q109" s="239">
        <v>0</v>
      </c>
      <c r="R109" s="239">
        <v>0</v>
      </c>
      <c r="S109" s="239">
        <v>0</v>
      </c>
      <c r="T109" s="239">
        <v>0</v>
      </c>
      <c r="U109" s="239">
        <v>0</v>
      </c>
      <c r="V109" s="239">
        <v>0</v>
      </c>
      <c r="W109" s="239">
        <v>0</v>
      </c>
      <c r="X109" s="252">
        <v>0</v>
      </c>
      <c r="Y109" s="264">
        <v>0</v>
      </c>
      <c r="Z109" s="278" t="str">
        <f t="shared" si="7"/>
        <v>－</v>
      </c>
      <c r="AB109" s="197">
        <f t="shared" si="2"/>
        <v>0</v>
      </c>
      <c r="AC109" s="197">
        <v>0</v>
      </c>
      <c r="AD109" s="197">
        <v>0</v>
      </c>
      <c r="AE109">
        <f t="shared" si="3"/>
        <v>0</v>
      </c>
    </row>
    <row r="110" spans="1:31" ht="13.5" customHeight="1">
      <c r="A110" s="204"/>
      <c r="B110" s="205"/>
      <c r="C110" s="217"/>
      <c r="D110" s="229" t="s">
        <v>76</v>
      </c>
      <c r="E110" s="239">
        <v>0</v>
      </c>
      <c r="F110" s="239">
        <v>0</v>
      </c>
      <c r="G110" s="239">
        <v>0</v>
      </c>
      <c r="H110" s="239">
        <v>0</v>
      </c>
      <c r="I110" s="239">
        <v>0</v>
      </c>
      <c r="J110" s="239">
        <v>0</v>
      </c>
      <c r="K110" s="239">
        <v>0</v>
      </c>
      <c r="L110" s="239">
        <v>0</v>
      </c>
      <c r="M110" s="239">
        <v>0</v>
      </c>
      <c r="N110" s="239">
        <v>0</v>
      </c>
      <c r="O110" s="239">
        <v>0</v>
      </c>
      <c r="P110" s="239">
        <v>0</v>
      </c>
      <c r="Q110" s="239">
        <v>0</v>
      </c>
      <c r="R110" s="239">
        <v>0</v>
      </c>
      <c r="S110" s="239">
        <v>0</v>
      </c>
      <c r="T110" s="239">
        <v>0</v>
      </c>
      <c r="U110" s="239">
        <v>0</v>
      </c>
      <c r="V110" s="239">
        <v>0</v>
      </c>
      <c r="W110" s="239">
        <v>0</v>
      </c>
      <c r="X110" s="252">
        <v>0</v>
      </c>
      <c r="Y110" s="264">
        <v>0</v>
      </c>
      <c r="Z110" s="278" t="str">
        <f t="shared" si="7"/>
        <v>－</v>
      </c>
      <c r="AB110" s="197">
        <f t="shared" si="2"/>
        <v>0</v>
      </c>
      <c r="AC110" s="197">
        <v>0</v>
      </c>
      <c r="AD110" s="197">
        <v>0</v>
      </c>
      <c r="AE110">
        <f t="shared" si="3"/>
        <v>0</v>
      </c>
    </row>
    <row r="111" spans="1:31" ht="13.5" customHeight="1">
      <c r="A111" s="204"/>
      <c r="B111" s="205"/>
      <c r="C111" s="217" t="s">
        <v>322</v>
      </c>
      <c r="D111" s="229" t="s">
        <v>357</v>
      </c>
      <c r="E111" s="239">
        <v>0</v>
      </c>
      <c r="F111" s="239">
        <v>0</v>
      </c>
      <c r="G111" s="239">
        <v>0</v>
      </c>
      <c r="H111" s="239">
        <v>0</v>
      </c>
      <c r="I111" s="239">
        <v>0</v>
      </c>
      <c r="J111" s="239">
        <v>0</v>
      </c>
      <c r="K111" s="239">
        <v>0</v>
      </c>
      <c r="L111" s="239">
        <v>0</v>
      </c>
      <c r="M111" s="239">
        <v>0</v>
      </c>
      <c r="N111" s="239">
        <v>0</v>
      </c>
      <c r="O111" s="239">
        <v>0</v>
      </c>
      <c r="P111" s="239">
        <v>0</v>
      </c>
      <c r="Q111" s="239">
        <v>0</v>
      </c>
      <c r="R111" s="239">
        <v>0</v>
      </c>
      <c r="S111" s="239">
        <v>0</v>
      </c>
      <c r="T111" s="239">
        <v>0</v>
      </c>
      <c r="U111" s="239">
        <v>0</v>
      </c>
      <c r="V111" s="239">
        <v>0</v>
      </c>
      <c r="W111" s="239">
        <v>0</v>
      </c>
      <c r="X111" s="252">
        <v>0</v>
      </c>
      <c r="Y111" s="264">
        <v>0</v>
      </c>
      <c r="Z111" s="278" t="str">
        <f t="shared" si="7"/>
        <v>－</v>
      </c>
      <c r="AB111" s="197">
        <f t="shared" si="2"/>
        <v>-9</v>
      </c>
      <c r="AC111" s="197">
        <v>9</v>
      </c>
      <c r="AD111" s="197">
        <v>0</v>
      </c>
      <c r="AE111">
        <f t="shared" si="3"/>
        <v>0</v>
      </c>
    </row>
    <row r="112" spans="1:31" ht="13.5" customHeight="1">
      <c r="A112" s="204"/>
      <c r="B112" s="205"/>
      <c r="C112" s="217"/>
      <c r="D112" s="229" t="s">
        <v>76</v>
      </c>
      <c r="E112" s="239">
        <v>0</v>
      </c>
      <c r="F112" s="239">
        <v>0</v>
      </c>
      <c r="G112" s="239">
        <v>0</v>
      </c>
      <c r="H112" s="239">
        <v>0</v>
      </c>
      <c r="I112" s="239">
        <v>0</v>
      </c>
      <c r="J112" s="239">
        <v>0</v>
      </c>
      <c r="K112" s="239">
        <v>0</v>
      </c>
      <c r="L112" s="239">
        <v>0</v>
      </c>
      <c r="M112" s="239">
        <v>0</v>
      </c>
      <c r="N112" s="239">
        <v>0</v>
      </c>
      <c r="O112" s="239">
        <v>0</v>
      </c>
      <c r="P112" s="239">
        <v>0</v>
      </c>
      <c r="Q112" s="239">
        <v>0</v>
      </c>
      <c r="R112" s="239">
        <v>0</v>
      </c>
      <c r="S112" s="239">
        <v>0</v>
      </c>
      <c r="T112" s="239">
        <v>0</v>
      </c>
      <c r="U112" s="239">
        <v>0</v>
      </c>
      <c r="V112" s="239">
        <v>0</v>
      </c>
      <c r="W112" s="239">
        <v>0</v>
      </c>
      <c r="X112" s="252">
        <v>0</v>
      </c>
      <c r="Y112" s="264">
        <v>0</v>
      </c>
      <c r="Z112" s="278" t="str">
        <f t="shared" si="7"/>
        <v>－</v>
      </c>
      <c r="AB112" s="197">
        <f t="shared" si="2"/>
        <v>-9</v>
      </c>
      <c r="AC112" s="197">
        <v>9</v>
      </c>
      <c r="AD112" s="197">
        <v>0</v>
      </c>
      <c r="AE112">
        <f t="shared" si="3"/>
        <v>0</v>
      </c>
    </row>
    <row r="113" spans="1:31" ht="13.5" customHeight="1">
      <c r="A113" s="204"/>
      <c r="B113" s="205"/>
      <c r="C113" s="217" t="s">
        <v>129</v>
      </c>
      <c r="D113" s="229" t="s">
        <v>357</v>
      </c>
      <c r="E113" s="239">
        <v>0</v>
      </c>
      <c r="F113" s="239">
        <v>0</v>
      </c>
      <c r="G113" s="239">
        <v>0</v>
      </c>
      <c r="H113" s="239">
        <v>0</v>
      </c>
      <c r="I113" s="239">
        <v>0</v>
      </c>
      <c r="J113" s="239">
        <v>0</v>
      </c>
      <c r="K113" s="239">
        <v>0</v>
      </c>
      <c r="L113" s="239">
        <v>0</v>
      </c>
      <c r="M113" s="239">
        <v>0</v>
      </c>
      <c r="N113" s="239">
        <v>0</v>
      </c>
      <c r="O113" s="239">
        <v>0</v>
      </c>
      <c r="P113" s="239">
        <v>0</v>
      </c>
      <c r="Q113" s="239">
        <v>0</v>
      </c>
      <c r="R113" s="239">
        <v>0</v>
      </c>
      <c r="S113" s="239">
        <v>0</v>
      </c>
      <c r="T113" s="239">
        <v>0</v>
      </c>
      <c r="U113" s="239">
        <v>0</v>
      </c>
      <c r="V113" s="239">
        <v>0</v>
      </c>
      <c r="W113" s="239">
        <v>0</v>
      </c>
      <c r="X113" s="252">
        <v>0</v>
      </c>
      <c r="Y113" s="264">
        <v>5</v>
      </c>
      <c r="Z113" s="278">
        <f t="shared" si="7"/>
        <v>0</v>
      </c>
      <c r="AB113" s="197">
        <f t="shared" si="2"/>
        <v>-249</v>
      </c>
      <c r="AC113" s="197">
        <v>254</v>
      </c>
      <c r="AD113" s="197">
        <v>258</v>
      </c>
      <c r="AE113" s="287">
        <f t="shared" si="3"/>
        <v>-253</v>
      </c>
    </row>
    <row r="114" spans="1:31" ht="13.5" customHeight="1">
      <c r="A114" s="204"/>
      <c r="B114" s="205"/>
      <c r="C114" s="217"/>
      <c r="D114" s="229" t="s">
        <v>76</v>
      </c>
      <c r="E114" s="239">
        <v>0</v>
      </c>
      <c r="F114" s="239">
        <v>0</v>
      </c>
      <c r="G114" s="239">
        <v>0</v>
      </c>
      <c r="H114" s="239">
        <v>0</v>
      </c>
      <c r="I114" s="239">
        <v>0</v>
      </c>
      <c r="J114" s="239">
        <v>0</v>
      </c>
      <c r="K114" s="239">
        <v>0</v>
      </c>
      <c r="L114" s="239">
        <v>0</v>
      </c>
      <c r="M114" s="239">
        <v>0</v>
      </c>
      <c r="N114" s="239">
        <v>0</v>
      </c>
      <c r="O114" s="239">
        <v>0</v>
      </c>
      <c r="P114" s="239">
        <v>0</v>
      </c>
      <c r="Q114" s="239">
        <v>0</v>
      </c>
      <c r="R114" s="239">
        <v>0</v>
      </c>
      <c r="S114" s="239">
        <v>0</v>
      </c>
      <c r="T114" s="239">
        <v>0</v>
      </c>
      <c r="U114" s="239">
        <v>0</v>
      </c>
      <c r="V114" s="239">
        <v>0</v>
      </c>
      <c r="W114" s="239">
        <v>0</v>
      </c>
      <c r="X114" s="252">
        <v>0</v>
      </c>
      <c r="Y114" s="264">
        <v>5</v>
      </c>
      <c r="Z114" s="278">
        <f t="shared" si="7"/>
        <v>0</v>
      </c>
      <c r="AB114" s="197">
        <f t="shared" si="2"/>
        <v>-297</v>
      </c>
      <c r="AC114" s="197">
        <v>302</v>
      </c>
      <c r="AD114" s="197">
        <v>307</v>
      </c>
      <c r="AE114" s="287">
        <f t="shared" si="3"/>
        <v>-302</v>
      </c>
    </row>
    <row r="115" spans="1:31" ht="13.5" customHeight="1">
      <c r="A115" s="204"/>
      <c r="B115" s="205"/>
      <c r="C115" s="217" t="s">
        <v>130</v>
      </c>
      <c r="D115" s="229" t="s">
        <v>357</v>
      </c>
      <c r="E115" s="239">
        <v>0</v>
      </c>
      <c r="F115" s="239">
        <v>0</v>
      </c>
      <c r="G115" s="239">
        <v>0</v>
      </c>
      <c r="H115" s="239">
        <v>0</v>
      </c>
      <c r="I115" s="239">
        <v>0</v>
      </c>
      <c r="J115" s="239">
        <v>0</v>
      </c>
      <c r="K115" s="239">
        <v>0</v>
      </c>
      <c r="L115" s="239">
        <v>0</v>
      </c>
      <c r="M115" s="239">
        <v>0</v>
      </c>
      <c r="N115" s="239">
        <v>0</v>
      </c>
      <c r="O115" s="239">
        <v>0</v>
      </c>
      <c r="P115" s="239">
        <v>0</v>
      </c>
      <c r="Q115" s="239">
        <v>0</v>
      </c>
      <c r="R115" s="239">
        <v>0</v>
      </c>
      <c r="S115" s="239">
        <v>0</v>
      </c>
      <c r="T115" s="239">
        <v>0</v>
      </c>
      <c r="U115" s="239">
        <v>0</v>
      </c>
      <c r="V115" s="239">
        <v>0</v>
      </c>
      <c r="W115" s="239">
        <v>0</v>
      </c>
      <c r="X115" s="252">
        <v>0</v>
      </c>
      <c r="Y115" s="264">
        <v>0</v>
      </c>
      <c r="Z115" s="278" t="str">
        <f t="shared" si="7"/>
        <v>－</v>
      </c>
      <c r="AB115" s="197">
        <f t="shared" si="2"/>
        <v>0</v>
      </c>
      <c r="AC115" s="197">
        <v>0</v>
      </c>
      <c r="AD115" s="197">
        <v>0</v>
      </c>
      <c r="AE115">
        <f t="shared" si="3"/>
        <v>0</v>
      </c>
    </row>
    <row r="116" spans="1:31" ht="13.5" customHeight="1">
      <c r="A116" s="204"/>
      <c r="B116" s="205"/>
      <c r="C116" s="217"/>
      <c r="D116" s="229" t="s">
        <v>76</v>
      </c>
      <c r="E116" s="239">
        <v>0</v>
      </c>
      <c r="F116" s="239">
        <v>0</v>
      </c>
      <c r="G116" s="239">
        <v>0</v>
      </c>
      <c r="H116" s="239">
        <v>0</v>
      </c>
      <c r="I116" s="239">
        <v>0</v>
      </c>
      <c r="J116" s="239">
        <v>0</v>
      </c>
      <c r="K116" s="239">
        <v>0</v>
      </c>
      <c r="L116" s="239">
        <v>0</v>
      </c>
      <c r="M116" s="239">
        <v>0</v>
      </c>
      <c r="N116" s="239">
        <v>0</v>
      </c>
      <c r="O116" s="239">
        <v>0</v>
      </c>
      <c r="P116" s="239">
        <v>0</v>
      </c>
      <c r="Q116" s="239">
        <v>0</v>
      </c>
      <c r="R116" s="239">
        <v>0</v>
      </c>
      <c r="S116" s="239">
        <v>0</v>
      </c>
      <c r="T116" s="239">
        <v>0</v>
      </c>
      <c r="U116" s="239">
        <v>0</v>
      </c>
      <c r="V116" s="239">
        <v>0</v>
      </c>
      <c r="W116" s="239">
        <v>0</v>
      </c>
      <c r="X116" s="252">
        <v>0</v>
      </c>
      <c r="Y116" s="264">
        <v>0</v>
      </c>
      <c r="Z116" s="278" t="str">
        <f t="shared" si="7"/>
        <v>－</v>
      </c>
      <c r="AB116" s="197">
        <f t="shared" si="2"/>
        <v>0</v>
      </c>
      <c r="AC116" s="197">
        <v>0</v>
      </c>
      <c r="AD116" s="197">
        <v>0</v>
      </c>
      <c r="AE116">
        <f t="shared" si="3"/>
        <v>0</v>
      </c>
    </row>
    <row r="117" spans="1:31" ht="13.5" customHeight="1">
      <c r="A117" s="204"/>
      <c r="B117" s="205"/>
      <c r="C117" s="217" t="s">
        <v>133</v>
      </c>
      <c r="D117" s="229" t="s">
        <v>357</v>
      </c>
      <c r="E117" s="239">
        <v>0</v>
      </c>
      <c r="F117" s="239">
        <v>0</v>
      </c>
      <c r="G117" s="239">
        <v>0</v>
      </c>
      <c r="H117" s="239">
        <v>0</v>
      </c>
      <c r="I117" s="239">
        <v>0</v>
      </c>
      <c r="J117" s="239">
        <v>0</v>
      </c>
      <c r="K117" s="239">
        <v>0</v>
      </c>
      <c r="L117" s="239">
        <v>0</v>
      </c>
      <c r="M117" s="239">
        <v>0</v>
      </c>
      <c r="N117" s="239">
        <v>0</v>
      </c>
      <c r="O117" s="239">
        <v>0</v>
      </c>
      <c r="P117" s="239">
        <v>0</v>
      </c>
      <c r="Q117" s="239">
        <v>0</v>
      </c>
      <c r="R117" s="239">
        <v>0</v>
      </c>
      <c r="S117" s="239">
        <v>0</v>
      </c>
      <c r="T117" s="239">
        <v>0</v>
      </c>
      <c r="U117" s="239">
        <v>0</v>
      </c>
      <c r="V117" s="239">
        <v>0</v>
      </c>
      <c r="W117" s="239">
        <v>0</v>
      </c>
      <c r="X117" s="252">
        <v>0</v>
      </c>
      <c r="Y117" s="264">
        <v>0</v>
      </c>
      <c r="Z117" s="278" t="str">
        <f t="shared" si="7"/>
        <v>－</v>
      </c>
      <c r="AB117" s="197">
        <f t="shared" si="2"/>
        <v>-41</v>
      </c>
      <c r="AC117" s="197">
        <v>41</v>
      </c>
      <c r="AD117" s="197">
        <v>41</v>
      </c>
      <c r="AE117">
        <f t="shared" si="3"/>
        <v>-41</v>
      </c>
    </row>
    <row r="118" spans="1:31" ht="13.5" customHeight="1">
      <c r="A118" s="204"/>
      <c r="B118" s="205"/>
      <c r="C118" s="217"/>
      <c r="D118" s="229" t="s">
        <v>76</v>
      </c>
      <c r="E118" s="239">
        <v>0</v>
      </c>
      <c r="F118" s="239">
        <v>0</v>
      </c>
      <c r="G118" s="239">
        <v>0</v>
      </c>
      <c r="H118" s="239">
        <v>0</v>
      </c>
      <c r="I118" s="239">
        <v>0</v>
      </c>
      <c r="J118" s="239">
        <v>0</v>
      </c>
      <c r="K118" s="239">
        <v>0</v>
      </c>
      <c r="L118" s="239">
        <v>0</v>
      </c>
      <c r="M118" s="239">
        <v>0</v>
      </c>
      <c r="N118" s="239">
        <v>0</v>
      </c>
      <c r="O118" s="239">
        <v>0</v>
      </c>
      <c r="P118" s="239">
        <v>0</v>
      </c>
      <c r="Q118" s="239">
        <v>0</v>
      </c>
      <c r="R118" s="239">
        <v>0</v>
      </c>
      <c r="S118" s="239">
        <v>0</v>
      </c>
      <c r="T118" s="239">
        <v>0</v>
      </c>
      <c r="U118" s="239">
        <v>0</v>
      </c>
      <c r="V118" s="239">
        <v>0</v>
      </c>
      <c r="W118" s="239">
        <v>0</v>
      </c>
      <c r="X118" s="252">
        <v>0</v>
      </c>
      <c r="Y118" s="264">
        <v>0</v>
      </c>
      <c r="Z118" s="278" t="str">
        <f t="shared" si="7"/>
        <v>－</v>
      </c>
      <c r="AB118" s="197">
        <f t="shared" si="2"/>
        <v>-51</v>
      </c>
      <c r="AC118" s="197">
        <v>51</v>
      </c>
      <c r="AD118" s="197">
        <v>51</v>
      </c>
      <c r="AE118">
        <f t="shared" si="3"/>
        <v>-51</v>
      </c>
    </row>
    <row r="119" spans="1:31" ht="13.5" customHeight="1">
      <c r="A119" s="204"/>
      <c r="B119" s="205"/>
      <c r="C119" s="217" t="s">
        <v>136</v>
      </c>
      <c r="D119" s="229" t="s">
        <v>357</v>
      </c>
      <c r="E119" s="239">
        <v>4</v>
      </c>
      <c r="F119" s="239">
        <v>1</v>
      </c>
      <c r="G119" s="239">
        <v>3</v>
      </c>
      <c r="H119" s="239">
        <v>0</v>
      </c>
      <c r="I119" s="239">
        <v>0</v>
      </c>
      <c r="J119" s="239">
        <v>0</v>
      </c>
      <c r="K119" s="239">
        <v>0</v>
      </c>
      <c r="L119" s="239">
        <v>0</v>
      </c>
      <c r="M119" s="239">
        <v>0</v>
      </c>
      <c r="N119" s="239">
        <v>0</v>
      </c>
      <c r="O119" s="239">
        <v>0</v>
      </c>
      <c r="P119" s="239">
        <v>0</v>
      </c>
      <c r="Q119" s="239">
        <v>1</v>
      </c>
      <c r="R119" s="239">
        <v>2</v>
      </c>
      <c r="S119" s="239">
        <v>0</v>
      </c>
      <c r="T119" s="239">
        <v>11</v>
      </c>
      <c r="U119" s="239">
        <v>0</v>
      </c>
      <c r="V119" s="239">
        <v>0</v>
      </c>
      <c r="W119" s="239">
        <v>0</v>
      </c>
      <c r="X119" s="252">
        <v>22</v>
      </c>
      <c r="Y119" s="264">
        <v>0</v>
      </c>
      <c r="Z119" s="278" t="str">
        <f t="shared" si="7"/>
        <v>－</v>
      </c>
      <c r="AB119" s="197">
        <f t="shared" si="2"/>
        <v>-1264</v>
      </c>
      <c r="AC119" s="197">
        <v>1264</v>
      </c>
      <c r="AD119" s="197">
        <v>1264</v>
      </c>
      <c r="AE119">
        <f t="shared" si="3"/>
        <v>-1264</v>
      </c>
    </row>
    <row r="120" spans="1:31" ht="13.5" customHeight="1">
      <c r="A120" s="204"/>
      <c r="B120" s="205"/>
      <c r="C120" s="217"/>
      <c r="D120" s="229" t="s">
        <v>76</v>
      </c>
      <c r="E120" s="239">
        <v>4</v>
      </c>
      <c r="F120" s="239">
        <v>1</v>
      </c>
      <c r="G120" s="239">
        <v>3</v>
      </c>
      <c r="H120" s="239">
        <v>0</v>
      </c>
      <c r="I120" s="239">
        <v>0</v>
      </c>
      <c r="J120" s="239">
        <v>0</v>
      </c>
      <c r="K120" s="239">
        <v>0</v>
      </c>
      <c r="L120" s="239">
        <v>0</v>
      </c>
      <c r="M120" s="239">
        <v>0</v>
      </c>
      <c r="N120" s="239">
        <v>0</v>
      </c>
      <c r="O120" s="239">
        <v>0</v>
      </c>
      <c r="P120" s="239">
        <v>0</v>
      </c>
      <c r="Q120" s="239">
        <v>1</v>
      </c>
      <c r="R120" s="239">
        <v>2</v>
      </c>
      <c r="S120" s="239">
        <v>0</v>
      </c>
      <c r="T120" s="239">
        <v>13</v>
      </c>
      <c r="U120" s="239">
        <v>0</v>
      </c>
      <c r="V120" s="239">
        <v>0</v>
      </c>
      <c r="W120" s="239">
        <v>0</v>
      </c>
      <c r="X120" s="252">
        <v>24</v>
      </c>
      <c r="Y120" s="264">
        <v>0</v>
      </c>
      <c r="Z120" s="278" t="str">
        <f t="shared" si="7"/>
        <v>－</v>
      </c>
      <c r="AB120" s="197">
        <f t="shared" si="2"/>
        <v>-1677</v>
      </c>
      <c r="AC120" s="197">
        <v>1677</v>
      </c>
      <c r="AD120" s="197">
        <v>1677</v>
      </c>
      <c r="AE120">
        <f t="shared" si="3"/>
        <v>-1677</v>
      </c>
    </row>
    <row r="121" spans="1:31" ht="13.5" customHeight="1">
      <c r="A121" s="204"/>
      <c r="B121" s="205"/>
      <c r="C121" s="217" t="s">
        <v>137</v>
      </c>
      <c r="D121" s="229" t="s">
        <v>357</v>
      </c>
      <c r="E121" s="239">
        <v>2</v>
      </c>
      <c r="F121" s="239">
        <v>0</v>
      </c>
      <c r="G121" s="239">
        <v>0</v>
      </c>
      <c r="H121" s="239">
        <v>2</v>
      </c>
      <c r="I121" s="239">
        <v>14</v>
      </c>
      <c r="J121" s="239">
        <v>1</v>
      </c>
      <c r="K121" s="239">
        <v>5</v>
      </c>
      <c r="L121" s="239">
        <v>0</v>
      </c>
      <c r="M121" s="239">
        <v>0</v>
      </c>
      <c r="N121" s="239">
        <v>0</v>
      </c>
      <c r="O121" s="239">
        <v>0</v>
      </c>
      <c r="P121" s="239">
        <v>0</v>
      </c>
      <c r="Q121" s="239">
        <v>8</v>
      </c>
      <c r="R121" s="239">
        <v>0</v>
      </c>
      <c r="S121" s="239">
        <v>0</v>
      </c>
      <c r="T121" s="239">
        <v>36</v>
      </c>
      <c r="U121" s="239">
        <v>1</v>
      </c>
      <c r="V121" s="239">
        <v>0</v>
      </c>
      <c r="W121" s="239">
        <v>2</v>
      </c>
      <c r="X121" s="252">
        <v>71</v>
      </c>
      <c r="Y121" s="264">
        <v>137</v>
      </c>
      <c r="Z121" s="278">
        <f t="shared" si="7"/>
        <v>51.824817518248182</v>
      </c>
      <c r="AB121" s="197">
        <f t="shared" si="2"/>
        <v>-28631</v>
      </c>
      <c r="AC121" s="197">
        <v>28768</v>
      </c>
      <c r="AD121" s="197">
        <v>28768</v>
      </c>
      <c r="AE121">
        <f t="shared" si="3"/>
        <v>-28631</v>
      </c>
    </row>
    <row r="122" spans="1:31" ht="13.5" customHeight="1">
      <c r="A122" s="204"/>
      <c r="B122" s="205"/>
      <c r="C122" s="218"/>
      <c r="D122" s="230" t="s">
        <v>76</v>
      </c>
      <c r="E122" s="237">
        <v>2</v>
      </c>
      <c r="F122" s="237">
        <v>0</v>
      </c>
      <c r="G122" s="237">
        <v>0</v>
      </c>
      <c r="H122" s="237">
        <v>2</v>
      </c>
      <c r="I122" s="237">
        <v>14</v>
      </c>
      <c r="J122" s="237">
        <v>1</v>
      </c>
      <c r="K122" s="237">
        <v>5</v>
      </c>
      <c r="L122" s="237">
        <v>0</v>
      </c>
      <c r="M122" s="237">
        <v>0</v>
      </c>
      <c r="N122" s="237">
        <v>0</v>
      </c>
      <c r="O122" s="237">
        <v>0</v>
      </c>
      <c r="P122" s="237">
        <v>0</v>
      </c>
      <c r="Q122" s="237">
        <v>8</v>
      </c>
      <c r="R122" s="237">
        <v>0</v>
      </c>
      <c r="S122" s="237">
        <v>0</v>
      </c>
      <c r="T122" s="237">
        <v>36</v>
      </c>
      <c r="U122" s="237">
        <v>1</v>
      </c>
      <c r="V122" s="237">
        <v>0</v>
      </c>
      <c r="W122" s="237">
        <v>2</v>
      </c>
      <c r="X122" s="253">
        <v>71</v>
      </c>
      <c r="Y122" s="265">
        <v>334</v>
      </c>
      <c r="Z122" s="281">
        <f t="shared" si="7"/>
        <v>21.257485029940121</v>
      </c>
      <c r="AB122" s="197">
        <f t="shared" si="2"/>
        <v>-33087</v>
      </c>
      <c r="AC122" s="197">
        <v>33421</v>
      </c>
      <c r="AD122" s="197">
        <v>33421</v>
      </c>
      <c r="AE122">
        <f t="shared" si="3"/>
        <v>-33087</v>
      </c>
    </row>
    <row r="123" spans="1:31" ht="13.5" customHeight="1">
      <c r="A123" s="204"/>
      <c r="B123" s="202" t="s">
        <v>239</v>
      </c>
      <c r="C123" s="211"/>
      <c r="D123" s="228" t="s">
        <v>357</v>
      </c>
      <c r="E123" s="238">
        <f t="shared" ref="E123:Y124" si="9">E125+E127+E134+E136+E138+E140+E142+E144+E146+E148+E150</f>
        <v>106</v>
      </c>
      <c r="F123" s="238">
        <f t="shared" si="9"/>
        <v>21</v>
      </c>
      <c r="G123" s="238">
        <f t="shared" si="9"/>
        <v>17</v>
      </c>
      <c r="H123" s="238">
        <f t="shared" si="9"/>
        <v>11</v>
      </c>
      <c r="I123" s="238">
        <f t="shared" si="9"/>
        <v>8</v>
      </c>
      <c r="J123" s="238">
        <f t="shared" si="9"/>
        <v>7</v>
      </c>
      <c r="K123" s="238">
        <f t="shared" si="9"/>
        <v>10</v>
      </c>
      <c r="L123" s="238">
        <f t="shared" si="9"/>
        <v>0</v>
      </c>
      <c r="M123" s="238">
        <f t="shared" si="9"/>
        <v>0</v>
      </c>
      <c r="N123" s="238">
        <f t="shared" si="9"/>
        <v>35</v>
      </c>
      <c r="O123" s="238">
        <f t="shared" si="9"/>
        <v>5</v>
      </c>
      <c r="P123" s="238">
        <f t="shared" si="9"/>
        <v>12</v>
      </c>
      <c r="Q123" s="238">
        <f t="shared" si="9"/>
        <v>13</v>
      </c>
      <c r="R123" s="238">
        <f t="shared" si="9"/>
        <v>12</v>
      </c>
      <c r="S123" s="238">
        <f t="shared" si="9"/>
        <v>9</v>
      </c>
      <c r="T123" s="238">
        <f t="shared" si="9"/>
        <v>31</v>
      </c>
      <c r="U123" s="238">
        <f t="shared" si="9"/>
        <v>0</v>
      </c>
      <c r="V123" s="238">
        <f t="shared" si="9"/>
        <v>3</v>
      </c>
      <c r="W123" s="238">
        <f t="shared" si="9"/>
        <v>290</v>
      </c>
      <c r="X123" s="254">
        <f t="shared" si="9"/>
        <v>590</v>
      </c>
      <c r="Y123" s="254">
        <f t="shared" si="9"/>
        <v>610</v>
      </c>
      <c r="Z123" s="277">
        <f t="shared" si="7"/>
        <v>96.721311475409834</v>
      </c>
      <c r="AB123" s="197">
        <f t="shared" si="2"/>
        <v>-470906</v>
      </c>
      <c r="AC123" s="197">
        <v>471516</v>
      </c>
      <c r="AD123" s="197">
        <v>471478</v>
      </c>
      <c r="AE123">
        <f t="shared" si="3"/>
        <v>-470868</v>
      </c>
    </row>
    <row r="124" spans="1:31" ht="13.5" customHeight="1">
      <c r="A124" s="204"/>
      <c r="B124" s="203"/>
      <c r="C124" s="211"/>
      <c r="D124" s="231" t="s">
        <v>76</v>
      </c>
      <c r="E124" s="238">
        <f t="shared" si="9"/>
        <v>352</v>
      </c>
      <c r="F124" s="238">
        <f t="shared" si="9"/>
        <v>21</v>
      </c>
      <c r="G124" s="238">
        <f t="shared" si="9"/>
        <v>22</v>
      </c>
      <c r="H124" s="238">
        <f t="shared" si="9"/>
        <v>37</v>
      </c>
      <c r="I124" s="238">
        <f t="shared" si="9"/>
        <v>8</v>
      </c>
      <c r="J124" s="238">
        <f t="shared" si="9"/>
        <v>7</v>
      </c>
      <c r="K124" s="238">
        <f t="shared" si="9"/>
        <v>10</v>
      </c>
      <c r="L124" s="238">
        <f t="shared" si="9"/>
        <v>0</v>
      </c>
      <c r="M124" s="238">
        <f t="shared" si="9"/>
        <v>0</v>
      </c>
      <c r="N124" s="238">
        <f t="shared" si="9"/>
        <v>359</v>
      </c>
      <c r="O124" s="238">
        <f t="shared" si="9"/>
        <v>5</v>
      </c>
      <c r="P124" s="238">
        <f t="shared" si="9"/>
        <v>12</v>
      </c>
      <c r="Q124" s="238">
        <f t="shared" si="9"/>
        <v>17</v>
      </c>
      <c r="R124" s="238">
        <f t="shared" si="9"/>
        <v>14</v>
      </c>
      <c r="S124" s="238">
        <f t="shared" si="9"/>
        <v>10</v>
      </c>
      <c r="T124" s="238">
        <f t="shared" si="9"/>
        <v>38</v>
      </c>
      <c r="U124" s="238">
        <f t="shared" si="9"/>
        <v>0</v>
      </c>
      <c r="V124" s="238">
        <f t="shared" si="9"/>
        <v>7</v>
      </c>
      <c r="W124" s="238">
        <f t="shared" si="9"/>
        <v>642</v>
      </c>
      <c r="X124" s="254">
        <f t="shared" si="9"/>
        <v>1561</v>
      </c>
      <c r="Y124" s="254">
        <f t="shared" si="9"/>
        <v>1047</v>
      </c>
      <c r="Z124" s="279">
        <f t="shared" si="7"/>
        <v>149.09264565425025</v>
      </c>
      <c r="AB124" s="197">
        <f t="shared" si="2"/>
        <v>-486715</v>
      </c>
      <c r="AC124" s="197">
        <v>487762</v>
      </c>
      <c r="AD124" s="197">
        <v>487717</v>
      </c>
      <c r="AE124">
        <f t="shared" si="3"/>
        <v>-486670</v>
      </c>
    </row>
    <row r="125" spans="1:31" ht="13.5" customHeight="1">
      <c r="A125" s="204"/>
      <c r="B125" s="204"/>
      <c r="C125" s="216" t="s">
        <v>179</v>
      </c>
      <c r="D125" s="232" t="s">
        <v>357</v>
      </c>
      <c r="E125" s="236">
        <v>11</v>
      </c>
      <c r="F125" s="236">
        <v>10</v>
      </c>
      <c r="G125" s="236">
        <v>8</v>
      </c>
      <c r="H125" s="236">
        <v>11</v>
      </c>
      <c r="I125" s="236">
        <v>6</v>
      </c>
      <c r="J125" s="236">
        <v>2</v>
      </c>
      <c r="K125" s="236">
        <v>0</v>
      </c>
      <c r="L125" s="236">
        <v>0</v>
      </c>
      <c r="M125" s="236">
        <v>0</v>
      </c>
      <c r="N125" s="236">
        <v>0</v>
      </c>
      <c r="O125" s="236">
        <v>0</v>
      </c>
      <c r="P125" s="236">
        <v>0</v>
      </c>
      <c r="Q125" s="236">
        <v>0</v>
      </c>
      <c r="R125" s="236">
        <v>0</v>
      </c>
      <c r="S125" s="236">
        <v>3</v>
      </c>
      <c r="T125" s="236">
        <v>2</v>
      </c>
      <c r="U125" s="236">
        <v>0</v>
      </c>
      <c r="V125" s="236">
        <v>0</v>
      </c>
      <c r="W125" s="236">
        <v>147</v>
      </c>
      <c r="X125" s="255">
        <v>200</v>
      </c>
      <c r="Y125" s="266">
        <v>58</v>
      </c>
      <c r="Z125" s="280">
        <f t="shared" si="7"/>
        <v>344.82758620689651</v>
      </c>
      <c r="AB125" s="197">
        <f t="shared" si="2"/>
        <v>-4361</v>
      </c>
      <c r="AC125" s="197">
        <v>4419</v>
      </c>
      <c r="AD125" s="197">
        <v>4419</v>
      </c>
      <c r="AE125">
        <f t="shared" si="3"/>
        <v>-4361</v>
      </c>
    </row>
    <row r="126" spans="1:31" ht="13.5" customHeight="1">
      <c r="A126" s="204"/>
      <c r="B126" s="205"/>
      <c r="C126" s="217"/>
      <c r="D126" s="229" t="s">
        <v>76</v>
      </c>
      <c r="E126" s="239">
        <v>24</v>
      </c>
      <c r="F126" s="239">
        <v>10</v>
      </c>
      <c r="G126" s="239">
        <v>8</v>
      </c>
      <c r="H126" s="239">
        <v>37</v>
      </c>
      <c r="I126" s="239">
        <v>6</v>
      </c>
      <c r="J126" s="239">
        <v>2</v>
      </c>
      <c r="K126" s="239">
        <v>0</v>
      </c>
      <c r="L126" s="239">
        <v>0</v>
      </c>
      <c r="M126" s="239">
        <v>0</v>
      </c>
      <c r="N126" s="239">
        <v>0</v>
      </c>
      <c r="O126" s="239">
        <v>0</v>
      </c>
      <c r="P126" s="239">
        <v>0</v>
      </c>
      <c r="Q126" s="239">
        <v>0</v>
      </c>
      <c r="R126" s="239">
        <v>0</v>
      </c>
      <c r="S126" s="239">
        <v>4</v>
      </c>
      <c r="T126" s="239">
        <v>2</v>
      </c>
      <c r="U126" s="239">
        <v>0</v>
      </c>
      <c r="V126" s="239">
        <v>0</v>
      </c>
      <c r="W126" s="239">
        <v>154</v>
      </c>
      <c r="X126" s="252">
        <v>247</v>
      </c>
      <c r="Y126" s="264">
        <v>190</v>
      </c>
      <c r="Z126" s="278">
        <f t="shared" si="7"/>
        <v>130</v>
      </c>
      <c r="AB126" s="197">
        <f t="shared" si="2"/>
        <v>-4838</v>
      </c>
      <c r="AC126" s="197">
        <v>5028</v>
      </c>
      <c r="AD126" s="197">
        <v>5028</v>
      </c>
      <c r="AE126">
        <f t="shared" si="3"/>
        <v>-4838</v>
      </c>
    </row>
    <row r="127" spans="1:31" ht="13.5" customHeight="1">
      <c r="A127" s="204"/>
      <c r="B127" s="205"/>
      <c r="C127" s="217" t="s">
        <v>140</v>
      </c>
      <c r="D127" s="229" t="s">
        <v>357</v>
      </c>
      <c r="E127" s="239">
        <v>39</v>
      </c>
      <c r="F127" s="239">
        <v>4</v>
      </c>
      <c r="G127" s="239">
        <v>9</v>
      </c>
      <c r="H127" s="239">
        <v>0</v>
      </c>
      <c r="I127" s="239">
        <v>2</v>
      </c>
      <c r="J127" s="239">
        <v>0</v>
      </c>
      <c r="K127" s="239">
        <v>0</v>
      </c>
      <c r="L127" s="239">
        <v>0</v>
      </c>
      <c r="M127" s="239">
        <v>0</v>
      </c>
      <c r="N127" s="239">
        <v>35</v>
      </c>
      <c r="O127" s="239">
        <v>3</v>
      </c>
      <c r="P127" s="239">
        <v>0</v>
      </c>
      <c r="Q127" s="239">
        <v>4</v>
      </c>
      <c r="R127" s="239">
        <v>0</v>
      </c>
      <c r="S127" s="239">
        <v>0</v>
      </c>
      <c r="T127" s="239">
        <v>13</v>
      </c>
      <c r="U127" s="239">
        <v>0</v>
      </c>
      <c r="V127" s="239">
        <v>0</v>
      </c>
      <c r="W127" s="239">
        <v>111</v>
      </c>
      <c r="X127" s="252">
        <v>220</v>
      </c>
      <c r="Y127" s="264">
        <v>72</v>
      </c>
      <c r="Z127" s="278">
        <f t="shared" si="7"/>
        <v>305.55555555555554</v>
      </c>
      <c r="AB127" s="197">
        <f t="shared" si="2"/>
        <v>-15723</v>
      </c>
      <c r="AC127" s="197">
        <v>15795</v>
      </c>
      <c r="AD127" s="197">
        <v>15795</v>
      </c>
      <c r="AE127">
        <f t="shared" si="3"/>
        <v>-15723</v>
      </c>
    </row>
    <row r="128" spans="1:31" ht="13.5" customHeight="1">
      <c r="A128" s="204"/>
      <c r="B128" s="205"/>
      <c r="C128" s="217"/>
      <c r="D128" s="229" t="s">
        <v>76</v>
      </c>
      <c r="E128" s="239">
        <v>263</v>
      </c>
      <c r="F128" s="239">
        <v>4</v>
      </c>
      <c r="G128" s="239">
        <v>14</v>
      </c>
      <c r="H128" s="239">
        <v>0</v>
      </c>
      <c r="I128" s="239">
        <v>2</v>
      </c>
      <c r="J128" s="239">
        <v>0</v>
      </c>
      <c r="K128" s="239">
        <v>0</v>
      </c>
      <c r="L128" s="239">
        <v>0</v>
      </c>
      <c r="M128" s="239">
        <v>0</v>
      </c>
      <c r="N128" s="239">
        <v>359</v>
      </c>
      <c r="O128" s="239">
        <v>3</v>
      </c>
      <c r="P128" s="239">
        <v>0</v>
      </c>
      <c r="Q128" s="239">
        <v>4</v>
      </c>
      <c r="R128" s="239">
        <v>0</v>
      </c>
      <c r="S128" s="239">
        <v>0</v>
      </c>
      <c r="T128" s="239">
        <v>18</v>
      </c>
      <c r="U128" s="239">
        <v>0</v>
      </c>
      <c r="V128" s="239">
        <v>0</v>
      </c>
      <c r="W128" s="239">
        <v>371</v>
      </c>
      <c r="X128" s="252">
        <v>1038</v>
      </c>
      <c r="Y128" s="264">
        <v>83</v>
      </c>
      <c r="Z128" s="278">
        <f t="shared" si="7"/>
        <v>1250.602409638554</v>
      </c>
      <c r="AB128" s="197">
        <f t="shared" si="2"/>
        <v>-16386</v>
      </c>
      <c r="AC128" s="197">
        <v>16469</v>
      </c>
      <c r="AD128" s="197">
        <v>16469</v>
      </c>
      <c r="AE128">
        <f t="shared" si="3"/>
        <v>-16386</v>
      </c>
    </row>
    <row r="129" spans="1:32" s="199" customFormat="1" ht="6" customHeight="1">
      <c r="A129" s="205"/>
      <c r="B129" s="205"/>
      <c r="C129" s="219"/>
      <c r="D129" s="233"/>
      <c r="E129" s="242"/>
      <c r="F129" s="242"/>
      <c r="G129" s="242"/>
      <c r="H129" s="242"/>
      <c r="I129" s="242"/>
      <c r="J129" s="242"/>
      <c r="K129" s="242"/>
      <c r="L129" s="242"/>
      <c r="M129" s="242"/>
      <c r="N129" s="242"/>
      <c r="O129" s="242"/>
      <c r="P129" s="242"/>
      <c r="Q129" s="242"/>
      <c r="R129" s="242"/>
      <c r="S129" s="242"/>
      <c r="T129" s="242"/>
      <c r="U129" s="242"/>
      <c r="V129" s="242"/>
      <c r="W129" s="242"/>
      <c r="X129" s="242"/>
      <c r="Y129" s="242"/>
      <c r="Z129" s="267"/>
      <c r="AB129" s="283">
        <f t="shared" si="2"/>
        <v>0</v>
      </c>
      <c r="AC129" s="283"/>
      <c r="AD129" s="283"/>
      <c r="AE129" s="0">
        <f t="shared" si="3"/>
        <v>0</v>
      </c>
      <c r="AF129" s="283"/>
    </row>
    <row r="130" spans="1:32" s="199" customFormat="1" ht="13.5" customHeight="1">
      <c r="A130" s="205"/>
      <c r="B130" s="205"/>
      <c r="C130" s="220"/>
      <c r="D130" s="205"/>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68"/>
      <c r="AB130" s="283">
        <f t="shared" si="2"/>
        <v>0</v>
      </c>
      <c r="AC130" s="283"/>
      <c r="AE130" s="0">
        <f t="shared" si="3"/>
        <v>0</v>
      </c>
      <c r="AF130" s="283"/>
    </row>
    <row r="131" spans="1:32" ht="18.75" customHeight="1">
      <c r="A131" s="200" t="str">
        <f>A1</f>
        <v>４　令和３年度（２０２１年度）上期　市町村別・国別訪日外国人宿泊者数</v>
      </c>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198"/>
      <c r="AB131" s="197">
        <f t="shared" si="2"/>
        <v>0</v>
      </c>
      <c r="AD131" s="199"/>
      <c r="AE131">
        <f t="shared" si="3"/>
        <v>0</v>
      </c>
    </row>
    <row r="132" spans="1:32" ht="13.5" customHeight="1">
      <c r="A132" s="197"/>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189" t="str">
        <f>Z67</f>
        <v>単位：宿泊客数→人、宿泊客延数→人泊、対前年比→％</v>
      </c>
      <c r="AB132" s="197">
        <f t="shared" si="2"/>
        <v>0</v>
      </c>
      <c r="AC132" s="199"/>
      <c r="AD132" s="199"/>
      <c r="AE132">
        <f t="shared" si="3"/>
        <v>0</v>
      </c>
    </row>
    <row r="133" spans="1:32" s="196" customFormat="1" ht="13.5" customHeight="1">
      <c r="A133" s="201" t="s">
        <v>50</v>
      </c>
      <c r="B133" s="201" t="s">
        <v>359</v>
      </c>
      <c r="C133" s="201" t="s">
        <v>60</v>
      </c>
      <c r="D133" s="234" t="s">
        <v>24</v>
      </c>
      <c r="E133" s="235" t="s">
        <v>314</v>
      </c>
      <c r="F133" s="235" t="s">
        <v>379</v>
      </c>
      <c r="G133" s="235" t="s">
        <v>380</v>
      </c>
      <c r="H133" s="235" t="s">
        <v>381</v>
      </c>
      <c r="I133" s="235" t="s">
        <v>113</v>
      </c>
      <c r="J133" s="235" t="s">
        <v>187</v>
      </c>
      <c r="K133" s="235" t="s">
        <v>261</v>
      </c>
      <c r="L133" s="235" t="s">
        <v>338</v>
      </c>
      <c r="M133" s="235" t="s">
        <v>385</v>
      </c>
      <c r="N133" s="235" t="s">
        <v>307</v>
      </c>
      <c r="O133" s="235" t="s">
        <v>397</v>
      </c>
      <c r="P133" s="235" t="s">
        <v>212</v>
      </c>
      <c r="Q133" s="235" t="s">
        <v>164</v>
      </c>
      <c r="R133" s="235" t="s">
        <v>299</v>
      </c>
      <c r="S133" s="235" t="s">
        <v>300</v>
      </c>
      <c r="T133" s="235" t="s">
        <v>325</v>
      </c>
      <c r="U133" s="235" t="s">
        <v>301</v>
      </c>
      <c r="V133" s="235" t="s">
        <v>309</v>
      </c>
      <c r="W133" s="235" t="s">
        <v>339</v>
      </c>
      <c r="X133" s="250" t="s">
        <v>358</v>
      </c>
      <c r="Y133" s="235" t="str">
        <f>Y68</f>
        <v>R2年度上期</v>
      </c>
      <c r="Z133" s="270" t="str">
        <f>Z68</f>
        <v>対前年比</v>
      </c>
      <c r="AB133" s="197" t="e">
        <f t="shared" si="2"/>
        <v>#VALUE!</v>
      </c>
      <c r="AC133" s="199" t="s">
        <v>28</v>
      </c>
      <c r="AD133" s="197" t="s">
        <v>408</v>
      </c>
      <c r="AE133" s="21" t="e">
        <f t="shared" si="3"/>
        <v>#VALUE!</v>
      </c>
      <c r="AF133" s="197"/>
    </row>
    <row r="134" spans="1:32" ht="13.5" customHeight="1">
      <c r="A134" s="206" t="s">
        <v>188</v>
      </c>
      <c r="B134" s="206" t="s">
        <v>344</v>
      </c>
      <c r="C134" s="217" t="s">
        <v>181</v>
      </c>
      <c r="D134" s="228" t="s">
        <v>357</v>
      </c>
      <c r="E134" s="238">
        <v>22</v>
      </c>
      <c r="F134" s="238">
        <v>7</v>
      </c>
      <c r="G134" s="238">
        <v>0</v>
      </c>
      <c r="H134" s="238">
        <v>0</v>
      </c>
      <c r="I134" s="238">
        <v>0</v>
      </c>
      <c r="J134" s="238">
        <v>0</v>
      </c>
      <c r="K134" s="238">
        <v>7</v>
      </c>
      <c r="L134" s="238">
        <v>0</v>
      </c>
      <c r="M134" s="238">
        <v>0</v>
      </c>
      <c r="N134" s="238">
        <v>0</v>
      </c>
      <c r="O134" s="238">
        <v>0</v>
      </c>
      <c r="P134" s="238">
        <v>12</v>
      </c>
      <c r="Q134" s="238">
        <v>4</v>
      </c>
      <c r="R134" s="238">
        <v>6</v>
      </c>
      <c r="S134" s="238">
        <v>2</v>
      </c>
      <c r="T134" s="238">
        <v>12</v>
      </c>
      <c r="U134" s="238">
        <v>0</v>
      </c>
      <c r="V134" s="238">
        <v>1</v>
      </c>
      <c r="W134" s="238">
        <v>16</v>
      </c>
      <c r="X134" s="251">
        <v>89</v>
      </c>
      <c r="Y134" s="266">
        <v>154</v>
      </c>
      <c r="Z134" s="280">
        <f t="shared" ref="Z134:Z193" si="10">IF(Y134=0,"－",X134/Y134*100)</f>
        <v>57.792207792207797</v>
      </c>
      <c r="AB134" s="197">
        <f t="shared" si="2"/>
        <v>-229274</v>
      </c>
      <c r="AC134" s="199">
        <v>229428</v>
      </c>
      <c r="AD134" s="197">
        <v>229428</v>
      </c>
      <c r="AE134">
        <f t="shared" si="3"/>
        <v>-229274</v>
      </c>
    </row>
    <row r="135" spans="1:32" ht="13.5" customHeight="1">
      <c r="A135" s="204"/>
      <c r="B135" s="204"/>
      <c r="C135" s="217"/>
      <c r="D135" s="229" t="s">
        <v>76</v>
      </c>
      <c r="E135" s="239">
        <v>22</v>
      </c>
      <c r="F135" s="239">
        <v>7</v>
      </c>
      <c r="G135" s="239">
        <v>0</v>
      </c>
      <c r="H135" s="239">
        <v>0</v>
      </c>
      <c r="I135" s="239">
        <v>0</v>
      </c>
      <c r="J135" s="239">
        <v>0</v>
      </c>
      <c r="K135" s="239">
        <v>7</v>
      </c>
      <c r="L135" s="239">
        <v>0</v>
      </c>
      <c r="M135" s="239">
        <v>0</v>
      </c>
      <c r="N135" s="239">
        <v>0</v>
      </c>
      <c r="O135" s="239">
        <v>0</v>
      </c>
      <c r="P135" s="239">
        <v>12</v>
      </c>
      <c r="Q135" s="239">
        <v>4</v>
      </c>
      <c r="R135" s="239">
        <v>6</v>
      </c>
      <c r="S135" s="239">
        <v>2</v>
      </c>
      <c r="T135" s="239">
        <v>12</v>
      </c>
      <c r="U135" s="239">
        <v>0</v>
      </c>
      <c r="V135" s="239">
        <v>1</v>
      </c>
      <c r="W135" s="239">
        <v>16</v>
      </c>
      <c r="X135" s="252">
        <v>89</v>
      </c>
      <c r="Y135" s="264">
        <v>154</v>
      </c>
      <c r="Z135" s="278">
        <f t="shared" si="10"/>
        <v>57.792207792207797</v>
      </c>
      <c r="AB135" s="197">
        <f t="shared" si="2"/>
        <v>-234450</v>
      </c>
      <c r="AC135" s="197">
        <v>234604</v>
      </c>
      <c r="AD135" s="196">
        <v>234604</v>
      </c>
      <c r="AE135">
        <f t="shared" si="3"/>
        <v>-234450</v>
      </c>
    </row>
    <row r="136" spans="1:32" ht="13.5" customHeight="1">
      <c r="A136" s="204"/>
      <c r="B136" s="205"/>
      <c r="C136" s="217" t="s">
        <v>308</v>
      </c>
      <c r="D136" s="229" t="s">
        <v>357</v>
      </c>
      <c r="E136" s="239">
        <v>0</v>
      </c>
      <c r="F136" s="239">
        <v>0</v>
      </c>
      <c r="G136" s="239">
        <v>0</v>
      </c>
      <c r="H136" s="239">
        <v>0</v>
      </c>
      <c r="I136" s="239">
        <v>0</v>
      </c>
      <c r="J136" s="239">
        <v>5</v>
      </c>
      <c r="K136" s="239">
        <v>0</v>
      </c>
      <c r="L136" s="239">
        <v>0</v>
      </c>
      <c r="M136" s="239">
        <v>0</v>
      </c>
      <c r="N136" s="239">
        <v>0</v>
      </c>
      <c r="O136" s="239">
        <v>1</v>
      </c>
      <c r="P136" s="239">
        <v>0</v>
      </c>
      <c r="Q136" s="239">
        <v>0</v>
      </c>
      <c r="R136" s="239">
        <v>4</v>
      </c>
      <c r="S136" s="239">
        <v>4</v>
      </c>
      <c r="T136" s="239">
        <v>0</v>
      </c>
      <c r="U136" s="239">
        <v>0</v>
      </c>
      <c r="V136" s="239">
        <v>0</v>
      </c>
      <c r="W136" s="239">
        <v>2</v>
      </c>
      <c r="X136" s="252">
        <v>16</v>
      </c>
      <c r="Y136" s="264">
        <v>25</v>
      </c>
      <c r="Z136" s="278">
        <f t="shared" si="10"/>
        <v>64</v>
      </c>
      <c r="AB136" s="197">
        <f t="shared" si="2"/>
        <v>-19679</v>
      </c>
      <c r="AC136" s="197">
        <v>19704</v>
      </c>
      <c r="AD136" s="197">
        <v>19704</v>
      </c>
      <c r="AE136">
        <f t="shared" si="3"/>
        <v>-19679</v>
      </c>
    </row>
    <row r="137" spans="1:32" ht="13.5" customHeight="1">
      <c r="A137" s="204"/>
      <c r="B137" s="205"/>
      <c r="C137" s="217"/>
      <c r="D137" s="229" t="s">
        <v>76</v>
      </c>
      <c r="E137" s="239">
        <v>0</v>
      </c>
      <c r="F137" s="239">
        <v>0</v>
      </c>
      <c r="G137" s="239">
        <v>0</v>
      </c>
      <c r="H137" s="239">
        <v>0</v>
      </c>
      <c r="I137" s="239">
        <v>0</v>
      </c>
      <c r="J137" s="239">
        <v>5</v>
      </c>
      <c r="K137" s="239">
        <v>0</v>
      </c>
      <c r="L137" s="239">
        <v>0</v>
      </c>
      <c r="M137" s="239">
        <v>0</v>
      </c>
      <c r="N137" s="239">
        <v>0</v>
      </c>
      <c r="O137" s="239">
        <v>1</v>
      </c>
      <c r="P137" s="239">
        <v>0</v>
      </c>
      <c r="Q137" s="239">
        <v>0</v>
      </c>
      <c r="R137" s="239">
        <v>4</v>
      </c>
      <c r="S137" s="239">
        <v>4</v>
      </c>
      <c r="T137" s="239">
        <v>0</v>
      </c>
      <c r="U137" s="239">
        <v>0</v>
      </c>
      <c r="V137" s="239">
        <v>0</v>
      </c>
      <c r="W137" s="239">
        <v>2</v>
      </c>
      <c r="X137" s="252">
        <v>16</v>
      </c>
      <c r="Y137" s="264">
        <v>218</v>
      </c>
      <c r="Z137" s="278">
        <f t="shared" si="10"/>
        <v>7.3394495412844041</v>
      </c>
      <c r="AB137" s="197">
        <f t="shared" si="2"/>
        <v>-21231</v>
      </c>
      <c r="AC137" s="196">
        <v>21449</v>
      </c>
      <c r="AD137" s="197">
        <v>21449</v>
      </c>
      <c r="AE137">
        <f t="shared" si="3"/>
        <v>-21231</v>
      </c>
    </row>
    <row r="138" spans="1:32" ht="13.5" customHeight="1">
      <c r="A138" s="204"/>
      <c r="B138" s="205"/>
      <c r="C138" s="217" t="s">
        <v>78</v>
      </c>
      <c r="D138" s="229" t="s">
        <v>357</v>
      </c>
      <c r="E138" s="239">
        <v>0</v>
      </c>
      <c r="F138" s="239">
        <v>0</v>
      </c>
      <c r="G138" s="239">
        <v>0</v>
      </c>
      <c r="H138" s="239">
        <v>0</v>
      </c>
      <c r="I138" s="239">
        <v>0</v>
      </c>
      <c r="J138" s="239">
        <v>0</v>
      </c>
      <c r="K138" s="239">
        <v>0</v>
      </c>
      <c r="L138" s="239">
        <v>0</v>
      </c>
      <c r="M138" s="239">
        <v>0</v>
      </c>
      <c r="N138" s="239">
        <v>0</v>
      </c>
      <c r="O138" s="239">
        <v>0</v>
      </c>
      <c r="P138" s="239">
        <v>0</v>
      </c>
      <c r="Q138" s="239">
        <v>0</v>
      </c>
      <c r="R138" s="239">
        <v>0</v>
      </c>
      <c r="S138" s="239">
        <v>0</v>
      </c>
      <c r="T138" s="239">
        <v>0</v>
      </c>
      <c r="U138" s="239">
        <v>0</v>
      </c>
      <c r="V138" s="239">
        <v>0</v>
      </c>
      <c r="W138" s="239">
        <v>0</v>
      </c>
      <c r="X138" s="252">
        <v>0</v>
      </c>
      <c r="Y138" s="264">
        <v>0</v>
      </c>
      <c r="Z138" s="278" t="str">
        <f t="shared" si="10"/>
        <v>－</v>
      </c>
      <c r="AB138" s="197">
        <f t="shared" si="2"/>
        <v>-41</v>
      </c>
      <c r="AC138" s="197">
        <v>41</v>
      </c>
      <c r="AD138" s="197">
        <v>30</v>
      </c>
      <c r="AE138" s="287">
        <f t="shared" si="3"/>
        <v>-30</v>
      </c>
    </row>
    <row r="139" spans="1:32" ht="13.5" customHeight="1">
      <c r="A139" s="204"/>
      <c r="B139" s="205"/>
      <c r="C139" s="217"/>
      <c r="D139" s="229" t="s">
        <v>76</v>
      </c>
      <c r="E139" s="239">
        <v>0</v>
      </c>
      <c r="F139" s="239">
        <v>0</v>
      </c>
      <c r="G139" s="239">
        <v>0</v>
      </c>
      <c r="H139" s="239">
        <v>0</v>
      </c>
      <c r="I139" s="239">
        <v>0</v>
      </c>
      <c r="J139" s="239">
        <v>0</v>
      </c>
      <c r="K139" s="239">
        <v>0</v>
      </c>
      <c r="L139" s="239">
        <v>0</v>
      </c>
      <c r="M139" s="239">
        <v>0</v>
      </c>
      <c r="N139" s="239">
        <v>0</v>
      </c>
      <c r="O139" s="239">
        <v>0</v>
      </c>
      <c r="P139" s="239">
        <v>0</v>
      </c>
      <c r="Q139" s="239">
        <v>0</v>
      </c>
      <c r="R139" s="239">
        <v>0</v>
      </c>
      <c r="S139" s="239">
        <v>0</v>
      </c>
      <c r="T139" s="239">
        <v>0</v>
      </c>
      <c r="U139" s="239">
        <v>0</v>
      </c>
      <c r="V139" s="239">
        <v>0</v>
      </c>
      <c r="W139" s="239">
        <v>0</v>
      </c>
      <c r="X139" s="252">
        <v>0</v>
      </c>
      <c r="Y139" s="264">
        <v>0</v>
      </c>
      <c r="Z139" s="278" t="str">
        <f t="shared" si="10"/>
        <v>－</v>
      </c>
      <c r="AB139" s="197">
        <f t="shared" si="2"/>
        <v>-41</v>
      </c>
      <c r="AC139" s="197">
        <v>41</v>
      </c>
      <c r="AD139" s="197">
        <v>30</v>
      </c>
      <c r="AE139" s="287">
        <f t="shared" si="3"/>
        <v>-30</v>
      </c>
    </row>
    <row r="140" spans="1:32" ht="13.5" customHeight="1">
      <c r="A140" s="204"/>
      <c r="B140" s="211"/>
      <c r="C140" s="217" t="s">
        <v>184</v>
      </c>
      <c r="D140" s="229" t="s">
        <v>357</v>
      </c>
      <c r="E140" s="239">
        <v>0</v>
      </c>
      <c r="F140" s="239">
        <v>0</v>
      </c>
      <c r="G140" s="239">
        <v>0</v>
      </c>
      <c r="H140" s="239">
        <v>0</v>
      </c>
      <c r="I140" s="239">
        <v>0</v>
      </c>
      <c r="J140" s="239">
        <v>0</v>
      </c>
      <c r="K140" s="239">
        <v>0</v>
      </c>
      <c r="L140" s="239">
        <v>0</v>
      </c>
      <c r="M140" s="239">
        <v>0</v>
      </c>
      <c r="N140" s="239">
        <v>0</v>
      </c>
      <c r="O140" s="239">
        <v>0</v>
      </c>
      <c r="P140" s="239">
        <v>0</v>
      </c>
      <c r="Q140" s="239">
        <v>0</v>
      </c>
      <c r="R140" s="239">
        <v>0</v>
      </c>
      <c r="S140" s="239">
        <v>0</v>
      </c>
      <c r="T140" s="239">
        <v>0</v>
      </c>
      <c r="U140" s="239">
        <v>0</v>
      </c>
      <c r="V140" s="239">
        <v>0</v>
      </c>
      <c r="W140" s="239">
        <v>7</v>
      </c>
      <c r="X140" s="252">
        <v>7</v>
      </c>
      <c r="Y140" s="264">
        <v>39</v>
      </c>
      <c r="Z140" s="278">
        <f t="shared" si="10"/>
        <v>17.948717948717949</v>
      </c>
      <c r="AB140" s="197">
        <f t="shared" si="2"/>
        <v>-54067</v>
      </c>
      <c r="AC140" s="197">
        <v>54106</v>
      </c>
      <c r="AD140" s="197">
        <v>54106</v>
      </c>
      <c r="AE140">
        <f t="shared" si="3"/>
        <v>-54067</v>
      </c>
    </row>
    <row r="141" spans="1:32" ht="13.5" customHeight="1">
      <c r="A141" s="204"/>
      <c r="B141" s="211"/>
      <c r="C141" s="217"/>
      <c r="D141" s="229" t="s">
        <v>76</v>
      </c>
      <c r="E141" s="239">
        <v>0</v>
      </c>
      <c r="F141" s="239">
        <v>0</v>
      </c>
      <c r="G141" s="239">
        <v>0</v>
      </c>
      <c r="H141" s="239">
        <v>0</v>
      </c>
      <c r="I141" s="239">
        <v>0</v>
      </c>
      <c r="J141" s="239">
        <v>0</v>
      </c>
      <c r="K141" s="239">
        <v>0</v>
      </c>
      <c r="L141" s="239">
        <v>0</v>
      </c>
      <c r="M141" s="239">
        <v>0</v>
      </c>
      <c r="N141" s="239">
        <v>0</v>
      </c>
      <c r="O141" s="239">
        <v>0</v>
      </c>
      <c r="P141" s="239">
        <v>0</v>
      </c>
      <c r="Q141" s="239">
        <v>0</v>
      </c>
      <c r="R141" s="239">
        <v>0</v>
      </c>
      <c r="S141" s="239">
        <v>0</v>
      </c>
      <c r="T141" s="239">
        <v>0</v>
      </c>
      <c r="U141" s="239">
        <v>0</v>
      </c>
      <c r="V141" s="239">
        <v>0</v>
      </c>
      <c r="W141" s="239">
        <v>91</v>
      </c>
      <c r="X141" s="252">
        <v>91</v>
      </c>
      <c r="Y141" s="264">
        <v>39</v>
      </c>
      <c r="Z141" s="278">
        <f t="shared" si="10"/>
        <v>233.33333333333334</v>
      </c>
      <c r="AB141" s="197">
        <f t="shared" si="2"/>
        <v>-55642</v>
      </c>
      <c r="AC141" s="197">
        <v>55681</v>
      </c>
      <c r="AD141" s="197">
        <v>55681</v>
      </c>
      <c r="AE141">
        <f t="shared" si="3"/>
        <v>-55642</v>
      </c>
    </row>
    <row r="142" spans="1:32" ht="13.5" customHeight="1">
      <c r="A142" s="204"/>
      <c r="B142" s="205"/>
      <c r="C142" s="217" t="s">
        <v>185</v>
      </c>
      <c r="D142" s="229" t="s">
        <v>357</v>
      </c>
      <c r="E142" s="239">
        <v>0</v>
      </c>
      <c r="F142" s="239">
        <v>0</v>
      </c>
      <c r="G142" s="239">
        <v>0</v>
      </c>
      <c r="H142" s="239">
        <v>0</v>
      </c>
      <c r="I142" s="239">
        <v>0</v>
      </c>
      <c r="J142" s="239">
        <v>0</v>
      </c>
      <c r="K142" s="239">
        <v>0</v>
      </c>
      <c r="L142" s="239">
        <v>0</v>
      </c>
      <c r="M142" s="239">
        <v>0</v>
      </c>
      <c r="N142" s="239">
        <v>0</v>
      </c>
      <c r="O142" s="239">
        <v>0</v>
      </c>
      <c r="P142" s="239">
        <v>0</v>
      </c>
      <c r="Q142" s="239">
        <v>0</v>
      </c>
      <c r="R142" s="239">
        <v>0</v>
      </c>
      <c r="S142" s="239">
        <v>0</v>
      </c>
      <c r="T142" s="239">
        <v>0</v>
      </c>
      <c r="U142" s="239">
        <v>0</v>
      </c>
      <c r="V142" s="239">
        <v>0</v>
      </c>
      <c r="W142" s="239">
        <v>0</v>
      </c>
      <c r="X142" s="252">
        <v>0</v>
      </c>
      <c r="Y142" s="264">
        <v>37</v>
      </c>
      <c r="Z142" s="278">
        <f t="shared" si="10"/>
        <v>0</v>
      </c>
      <c r="AB142" s="197">
        <f t="shared" si="2"/>
        <v>-4583</v>
      </c>
      <c r="AC142" s="197">
        <v>4620</v>
      </c>
      <c r="AD142" s="197">
        <v>4620</v>
      </c>
      <c r="AE142">
        <f t="shared" si="3"/>
        <v>-4583</v>
      </c>
    </row>
    <row r="143" spans="1:32" ht="13.5" customHeight="1">
      <c r="A143" s="204"/>
      <c r="B143" s="205"/>
      <c r="C143" s="217"/>
      <c r="D143" s="229" t="s">
        <v>76</v>
      </c>
      <c r="E143" s="239">
        <v>0</v>
      </c>
      <c r="F143" s="239">
        <v>0</v>
      </c>
      <c r="G143" s="239">
        <v>0</v>
      </c>
      <c r="H143" s="239">
        <v>0</v>
      </c>
      <c r="I143" s="239">
        <v>0</v>
      </c>
      <c r="J143" s="239">
        <v>0</v>
      </c>
      <c r="K143" s="239">
        <v>0</v>
      </c>
      <c r="L143" s="239">
        <v>0</v>
      </c>
      <c r="M143" s="239">
        <v>0</v>
      </c>
      <c r="N143" s="239">
        <v>0</v>
      </c>
      <c r="O143" s="239">
        <v>0</v>
      </c>
      <c r="P143" s="239">
        <v>0</v>
      </c>
      <c r="Q143" s="239">
        <v>0</v>
      </c>
      <c r="R143" s="239">
        <v>0</v>
      </c>
      <c r="S143" s="239">
        <v>0</v>
      </c>
      <c r="T143" s="239">
        <v>0</v>
      </c>
      <c r="U143" s="239">
        <v>0</v>
      </c>
      <c r="V143" s="239">
        <v>0</v>
      </c>
      <c r="W143" s="239">
        <v>0</v>
      </c>
      <c r="X143" s="252">
        <v>0</v>
      </c>
      <c r="Y143" s="264">
        <v>37</v>
      </c>
      <c r="Z143" s="278">
        <f t="shared" si="10"/>
        <v>0</v>
      </c>
      <c r="AB143" s="197">
        <f t="shared" si="2"/>
        <v>-4583</v>
      </c>
      <c r="AC143" s="197">
        <v>4620</v>
      </c>
      <c r="AD143" s="197">
        <v>4620</v>
      </c>
      <c r="AE143">
        <f t="shared" si="3"/>
        <v>-4583</v>
      </c>
    </row>
    <row r="144" spans="1:32" ht="13.5" customHeight="1">
      <c r="A144" s="204"/>
      <c r="B144" s="205"/>
      <c r="C144" s="217" t="s">
        <v>189</v>
      </c>
      <c r="D144" s="229" t="s">
        <v>357</v>
      </c>
      <c r="E144" s="239">
        <v>0</v>
      </c>
      <c r="F144" s="239">
        <v>0</v>
      </c>
      <c r="G144" s="239">
        <v>0</v>
      </c>
      <c r="H144" s="239">
        <v>0</v>
      </c>
      <c r="I144" s="239">
        <v>0</v>
      </c>
      <c r="J144" s="239">
        <v>0</v>
      </c>
      <c r="K144" s="239">
        <v>0</v>
      </c>
      <c r="L144" s="239">
        <v>0</v>
      </c>
      <c r="M144" s="239">
        <v>0</v>
      </c>
      <c r="N144" s="239">
        <v>0</v>
      </c>
      <c r="O144" s="239">
        <v>0</v>
      </c>
      <c r="P144" s="239">
        <v>0</v>
      </c>
      <c r="Q144" s="239">
        <v>0</v>
      </c>
      <c r="R144" s="239">
        <v>0</v>
      </c>
      <c r="S144" s="239">
        <v>0</v>
      </c>
      <c r="T144" s="239">
        <v>0</v>
      </c>
      <c r="U144" s="239">
        <v>0</v>
      </c>
      <c r="V144" s="239">
        <v>0</v>
      </c>
      <c r="W144" s="239">
        <v>0</v>
      </c>
      <c r="X144" s="252">
        <v>0</v>
      </c>
      <c r="Y144" s="264">
        <v>0</v>
      </c>
      <c r="Z144" s="278" t="str">
        <f t="shared" si="10"/>
        <v>－</v>
      </c>
      <c r="AB144" s="197">
        <f t="shared" si="2"/>
        <v>0</v>
      </c>
      <c r="AC144" s="197">
        <v>0</v>
      </c>
      <c r="AD144" s="197">
        <v>0</v>
      </c>
      <c r="AE144">
        <f t="shared" si="3"/>
        <v>0</v>
      </c>
    </row>
    <row r="145" spans="1:31" ht="13.5" customHeight="1">
      <c r="A145" s="204"/>
      <c r="B145" s="205"/>
      <c r="C145" s="217"/>
      <c r="D145" s="229" t="s">
        <v>76</v>
      </c>
      <c r="E145" s="239">
        <v>0</v>
      </c>
      <c r="F145" s="239">
        <v>0</v>
      </c>
      <c r="G145" s="239">
        <v>0</v>
      </c>
      <c r="H145" s="239">
        <v>0</v>
      </c>
      <c r="I145" s="239">
        <v>0</v>
      </c>
      <c r="J145" s="239">
        <v>0</v>
      </c>
      <c r="K145" s="239">
        <v>0</v>
      </c>
      <c r="L145" s="239">
        <v>0</v>
      </c>
      <c r="M145" s="239">
        <v>0</v>
      </c>
      <c r="N145" s="239">
        <v>0</v>
      </c>
      <c r="O145" s="239">
        <v>0</v>
      </c>
      <c r="P145" s="239">
        <v>0</v>
      </c>
      <c r="Q145" s="239">
        <v>0</v>
      </c>
      <c r="R145" s="239">
        <v>0</v>
      </c>
      <c r="S145" s="239">
        <v>0</v>
      </c>
      <c r="T145" s="239">
        <v>0</v>
      </c>
      <c r="U145" s="239">
        <v>0</v>
      </c>
      <c r="V145" s="239">
        <v>0</v>
      </c>
      <c r="W145" s="239">
        <v>0</v>
      </c>
      <c r="X145" s="252">
        <v>0</v>
      </c>
      <c r="Y145" s="264">
        <v>0</v>
      </c>
      <c r="Z145" s="278" t="str">
        <f t="shared" si="10"/>
        <v>－</v>
      </c>
      <c r="AB145" s="197">
        <f t="shared" si="2"/>
        <v>0</v>
      </c>
      <c r="AC145" s="197">
        <v>0</v>
      </c>
      <c r="AD145" s="197">
        <v>0</v>
      </c>
      <c r="AE145">
        <f t="shared" si="3"/>
        <v>0</v>
      </c>
    </row>
    <row r="146" spans="1:31" ht="13.5" customHeight="1">
      <c r="A146" s="204"/>
      <c r="B146" s="205"/>
      <c r="C146" s="217" t="s">
        <v>327</v>
      </c>
      <c r="D146" s="229" t="s">
        <v>357</v>
      </c>
      <c r="E146" s="239">
        <v>34</v>
      </c>
      <c r="F146" s="239">
        <v>0</v>
      </c>
      <c r="G146" s="239">
        <v>0</v>
      </c>
      <c r="H146" s="239">
        <v>0</v>
      </c>
      <c r="I146" s="239">
        <v>0</v>
      </c>
      <c r="J146" s="239">
        <v>0</v>
      </c>
      <c r="K146" s="239">
        <v>3</v>
      </c>
      <c r="L146" s="239">
        <v>0</v>
      </c>
      <c r="M146" s="239">
        <v>0</v>
      </c>
      <c r="N146" s="239">
        <v>0</v>
      </c>
      <c r="O146" s="239">
        <v>1</v>
      </c>
      <c r="P146" s="239">
        <v>0</v>
      </c>
      <c r="Q146" s="239">
        <v>5</v>
      </c>
      <c r="R146" s="239">
        <v>2</v>
      </c>
      <c r="S146" s="239">
        <v>0</v>
      </c>
      <c r="T146" s="239">
        <v>4</v>
      </c>
      <c r="U146" s="239">
        <v>0</v>
      </c>
      <c r="V146" s="239">
        <v>2</v>
      </c>
      <c r="W146" s="239">
        <v>7</v>
      </c>
      <c r="X146" s="252">
        <v>58</v>
      </c>
      <c r="Y146" s="264">
        <v>225</v>
      </c>
      <c r="Z146" s="278">
        <f t="shared" si="10"/>
        <v>25.777777777777779</v>
      </c>
      <c r="AB146" s="197">
        <f t="shared" si="2"/>
        <v>-143142</v>
      </c>
      <c r="AC146" s="197">
        <v>143367</v>
      </c>
      <c r="AD146" s="197">
        <v>143340</v>
      </c>
      <c r="AE146" s="287">
        <f t="shared" si="3"/>
        <v>-143115</v>
      </c>
    </row>
    <row r="147" spans="1:31" ht="13.5" customHeight="1">
      <c r="A147" s="204"/>
      <c r="B147" s="205"/>
      <c r="C147" s="217"/>
      <c r="D147" s="229" t="s">
        <v>76</v>
      </c>
      <c r="E147" s="239">
        <v>43</v>
      </c>
      <c r="F147" s="239">
        <v>0</v>
      </c>
      <c r="G147" s="239">
        <v>0</v>
      </c>
      <c r="H147" s="239">
        <v>0</v>
      </c>
      <c r="I147" s="239">
        <v>0</v>
      </c>
      <c r="J147" s="239">
        <v>0</v>
      </c>
      <c r="K147" s="239">
        <v>3</v>
      </c>
      <c r="L147" s="239">
        <v>0</v>
      </c>
      <c r="M147" s="239">
        <v>0</v>
      </c>
      <c r="N147" s="239">
        <v>0</v>
      </c>
      <c r="O147" s="239">
        <v>1</v>
      </c>
      <c r="P147" s="239">
        <v>0</v>
      </c>
      <c r="Q147" s="239">
        <v>9</v>
      </c>
      <c r="R147" s="239">
        <v>4</v>
      </c>
      <c r="S147" s="239">
        <v>0</v>
      </c>
      <c r="T147" s="239">
        <v>6</v>
      </c>
      <c r="U147" s="239">
        <v>0</v>
      </c>
      <c r="V147" s="239">
        <v>6</v>
      </c>
      <c r="W147" s="239">
        <v>8</v>
      </c>
      <c r="X147" s="252">
        <v>80</v>
      </c>
      <c r="Y147" s="264">
        <v>326</v>
      </c>
      <c r="Z147" s="278">
        <f t="shared" si="10"/>
        <v>24.539877300613497</v>
      </c>
      <c r="AB147" s="197">
        <f t="shared" si="2"/>
        <v>-149502</v>
      </c>
      <c r="AC147" s="197">
        <v>149828</v>
      </c>
      <c r="AD147" s="197">
        <v>149794</v>
      </c>
      <c r="AE147" s="287">
        <f t="shared" si="3"/>
        <v>-149468</v>
      </c>
    </row>
    <row r="148" spans="1:31" ht="13.5" customHeight="1">
      <c r="A148" s="204"/>
      <c r="B148" s="205"/>
      <c r="C148" s="217" t="s">
        <v>345</v>
      </c>
      <c r="D148" s="229" t="s">
        <v>357</v>
      </c>
      <c r="E148" s="239">
        <v>0</v>
      </c>
      <c r="F148" s="239">
        <v>0</v>
      </c>
      <c r="G148" s="239">
        <v>0</v>
      </c>
      <c r="H148" s="239">
        <v>0</v>
      </c>
      <c r="I148" s="239">
        <v>0</v>
      </c>
      <c r="J148" s="239">
        <v>0</v>
      </c>
      <c r="K148" s="239">
        <v>0</v>
      </c>
      <c r="L148" s="239">
        <v>0</v>
      </c>
      <c r="M148" s="239">
        <v>0</v>
      </c>
      <c r="N148" s="239">
        <v>0</v>
      </c>
      <c r="O148" s="239">
        <v>0</v>
      </c>
      <c r="P148" s="239">
        <v>0</v>
      </c>
      <c r="Q148" s="239">
        <v>0</v>
      </c>
      <c r="R148" s="239">
        <v>0</v>
      </c>
      <c r="S148" s="239">
        <v>0</v>
      </c>
      <c r="T148" s="239">
        <v>0</v>
      </c>
      <c r="U148" s="239">
        <v>0</v>
      </c>
      <c r="V148" s="239">
        <v>0</v>
      </c>
      <c r="W148" s="239">
        <v>0</v>
      </c>
      <c r="X148" s="252">
        <v>0</v>
      </c>
      <c r="Y148" s="264">
        <v>0</v>
      </c>
      <c r="Z148" s="278" t="str">
        <f t="shared" si="10"/>
        <v>－</v>
      </c>
      <c r="AB148" s="197">
        <f t="shared" si="2"/>
        <v>-15</v>
      </c>
      <c r="AC148" s="197">
        <v>15</v>
      </c>
      <c r="AD148" s="197">
        <v>15</v>
      </c>
      <c r="AE148">
        <f t="shared" si="3"/>
        <v>-15</v>
      </c>
    </row>
    <row r="149" spans="1:31" ht="13.5" customHeight="1">
      <c r="A149" s="204"/>
      <c r="B149" s="205"/>
      <c r="C149" s="217"/>
      <c r="D149" s="229" t="s">
        <v>76</v>
      </c>
      <c r="E149" s="239">
        <v>0</v>
      </c>
      <c r="F149" s="239">
        <v>0</v>
      </c>
      <c r="G149" s="239">
        <v>0</v>
      </c>
      <c r="H149" s="239">
        <v>0</v>
      </c>
      <c r="I149" s="239">
        <v>0</v>
      </c>
      <c r="J149" s="239">
        <v>0</v>
      </c>
      <c r="K149" s="239">
        <v>0</v>
      </c>
      <c r="L149" s="239">
        <v>0</v>
      </c>
      <c r="M149" s="239">
        <v>0</v>
      </c>
      <c r="N149" s="239">
        <v>0</v>
      </c>
      <c r="O149" s="239">
        <v>0</v>
      </c>
      <c r="P149" s="239">
        <v>0</v>
      </c>
      <c r="Q149" s="239">
        <v>0</v>
      </c>
      <c r="R149" s="239">
        <v>0</v>
      </c>
      <c r="S149" s="239">
        <v>0</v>
      </c>
      <c r="T149" s="239">
        <v>0</v>
      </c>
      <c r="U149" s="239">
        <v>0</v>
      </c>
      <c r="V149" s="239">
        <v>0</v>
      </c>
      <c r="W149" s="239">
        <v>0</v>
      </c>
      <c r="X149" s="252">
        <v>0</v>
      </c>
      <c r="Y149" s="264">
        <v>0</v>
      </c>
      <c r="Z149" s="278" t="str">
        <f t="shared" si="10"/>
        <v>－</v>
      </c>
      <c r="AB149" s="197">
        <f t="shared" si="2"/>
        <v>-15</v>
      </c>
      <c r="AC149" s="197">
        <v>15</v>
      </c>
      <c r="AD149" s="197">
        <v>15</v>
      </c>
      <c r="AE149">
        <f t="shared" si="3"/>
        <v>-15</v>
      </c>
    </row>
    <row r="150" spans="1:31" ht="13.5" customHeight="1">
      <c r="A150" s="204"/>
      <c r="B150" s="211"/>
      <c r="C150" s="217" t="s">
        <v>37</v>
      </c>
      <c r="D150" s="229" t="s">
        <v>357</v>
      </c>
      <c r="E150" s="239">
        <v>0</v>
      </c>
      <c r="F150" s="239">
        <v>0</v>
      </c>
      <c r="G150" s="239">
        <v>0</v>
      </c>
      <c r="H150" s="239">
        <v>0</v>
      </c>
      <c r="I150" s="239">
        <v>0</v>
      </c>
      <c r="J150" s="239">
        <v>0</v>
      </c>
      <c r="K150" s="239">
        <v>0</v>
      </c>
      <c r="L150" s="239">
        <v>0</v>
      </c>
      <c r="M150" s="239">
        <v>0</v>
      </c>
      <c r="N150" s="239">
        <v>0</v>
      </c>
      <c r="O150" s="239">
        <v>0</v>
      </c>
      <c r="P150" s="239">
        <v>0</v>
      </c>
      <c r="Q150" s="239">
        <v>0</v>
      </c>
      <c r="R150" s="239">
        <v>0</v>
      </c>
      <c r="S150" s="239">
        <v>0</v>
      </c>
      <c r="T150" s="239">
        <v>0</v>
      </c>
      <c r="U150" s="239">
        <v>0</v>
      </c>
      <c r="V150" s="239">
        <v>0</v>
      </c>
      <c r="W150" s="239">
        <v>0</v>
      </c>
      <c r="X150" s="252">
        <v>0</v>
      </c>
      <c r="Y150" s="264">
        <v>0</v>
      </c>
      <c r="Z150" s="278" t="str">
        <f t="shared" si="10"/>
        <v>－</v>
      </c>
      <c r="AB150" s="197">
        <f t="shared" si="2"/>
        <v>-21</v>
      </c>
      <c r="AC150" s="197">
        <v>21</v>
      </c>
      <c r="AD150" s="197">
        <v>21</v>
      </c>
      <c r="AE150">
        <f t="shared" si="3"/>
        <v>-21</v>
      </c>
    </row>
    <row r="151" spans="1:31" ht="13.5" customHeight="1">
      <c r="A151" s="204"/>
      <c r="B151" s="211"/>
      <c r="C151" s="218"/>
      <c r="D151" s="230" t="s">
        <v>76</v>
      </c>
      <c r="E151" s="237">
        <v>0</v>
      </c>
      <c r="F151" s="237">
        <v>0</v>
      </c>
      <c r="G151" s="237">
        <v>0</v>
      </c>
      <c r="H151" s="237">
        <v>0</v>
      </c>
      <c r="I151" s="237">
        <v>0</v>
      </c>
      <c r="J151" s="237">
        <v>0</v>
      </c>
      <c r="K151" s="237">
        <v>0</v>
      </c>
      <c r="L151" s="237">
        <v>0</v>
      </c>
      <c r="M151" s="237">
        <v>0</v>
      </c>
      <c r="N151" s="237">
        <v>0</v>
      </c>
      <c r="O151" s="237">
        <v>0</v>
      </c>
      <c r="P151" s="237">
        <v>0</v>
      </c>
      <c r="Q151" s="237">
        <v>0</v>
      </c>
      <c r="R151" s="237">
        <v>0</v>
      </c>
      <c r="S151" s="237">
        <v>0</v>
      </c>
      <c r="T151" s="237">
        <v>0</v>
      </c>
      <c r="U151" s="237">
        <v>0</v>
      </c>
      <c r="V151" s="237">
        <v>0</v>
      </c>
      <c r="W151" s="237">
        <v>0</v>
      </c>
      <c r="X151" s="253">
        <v>0</v>
      </c>
      <c r="Y151" s="265">
        <v>0</v>
      </c>
      <c r="Z151" s="281" t="str">
        <f t="shared" si="10"/>
        <v>－</v>
      </c>
      <c r="AB151" s="197">
        <f t="shared" si="2"/>
        <v>-27</v>
      </c>
      <c r="AC151" s="197">
        <v>27</v>
      </c>
      <c r="AD151" s="197">
        <v>27</v>
      </c>
      <c r="AE151">
        <f t="shared" si="3"/>
        <v>-27</v>
      </c>
    </row>
    <row r="152" spans="1:31" ht="13.5" customHeight="1">
      <c r="A152" s="204"/>
      <c r="B152" s="202" t="s">
        <v>346</v>
      </c>
      <c r="C152" s="211"/>
      <c r="D152" s="228" t="s">
        <v>357</v>
      </c>
      <c r="E152" s="238">
        <f t="shared" ref="E152:Y153" si="11">E154+E156+E158+E160+E162+E164+E166</f>
        <v>9</v>
      </c>
      <c r="F152" s="238">
        <f t="shared" si="11"/>
        <v>2</v>
      </c>
      <c r="G152" s="238">
        <f t="shared" si="11"/>
        <v>3</v>
      </c>
      <c r="H152" s="238">
        <f t="shared" si="11"/>
        <v>0</v>
      </c>
      <c r="I152" s="238">
        <f t="shared" si="11"/>
        <v>2</v>
      </c>
      <c r="J152" s="238">
        <f t="shared" si="11"/>
        <v>0</v>
      </c>
      <c r="K152" s="238">
        <f t="shared" si="11"/>
        <v>0</v>
      </c>
      <c r="L152" s="238">
        <f t="shared" si="11"/>
        <v>5</v>
      </c>
      <c r="M152" s="238">
        <f t="shared" si="11"/>
        <v>0</v>
      </c>
      <c r="N152" s="238">
        <f t="shared" si="11"/>
        <v>0</v>
      </c>
      <c r="O152" s="238">
        <f t="shared" si="11"/>
        <v>11</v>
      </c>
      <c r="P152" s="238">
        <f t="shared" si="11"/>
        <v>0</v>
      </c>
      <c r="Q152" s="238">
        <f t="shared" si="11"/>
        <v>4</v>
      </c>
      <c r="R152" s="238">
        <f t="shared" si="11"/>
        <v>1</v>
      </c>
      <c r="S152" s="238">
        <f t="shared" si="11"/>
        <v>1</v>
      </c>
      <c r="T152" s="238">
        <f t="shared" si="11"/>
        <v>1</v>
      </c>
      <c r="U152" s="238">
        <f t="shared" si="11"/>
        <v>0</v>
      </c>
      <c r="V152" s="238">
        <f t="shared" si="11"/>
        <v>2</v>
      </c>
      <c r="W152" s="238">
        <f t="shared" si="11"/>
        <v>5</v>
      </c>
      <c r="X152" s="254">
        <f t="shared" si="11"/>
        <v>46</v>
      </c>
      <c r="Y152" s="254">
        <f t="shared" si="11"/>
        <v>32</v>
      </c>
      <c r="Z152" s="277">
        <f t="shared" si="10"/>
        <v>143.75</v>
      </c>
      <c r="AB152" s="197">
        <f t="shared" si="2"/>
        <v>-731</v>
      </c>
      <c r="AC152" s="197">
        <v>763</v>
      </c>
      <c r="AD152" s="197">
        <v>765</v>
      </c>
      <c r="AE152">
        <f t="shared" si="3"/>
        <v>-733</v>
      </c>
    </row>
    <row r="153" spans="1:31" ht="13.5" customHeight="1">
      <c r="A153" s="204"/>
      <c r="B153" s="203"/>
      <c r="C153" s="211"/>
      <c r="D153" s="231" t="s">
        <v>76</v>
      </c>
      <c r="E153" s="238">
        <f t="shared" si="11"/>
        <v>9</v>
      </c>
      <c r="F153" s="238">
        <f t="shared" si="11"/>
        <v>2</v>
      </c>
      <c r="G153" s="238">
        <f t="shared" si="11"/>
        <v>3</v>
      </c>
      <c r="H153" s="238">
        <f t="shared" si="11"/>
        <v>0</v>
      </c>
      <c r="I153" s="238">
        <f t="shared" si="11"/>
        <v>2</v>
      </c>
      <c r="J153" s="238">
        <f t="shared" si="11"/>
        <v>0</v>
      </c>
      <c r="K153" s="238">
        <f t="shared" si="11"/>
        <v>0</v>
      </c>
      <c r="L153" s="238">
        <f t="shared" si="11"/>
        <v>5</v>
      </c>
      <c r="M153" s="238">
        <f t="shared" si="11"/>
        <v>0</v>
      </c>
      <c r="N153" s="238">
        <f t="shared" si="11"/>
        <v>0</v>
      </c>
      <c r="O153" s="238">
        <f t="shared" si="11"/>
        <v>11</v>
      </c>
      <c r="P153" s="238">
        <f t="shared" si="11"/>
        <v>0</v>
      </c>
      <c r="Q153" s="238">
        <f t="shared" si="11"/>
        <v>4</v>
      </c>
      <c r="R153" s="238">
        <f t="shared" si="11"/>
        <v>1</v>
      </c>
      <c r="S153" s="238">
        <f t="shared" si="11"/>
        <v>1</v>
      </c>
      <c r="T153" s="238">
        <f t="shared" si="11"/>
        <v>1</v>
      </c>
      <c r="U153" s="238">
        <f t="shared" si="11"/>
        <v>0</v>
      </c>
      <c r="V153" s="238">
        <f t="shared" si="11"/>
        <v>2</v>
      </c>
      <c r="W153" s="238">
        <f t="shared" si="11"/>
        <v>5</v>
      </c>
      <c r="X153" s="254">
        <f t="shared" si="11"/>
        <v>46</v>
      </c>
      <c r="Y153" s="254">
        <f t="shared" si="11"/>
        <v>40</v>
      </c>
      <c r="Z153" s="279">
        <f t="shared" si="10"/>
        <v>114.99999999999999</v>
      </c>
      <c r="AB153" s="197">
        <f t="shared" si="2"/>
        <v>-1100</v>
      </c>
      <c r="AC153" s="197">
        <v>1140</v>
      </c>
      <c r="AD153" s="197">
        <v>1142</v>
      </c>
      <c r="AE153">
        <f t="shared" si="3"/>
        <v>-1102</v>
      </c>
    </row>
    <row r="154" spans="1:31" ht="13.5" customHeight="1">
      <c r="A154" s="204"/>
      <c r="B154" s="204"/>
      <c r="C154" s="216" t="s">
        <v>288</v>
      </c>
      <c r="D154" s="232" t="s">
        <v>357</v>
      </c>
      <c r="E154" s="236">
        <v>0</v>
      </c>
      <c r="F154" s="236">
        <v>0</v>
      </c>
      <c r="G154" s="236">
        <v>0</v>
      </c>
      <c r="H154" s="236">
        <v>0</v>
      </c>
      <c r="I154" s="236">
        <v>0</v>
      </c>
      <c r="J154" s="236">
        <v>0</v>
      </c>
      <c r="K154" s="236">
        <v>0</v>
      </c>
      <c r="L154" s="236">
        <v>0</v>
      </c>
      <c r="M154" s="236">
        <v>0</v>
      </c>
      <c r="N154" s="236">
        <v>0</v>
      </c>
      <c r="O154" s="236">
        <v>0</v>
      </c>
      <c r="P154" s="236">
        <v>0</v>
      </c>
      <c r="Q154" s="236">
        <v>0</v>
      </c>
      <c r="R154" s="236">
        <v>0</v>
      </c>
      <c r="S154" s="236">
        <v>0</v>
      </c>
      <c r="T154" s="236">
        <v>1</v>
      </c>
      <c r="U154" s="236">
        <v>0</v>
      </c>
      <c r="V154" s="236">
        <v>0</v>
      </c>
      <c r="W154" s="236">
        <v>0</v>
      </c>
      <c r="X154" s="255">
        <v>1</v>
      </c>
      <c r="Y154" s="266">
        <v>0</v>
      </c>
      <c r="Z154" s="280" t="str">
        <f t="shared" si="10"/>
        <v>－</v>
      </c>
      <c r="AB154" s="197">
        <f t="shared" si="2"/>
        <v>-81</v>
      </c>
      <c r="AC154" s="197">
        <v>81</v>
      </c>
      <c r="AD154" s="197">
        <v>81</v>
      </c>
      <c r="AE154">
        <f t="shared" si="3"/>
        <v>-81</v>
      </c>
    </row>
    <row r="155" spans="1:31" ht="13.5" customHeight="1">
      <c r="A155" s="204"/>
      <c r="B155" s="205"/>
      <c r="C155" s="217"/>
      <c r="D155" s="229" t="s">
        <v>76</v>
      </c>
      <c r="E155" s="239">
        <v>0</v>
      </c>
      <c r="F155" s="239">
        <v>0</v>
      </c>
      <c r="G155" s="239">
        <v>0</v>
      </c>
      <c r="H155" s="239">
        <v>0</v>
      </c>
      <c r="I155" s="239">
        <v>0</v>
      </c>
      <c r="J155" s="239">
        <v>0</v>
      </c>
      <c r="K155" s="239">
        <v>0</v>
      </c>
      <c r="L155" s="239">
        <v>0</v>
      </c>
      <c r="M155" s="239">
        <v>0</v>
      </c>
      <c r="N155" s="239">
        <v>0</v>
      </c>
      <c r="O155" s="239">
        <v>0</v>
      </c>
      <c r="P155" s="239">
        <v>0</v>
      </c>
      <c r="Q155" s="239">
        <v>0</v>
      </c>
      <c r="R155" s="239">
        <v>0</v>
      </c>
      <c r="S155" s="239">
        <v>0</v>
      </c>
      <c r="T155" s="239">
        <v>1</v>
      </c>
      <c r="U155" s="239">
        <v>0</v>
      </c>
      <c r="V155" s="239">
        <v>0</v>
      </c>
      <c r="W155" s="239">
        <v>0</v>
      </c>
      <c r="X155" s="252">
        <v>1</v>
      </c>
      <c r="Y155" s="264">
        <v>0</v>
      </c>
      <c r="Z155" s="278" t="str">
        <f t="shared" si="10"/>
        <v>－</v>
      </c>
      <c r="AB155" s="197">
        <f t="shared" si="2"/>
        <v>-229</v>
      </c>
      <c r="AC155" s="197">
        <v>229</v>
      </c>
      <c r="AD155" s="197">
        <v>229</v>
      </c>
      <c r="AE155">
        <f t="shared" si="3"/>
        <v>-229</v>
      </c>
    </row>
    <row r="156" spans="1:31" ht="13.5" customHeight="1">
      <c r="A156" s="204"/>
      <c r="B156" s="205"/>
      <c r="C156" s="217" t="s">
        <v>328</v>
      </c>
      <c r="D156" s="229" t="s">
        <v>357</v>
      </c>
      <c r="E156" s="239">
        <v>0</v>
      </c>
      <c r="F156" s="239">
        <v>0</v>
      </c>
      <c r="G156" s="239">
        <v>0</v>
      </c>
      <c r="H156" s="239">
        <v>0</v>
      </c>
      <c r="I156" s="239">
        <v>0</v>
      </c>
      <c r="J156" s="239">
        <v>0</v>
      </c>
      <c r="K156" s="239">
        <v>0</v>
      </c>
      <c r="L156" s="239">
        <v>0</v>
      </c>
      <c r="M156" s="239">
        <v>0</v>
      </c>
      <c r="N156" s="239">
        <v>0</v>
      </c>
      <c r="O156" s="239">
        <v>0</v>
      </c>
      <c r="P156" s="239">
        <v>0</v>
      </c>
      <c r="Q156" s="239">
        <v>0</v>
      </c>
      <c r="R156" s="239">
        <v>0</v>
      </c>
      <c r="S156" s="239">
        <v>0</v>
      </c>
      <c r="T156" s="239">
        <v>0</v>
      </c>
      <c r="U156" s="239">
        <v>0</v>
      </c>
      <c r="V156" s="239">
        <v>0</v>
      </c>
      <c r="W156" s="239">
        <v>0</v>
      </c>
      <c r="X156" s="252">
        <v>0</v>
      </c>
      <c r="Y156" s="264">
        <v>0</v>
      </c>
      <c r="Z156" s="278" t="str">
        <f t="shared" si="10"/>
        <v>－</v>
      </c>
      <c r="AB156" s="197">
        <f t="shared" si="2"/>
        <v>0</v>
      </c>
      <c r="AC156" s="197">
        <v>0</v>
      </c>
      <c r="AD156" s="197">
        <v>0</v>
      </c>
      <c r="AE156">
        <f t="shared" si="3"/>
        <v>0</v>
      </c>
    </row>
    <row r="157" spans="1:31" ht="13.5" customHeight="1">
      <c r="A157" s="204"/>
      <c r="B157" s="205"/>
      <c r="C157" s="217"/>
      <c r="D157" s="229" t="s">
        <v>76</v>
      </c>
      <c r="E157" s="239">
        <v>0</v>
      </c>
      <c r="F157" s="239">
        <v>0</v>
      </c>
      <c r="G157" s="239">
        <v>0</v>
      </c>
      <c r="H157" s="239">
        <v>0</v>
      </c>
      <c r="I157" s="239">
        <v>0</v>
      </c>
      <c r="J157" s="239">
        <v>0</v>
      </c>
      <c r="K157" s="239">
        <v>0</v>
      </c>
      <c r="L157" s="239">
        <v>0</v>
      </c>
      <c r="M157" s="239">
        <v>0</v>
      </c>
      <c r="N157" s="239">
        <v>0</v>
      </c>
      <c r="O157" s="239">
        <v>0</v>
      </c>
      <c r="P157" s="239">
        <v>0</v>
      </c>
      <c r="Q157" s="239">
        <v>0</v>
      </c>
      <c r="R157" s="239">
        <v>0</v>
      </c>
      <c r="S157" s="239">
        <v>0</v>
      </c>
      <c r="T157" s="239">
        <v>0</v>
      </c>
      <c r="U157" s="239">
        <v>0</v>
      </c>
      <c r="V157" s="239">
        <v>0</v>
      </c>
      <c r="W157" s="239">
        <v>0</v>
      </c>
      <c r="X157" s="252">
        <v>0</v>
      </c>
      <c r="Y157" s="264">
        <v>0</v>
      </c>
      <c r="Z157" s="278" t="str">
        <f t="shared" si="10"/>
        <v>－</v>
      </c>
      <c r="AB157" s="197">
        <f t="shared" si="2"/>
        <v>0</v>
      </c>
      <c r="AC157" s="197">
        <v>0</v>
      </c>
      <c r="AD157" s="197">
        <v>0</v>
      </c>
      <c r="AE157">
        <f t="shared" si="3"/>
        <v>0</v>
      </c>
    </row>
    <row r="158" spans="1:31" ht="13.5" customHeight="1">
      <c r="A158" s="204"/>
      <c r="B158" s="205"/>
      <c r="C158" s="217" t="s">
        <v>190</v>
      </c>
      <c r="D158" s="229" t="s">
        <v>357</v>
      </c>
      <c r="E158" s="239">
        <v>0</v>
      </c>
      <c r="F158" s="239">
        <v>0</v>
      </c>
      <c r="G158" s="239">
        <v>0</v>
      </c>
      <c r="H158" s="239">
        <v>0</v>
      </c>
      <c r="I158" s="239">
        <v>0</v>
      </c>
      <c r="J158" s="239">
        <v>0</v>
      </c>
      <c r="K158" s="239">
        <v>0</v>
      </c>
      <c r="L158" s="239">
        <v>0</v>
      </c>
      <c r="M158" s="239">
        <v>0</v>
      </c>
      <c r="N158" s="239">
        <v>0</v>
      </c>
      <c r="O158" s="239">
        <v>0</v>
      </c>
      <c r="P158" s="239">
        <v>0</v>
      </c>
      <c r="Q158" s="239">
        <v>0</v>
      </c>
      <c r="R158" s="239">
        <v>0</v>
      </c>
      <c r="S158" s="239">
        <v>0</v>
      </c>
      <c r="T158" s="239">
        <v>0</v>
      </c>
      <c r="U158" s="239">
        <v>0</v>
      </c>
      <c r="V158" s="239">
        <v>0</v>
      </c>
      <c r="W158" s="239">
        <v>0</v>
      </c>
      <c r="X158" s="252">
        <v>0</v>
      </c>
      <c r="Y158" s="264">
        <v>0</v>
      </c>
      <c r="Z158" s="278" t="str">
        <f t="shared" si="10"/>
        <v>－</v>
      </c>
      <c r="AB158" s="197">
        <f t="shared" si="2"/>
        <v>-69</v>
      </c>
      <c r="AC158" s="197">
        <v>69</v>
      </c>
      <c r="AD158" s="197">
        <v>69</v>
      </c>
      <c r="AE158">
        <f t="shared" si="3"/>
        <v>-69</v>
      </c>
    </row>
    <row r="159" spans="1:31" ht="13.5" customHeight="1">
      <c r="A159" s="204"/>
      <c r="B159" s="205"/>
      <c r="C159" s="217"/>
      <c r="D159" s="229" t="s">
        <v>76</v>
      </c>
      <c r="E159" s="239">
        <v>0</v>
      </c>
      <c r="F159" s="239">
        <v>0</v>
      </c>
      <c r="G159" s="239">
        <v>0</v>
      </c>
      <c r="H159" s="239">
        <v>0</v>
      </c>
      <c r="I159" s="239">
        <v>0</v>
      </c>
      <c r="J159" s="239">
        <v>0</v>
      </c>
      <c r="K159" s="239">
        <v>0</v>
      </c>
      <c r="L159" s="239">
        <v>0</v>
      </c>
      <c r="M159" s="239">
        <v>0</v>
      </c>
      <c r="N159" s="239">
        <v>0</v>
      </c>
      <c r="O159" s="239">
        <v>0</v>
      </c>
      <c r="P159" s="239">
        <v>0</v>
      </c>
      <c r="Q159" s="239">
        <v>0</v>
      </c>
      <c r="R159" s="239">
        <v>0</v>
      </c>
      <c r="S159" s="239">
        <v>0</v>
      </c>
      <c r="T159" s="239">
        <v>0</v>
      </c>
      <c r="U159" s="239">
        <v>0</v>
      </c>
      <c r="V159" s="239">
        <v>0</v>
      </c>
      <c r="W159" s="239">
        <v>0</v>
      </c>
      <c r="X159" s="252">
        <v>0</v>
      </c>
      <c r="Y159" s="264">
        <v>0</v>
      </c>
      <c r="Z159" s="278" t="str">
        <f t="shared" si="10"/>
        <v>－</v>
      </c>
      <c r="AB159" s="197">
        <f t="shared" si="2"/>
        <v>-71</v>
      </c>
      <c r="AC159" s="197">
        <v>71</v>
      </c>
      <c r="AD159" s="197">
        <v>71</v>
      </c>
      <c r="AE159">
        <f t="shared" si="3"/>
        <v>-71</v>
      </c>
    </row>
    <row r="160" spans="1:31" ht="13.5" customHeight="1">
      <c r="A160" s="204"/>
      <c r="B160" s="205"/>
      <c r="C160" s="217" t="s">
        <v>191</v>
      </c>
      <c r="D160" s="229" t="s">
        <v>357</v>
      </c>
      <c r="E160" s="239">
        <v>8</v>
      </c>
      <c r="F160" s="239">
        <v>0</v>
      </c>
      <c r="G160" s="239">
        <v>3</v>
      </c>
      <c r="H160" s="239">
        <v>0</v>
      </c>
      <c r="I160" s="239">
        <v>0</v>
      </c>
      <c r="J160" s="239">
        <v>0</v>
      </c>
      <c r="K160" s="239">
        <v>0</v>
      </c>
      <c r="L160" s="239">
        <v>3</v>
      </c>
      <c r="M160" s="239">
        <v>0</v>
      </c>
      <c r="N160" s="239">
        <v>0</v>
      </c>
      <c r="O160" s="239">
        <v>11</v>
      </c>
      <c r="P160" s="239">
        <v>0</v>
      </c>
      <c r="Q160" s="239">
        <v>4</v>
      </c>
      <c r="R160" s="239">
        <v>0</v>
      </c>
      <c r="S160" s="239">
        <v>0</v>
      </c>
      <c r="T160" s="239">
        <v>0</v>
      </c>
      <c r="U160" s="239">
        <v>0</v>
      </c>
      <c r="V160" s="239">
        <v>2</v>
      </c>
      <c r="W160" s="239">
        <v>5</v>
      </c>
      <c r="X160" s="252">
        <v>36</v>
      </c>
      <c r="Y160" s="264">
        <v>8</v>
      </c>
      <c r="Z160" s="278">
        <f t="shared" si="10"/>
        <v>450</v>
      </c>
      <c r="AB160" s="197">
        <f t="shared" si="2"/>
        <v>-175</v>
      </c>
      <c r="AC160" s="197">
        <v>183</v>
      </c>
      <c r="AD160" s="197">
        <v>185</v>
      </c>
      <c r="AE160" s="287">
        <f t="shared" si="3"/>
        <v>-177</v>
      </c>
    </row>
    <row r="161" spans="1:31" ht="13.5" customHeight="1">
      <c r="A161" s="204"/>
      <c r="B161" s="205"/>
      <c r="C161" s="217"/>
      <c r="D161" s="229" t="s">
        <v>76</v>
      </c>
      <c r="E161" s="239">
        <v>8</v>
      </c>
      <c r="F161" s="239">
        <v>0</v>
      </c>
      <c r="G161" s="239">
        <v>3</v>
      </c>
      <c r="H161" s="239">
        <v>0</v>
      </c>
      <c r="I161" s="239">
        <v>0</v>
      </c>
      <c r="J161" s="239">
        <v>0</v>
      </c>
      <c r="K161" s="239">
        <v>0</v>
      </c>
      <c r="L161" s="239">
        <v>3</v>
      </c>
      <c r="M161" s="239">
        <v>0</v>
      </c>
      <c r="N161" s="239">
        <v>0</v>
      </c>
      <c r="O161" s="239">
        <v>11</v>
      </c>
      <c r="P161" s="239">
        <v>0</v>
      </c>
      <c r="Q161" s="239">
        <v>4</v>
      </c>
      <c r="R161" s="239">
        <v>0</v>
      </c>
      <c r="S161" s="239">
        <v>0</v>
      </c>
      <c r="T161" s="239">
        <v>0</v>
      </c>
      <c r="U161" s="239">
        <v>0</v>
      </c>
      <c r="V161" s="239">
        <v>2</v>
      </c>
      <c r="W161" s="239">
        <v>5</v>
      </c>
      <c r="X161" s="252">
        <v>36</v>
      </c>
      <c r="Y161" s="264">
        <v>8</v>
      </c>
      <c r="Z161" s="278">
        <f t="shared" si="10"/>
        <v>450</v>
      </c>
      <c r="AB161" s="197">
        <f t="shared" si="2"/>
        <v>-248</v>
      </c>
      <c r="AC161" s="197">
        <v>256</v>
      </c>
      <c r="AD161" s="197">
        <v>258</v>
      </c>
      <c r="AE161" s="287">
        <f t="shared" si="3"/>
        <v>-250</v>
      </c>
    </row>
    <row r="162" spans="1:31" ht="13.5" customHeight="1">
      <c r="A162" s="204"/>
      <c r="B162" s="205"/>
      <c r="C162" s="217" t="s">
        <v>193</v>
      </c>
      <c r="D162" s="229" t="s">
        <v>357</v>
      </c>
      <c r="E162" s="239">
        <v>0</v>
      </c>
      <c r="F162" s="239">
        <v>0</v>
      </c>
      <c r="G162" s="239">
        <v>0</v>
      </c>
      <c r="H162" s="239">
        <v>0</v>
      </c>
      <c r="I162" s="239">
        <v>0</v>
      </c>
      <c r="J162" s="239">
        <v>0</v>
      </c>
      <c r="K162" s="239">
        <v>0</v>
      </c>
      <c r="L162" s="239">
        <v>0</v>
      </c>
      <c r="M162" s="239">
        <v>0</v>
      </c>
      <c r="N162" s="239">
        <v>0</v>
      </c>
      <c r="O162" s="239">
        <v>0</v>
      </c>
      <c r="P162" s="239">
        <v>0</v>
      </c>
      <c r="Q162" s="239">
        <v>0</v>
      </c>
      <c r="R162" s="239">
        <v>0</v>
      </c>
      <c r="S162" s="239">
        <v>0</v>
      </c>
      <c r="T162" s="239">
        <v>0</v>
      </c>
      <c r="U162" s="239">
        <v>0</v>
      </c>
      <c r="V162" s="239">
        <v>0</v>
      </c>
      <c r="W162" s="239">
        <v>0</v>
      </c>
      <c r="X162" s="252">
        <v>0</v>
      </c>
      <c r="Y162" s="264">
        <v>0</v>
      </c>
      <c r="Z162" s="278" t="str">
        <f t="shared" si="10"/>
        <v>－</v>
      </c>
      <c r="AB162" s="197">
        <f t="shared" si="2"/>
        <v>-7</v>
      </c>
      <c r="AC162" s="197">
        <v>7</v>
      </c>
      <c r="AD162" s="197">
        <v>7</v>
      </c>
      <c r="AE162">
        <f t="shared" si="3"/>
        <v>-7</v>
      </c>
    </row>
    <row r="163" spans="1:31" ht="13.5" customHeight="1">
      <c r="A163" s="204"/>
      <c r="B163" s="205"/>
      <c r="C163" s="217"/>
      <c r="D163" s="229" t="s">
        <v>76</v>
      </c>
      <c r="E163" s="239">
        <v>0</v>
      </c>
      <c r="F163" s="239">
        <v>0</v>
      </c>
      <c r="G163" s="239">
        <v>0</v>
      </c>
      <c r="H163" s="239">
        <v>0</v>
      </c>
      <c r="I163" s="239">
        <v>0</v>
      </c>
      <c r="J163" s="239">
        <v>0</v>
      </c>
      <c r="K163" s="239">
        <v>0</v>
      </c>
      <c r="L163" s="239">
        <v>0</v>
      </c>
      <c r="M163" s="239">
        <v>0</v>
      </c>
      <c r="N163" s="239">
        <v>0</v>
      </c>
      <c r="O163" s="239">
        <v>0</v>
      </c>
      <c r="P163" s="239">
        <v>0</v>
      </c>
      <c r="Q163" s="239">
        <v>0</v>
      </c>
      <c r="R163" s="239">
        <v>0</v>
      </c>
      <c r="S163" s="239">
        <v>0</v>
      </c>
      <c r="T163" s="239">
        <v>0</v>
      </c>
      <c r="U163" s="239">
        <v>0</v>
      </c>
      <c r="V163" s="239">
        <v>0</v>
      </c>
      <c r="W163" s="239">
        <v>0</v>
      </c>
      <c r="X163" s="252">
        <v>0</v>
      </c>
      <c r="Y163" s="264">
        <v>0</v>
      </c>
      <c r="Z163" s="278" t="str">
        <f t="shared" si="10"/>
        <v>－</v>
      </c>
      <c r="AB163" s="197">
        <f t="shared" si="2"/>
        <v>-34</v>
      </c>
      <c r="AC163" s="197">
        <v>34</v>
      </c>
      <c r="AD163" s="197">
        <v>34</v>
      </c>
      <c r="AE163">
        <f t="shared" si="3"/>
        <v>-34</v>
      </c>
    </row>
    <row r="164" spans="1:31" ht="13.5" customHeight="1">
      <c r="A164" s="204"/>
      <c r="B164" s="211"/>
      <c r="C164" s="217" t="s">
        <v>59</v>
      </c>
      <c r="D164" s="229" t="s">
        <v>357</v>
      </c>
      <c r="E164" s="239">
        <v>0</v>
      </c>
      <c r="F164" s="239">
        <v>0</v>
      </c>
      <c r="G164" s="239">
        <v>0</v>
      </c>
      <c r="H164" s="239">
        <v>0</v>
      </c>
      <c r="I164" s="239">
        <v>0</v>
      </c>
      <c r="J164" s="239">
        <v>0</v>
      </c>
      <c r="K164" s="239">
        <v>0</v>
      </c>
      <c r="L164" s="239">
        <v>0</v>
      </c>
      <c r="M164" s="239">
        <v>0</v>
      </c>
      <c r="N164" s="239">
        <v>0</v>
      </c>
      <c r="O164" s="239">
        <v>0</v>
      </c>
      <c r="P164" s="239">
        <v>0</v>
      </c>
      <c r="Q164" s="239">
        <v>0</v>
      </c>
      <c r="R164" s="239">
        <v>0</v>
      </c>
      <c r="S164" s="239">
        <v>0</v>
      </c>
      <c r="T164" s="239">
        <v>0</v>
      </c>
      <c r="U164" s="239">
        <v>0</v>
      </c>
      <c r="V164" s="239">
        <v>0</v>
      </c>
      <c r="W164" s="239">
        <v>0</v>
      </c>
      <c r="X164" s="252">
        <v>0</v>
      </c>
      <c r="Y164" s="264">
        <v>15</v>
      </c>
      <c r="Z164" s="278">
        <f t="shared" si="10"/>
        <v>0</v>
      </c>
      <c r="AB164" s="197">
        <f t="shared" si="2"/>
        <v>9</v>
      </c>
      <c r="AC164" s="197">
        <v>6</v>
      </c>
      <c r="AD164" s="197">
        <v>6</v>
      </c>
      <c r="AE164">
        <f t="shared" si="3"/>
        <v>9</v>
      </c>
    </row>
    <row r="165" spans="1:31" ht="13.5" customHeight="1">
      <c r="A165" s="204"/>
      <c r="B165" s="211"/>
      <c r="C165" s="217"/>
      <c r="D165" s="229" t="s">
        <v>76</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0</v>
      </c>
      <c r="U165" s="239">
        <v>0</v>
      </c>
      <c r="V165" s="239">
        <v>0</v>
      </c>
      <c r="W165" s="239">
        <v>0</v>
      </c>
      <c r="X165" s="252">
        <v>0</v>
      </c>
      <c r="Y165" s="264">
        <v>23</v>
      </c>
      <c r="Z165" s="278">
        <f t="shared" si="10"/>
        <v>0</v>
      </c>
      <c r="AB165" s="197">
        <f t="shared" si="2"/>
        <v>14</v>
      </c>
      <c r="AC165" s="197">
        <v>9</v>
      </c>
      <c r="AD165" s="197">
        <v>9</v>
      </c>
      <c r="AE165">
        <f t="shared" si="3"/>
        <v>14</v>
      </c>
    </row>
    <row r="166" spans="1:31" ht="13.5" customHeight="1">
      <c r="A166" s="204"/>
      <c r="B166" s="211"/>
      <c r="C166" s="217" t="s">
        <v>319</v>
      </c>
      <c r="D166" s="229" t="s">
        <v>357</v>
      </c>
      <c r="E166" s="239">
        <v>1</v>
      </c>
      <c r="F166" s="239">
        <v>2</v>
      </c>
      <c r="G166" s="239">
        <v>0</v>
      </c>
      <c r="H166" s="239">
        <v>0</v>
      </c>
      <c r="I166" s="239">
        <v>2</v>
      </c>
      <c r="J166" s="239">
        <v>0</v>
      </c>
      <c r="K166" s="239">
        <v>0</v>
      </c>
      <c r="L166" s="239">
        <v>2</v>
      </c>
      <c r="M166" s="239">
        <v>0</v>
      </c>
      <c r="N166" s="239">
        <v>0</v>
      </c>
      <c r="O166" s="239">
        <v>0</v>
      </c>
      <c r="P166" s="239">
        <v>0</v>
      </c>
      <c r="Q166" s="239">
        <v>0</v>
      </c>
      <c r="R166" s="239">
        <v>1</v>
      </c>
      <c r="S166" s="239">
        <v>1</v>
      </c>
      <c r="T166" s="239">
        <v>0</v>
      </c>
      <c r="U166" s="239">
        <v>0</v>
      </c>
      <c r="V166" s="239">
        <v>0</v>
      </c>
      <c r="W166" s="239">
        <v>0</v>
      </c>
      <c r="X166" s="252">
        <v>9</v>
      </c>
      <c r="Y166" s="264">
        <v>9</v>
      </c>
      <c r="Z166" s="278">
        <f t="shared" si="10"/>
        <v>100</v>
      </c>
      <c r="AB166" s="197">
        <f t="shared" si="2"/>
        <v>-408</v>
      </c>
      <c r="AC166" s="197">
        <v>417</v>
      </c>
      <c r="AD166" s="197">
        <v>417</v>
      </c>
      <c r="AE166">
        <f t="shared" si="3"/>
        <v>-408</v>
      </c>
    </row>
    <row r="167" spans="1:31" ht="13.5" customHeight="1">
      <c r="A167" s="204"/>
      <c r="B167" s="211"/>
      <c r="C167" s="218"/>
      <c r="D167" s="230" t="s">
        <v>76</v>
      </c>
      <c r="E167" s="237">
        <v>1</v>
      </c>
      <c r="F167" s="237">
        <v>2</v>
      </c>
      <c r="G167" s="237">
        <v>0</v>
      </c>
      <c r="H167" s="237">
        <v>0</v>
      </c>
      <c r="I167" s="237">
        <v>2</v>
      </c>
      <c r="J167" s="237">
        <v>0</v>
      </c>
      <c r="K167" s="237">
        <v>0</v>
      </c>
      <c r="L167" s="237">
        <v>2</v>
      </c>
      <c r="M167" s="237">
        <v>0</v>
      </c>
      <c r="N167" s="237">
        <v>0</v>
      </c>
      <c r="O167" s="237">
        <v>0</v>
      </c>
      <c r="P167" s="237">
        <v>0</v>
      </c>
      <c r="Q167" s="237">
        <v>0</v>
      </c>
      <c r="R167" s="237">
        <v>1</v>
      </c>
      <c r="S167" s="237">
        <v>1</v>
      </c>
      <c r="T167" s="237">
        <v>0</v>
      </c>
      <c r="U167" s="237">
        <v>0</v>
      </c>
      <c r="V167" s="237">
        <v>0</v>
      </c>
      <c r="W167" s="237">
        <v>0</v>
      </c>
      <c r="X167" s="253">
        <v>9</v>
      </c>
      <c r="Y167" s="265">
        <v>9</v>
      </c>
      <c r="Z167" s="281">
        <f t="shared" si="10"/>
        <v>100</v>
      </c>
      <c r="AB167" s="197">
        <f t="shared" si="2"/>
        <v>-532</v>
      </c>
      <c r="AC167" s="197">
        <v>541</v>
      </c>
      <c r="AD167" s="197">
        <v>541</v>
      </c>
      <c r="AE167">
        <f t="shared" si="3"/>
        <v>-532</v>
      </c>
    </row>
    <row r="168" spans="1:31" ht="13.5" customHeight="1">
      <c r="A168" s="202" t="s">
        <v>11</v>
      </c>
      <c r="B168" s="210"/>
      <c r="C168" s="211"/>
      <c r="D168" s="228" t="s">
        <v>357</v>
      </c>
      <c r="E168" s="238">
        <f t="shared" ref="E168:Y169" si="12">E170+E199</f>
        <v>126</v>
      </c>
      <c r="F168" s="238">
        <f t="shared" si="12"/>
        <v>41</v>
      </c>
      <c r="G168" s="238">
        <f t="shared" si="12"/>
        <v>36</v>
      </c>
      <c r="H168" s="238">
        <f t="shared" si="12"/>
        <v>7</v>
      </c>
      <c r="I168" s="238">
        <f t="shared" si="12"/>
        <v>7</v>
      </c>
      <c r="J168" s="238">
        <f t="shared" si="12"/>
        <v>2</v>
      </c>
      <c r="K168" s="238">
        <f t="shared" si="12"/>
        <v>8</v>
      </c>
      <c r="L168" s="238">
        <f t="shared" si="12"/>
        <v>2</v>
      </c>
      <c r="M168" s="238">
        <f t="shared" si="12"/>
        <v>15</v>
      </c>
      <c r="N168" s="238">
        <f t="shared" si="12"/>
        <v>95</v>
      </c>
      <c r="O168" s="238">
        <f t="shared" si="12"/>
        <v>84</v>
      </c>
      <c r="P168" s="238">
        <f t="shared" si="12"/>
        <v>3</v>
      </c>
      <c r="Q168" s="238">
        <f t="shared" si="12"/>
        <v>14</v>
      </c>
      <c r="R168" s="238">
        <f t="shared" si="12"/>
        <v>17</v>
      </c>
      <c r="S168" s="238">
        <f t="shared" si="12"/>
        <v>61</v>
      </c>
      <c r="T168" s="238">
        <f t="shared" si="12"/>
        <v>133</v>
      </c>
      <c r="U168" s="238">
        <f t="shared" si="12"/>
        <v>0</v>
      </c>
      <c r="V168" s="238">
        <f t="shared" si="12"/>
        <v>8</v>
      </c>
      <c r="W168" s="238">
        <f t="shared" si="12"/>
        <v>218</v>
      </c>
      <c r="X168" s="254">
        <f t="shared" si="12"/>
        <v>877</v>
      </c>
      <c r="Y168" s="254">
        <f t="shared" si="12"/>
        <v>1645</v>
      </c>
      <c r="Z168" s="277">
        <f t="shared" si="10"/>
        <v>53.31306990881459</v>
      </c>
      <c r="AB168" s="197">
        <f t="shared" si="2"/>
        <v>-232330</v>
      </c>
      <c r="AC168" s="197">
        <v>233975</v>
      </c>
      <c r="AD168" s="197">
        <v>233976</v>
      </c>
      <c r="AE168">
        <f t="shared" si="3"/>
        <v>-232331</v>
      </c>
    </row>
    <row r="169" spans="1:31" ht="13.5" customHeight="1">
      <c r="A169" s="203"/>
      <c r="B169" s="205"/>
      <c r="C169" s="211"/>
      <c r="D169" s="231" t="s">
        <v>76</v>
      </c>
      <c r="E169" s="245">
        <f t="shared" si="12"/>
        <v>141</v>
      </c>
      <c r="F169" s="245">
        <f t="shared" si="12"/>
        <v>41</v>
      </c>
      <c r="G169" s="245">
        <f t="shared" si="12"/>
        <v>36</v>
      </c>
      <c r="H169" s="245">
        <f t="shared" si="12"/>
        <v>7</v>
      </c>
      <c r="I169" s="245">
        <f t="shared" si="12"/>
        <v>7</v>
      </c>
      <c r="J169" s="245">
        <f t="shared" si="12"/>
        <v>2</v>
      </c>
      <c r="K169" s="245">
        <f t="shared" si="12"/>
        <v>8</v>
      </c>
      <c r="L169" s="245">
        <f t="shared" si="12"/>
        <v>2</v>
      </c>
      <c r="M169" s="245">
        <f t="shared" si="12"/>
        <v>15</v>
      </c>
      <c r="N169" s="245">
        <f t="shared" si="12"/>
        <v>263</v>
      </c>
      <c r="O169" s="245">
        <f t="shared" si="12"/>
        <v>171</v>
      </c>
      <c r="P169" s="245">
        <f t="shared" si="12"/>
        <v>3</v>
      </c>
      <c r="Q169" s="245">
        <f t="shared" si="12"/>
        <v>14</v>
      </c>
      <c r="R169" s="245">
        <f t="shared" si="12"/>
        <v>17</v>
      </c>
      <c r="S169" s="245">
        <f t="shared" si="12"/>
        <v>61</v>
      </c>
      <c r="T169" s="245">
        <f t="shared" si="12"/>
        <v>169</v>
      </c>
      <c r="U169" s="245">
        <f t="shared" si="12"/>
        <v>0</v>
      </c>
      <c r="V169" s="245">
        <f t="shared" si="12"/>
        <v>8</v>
      </c>
      <c r="W169" s="245">
        <f t="shared" si="12"/>
        <v>328</v>
      </c>
      <c r="X169" s="260">
        <f t="shared" si="12"/>
        <v>1293</v>
      </c>
      <c r="Y169" s="260">
        <f t="shared" si="12"/>
        <v>2909</v>
      </c>
      <c r="Z169" s="279">
        <f t="shared" si="10"/>
        <v>44.448264008250263</v>
      </c>
      <c r="AB169" s="197">
        <f t="shared" si="2"/>
        <v>-240210</v>
      </c>
      <c r="AC169" s="197">
        <v>243119</v>
      </c>
      <c r="AD169" s="197">
        <v>243127</v>
      </c>
      <c r="AE169">
        <f t="shared" si="3"/>
        <v>-240218</v>
      </c>
    </row>
    <row r="170" spans="1:31" ht="13.5" customHeight="1">
      <c r="A170" s="204"/>
      <c r="B170" s="202" t="s">
        <v>276</v>
      </c>
      <c r="C170" s="222"/>
      <c r="D170" s="226" t="s">
        <v>357</v>
      </c>
      <c r="E170" s="236">
        <f t="shared" ref="E170:Y171" si="13">E172+E174+E176+E178+E180+E182+E184+E186+E188+E190+E192</f>
        <v>125</v>
      </c>
      <c r="F170" s="236">
        <f t="shared" si="13"/>
        <v>39</v>
      </c>
      <c r="G170" s="236">
        <f t="shared" si="13"/>
        <v>36</v>
      </c>
      <c r="H170" s="236">
        <f t="shared" si="13"/>
        <v>7</v>
      </c>
      <c r="I170" s="236">
        <f t="shared" si="13"/>
        <v>7</v>
      </c>
      <c r="J170" s="236">
        <f t="shared" si="13"/>
        <v>2</v>
      </c>
      <c r="K170" s="236">
        <f t="shared" si="13"/>
        <v>7</v>
      </c>
      <c r="L170" s="236">
        <f t="shared" si="13"/>
        <v>2</v>
      </c>
      <c r="M170" s="236">
        <f t="shared" si="13"/>
        <v>15</v>
      </c>
      <c r="N170" s="236">
        <f t="shared" si="13"/>
        <v>94</v>
      </c>
      <c r="O170" s="236">
        <f t="shared" si="13"/>
        <v>77</v>
      </c>
      <c r="P170" s="236">
        <f t="shared" si="13"/>
        <v>3</v>
      </c>
      <c r="Q170" s="236">
        <f t="shared" si="13"/>
        <v>14</v>
      </c>
      <c r="R170" s="236">
        <f t="shared" si="13"/>
        <v>17</v>
      </c>
      <c r="S170" s="236">
        <f t="shared" si="13"/>
        <v>61</v>
      </c>
      <c r="T170" s="236">
        <f t="shared" si="13"/>
        <v>133</v>
      </c>
      <c r="U170" s="236">
        <f t="shared" si="13"/>
        <v>0</v>
      </c>
      <c r="V170" s="236">
        <f t="shared" si="13"/>
        <v>8</v>
      </c>
      <c r="W170" s="236">
        <f t="shared" si="13"/>
        <v>208</v>
      </c>
      <c r="X170" s="256">
        <f t="shared" si="13"/>
        <v>855</v>
      </c>
      <c r="Y170" s="256">
        <f t="shared" si="13"/>
        <v>1625</v>
      </c>
      <c r="Z170" s="280">
        <f t="shared" si="10"/>
        <v>52.61538461538462</v>
      </c>
      <c r="AB170" s="197">
        <f t="shared" si="2"/>
        <v>-232130</v>
      </c>
      <c r="AC170" s="197">
        <v>233755</v>
      </c>
      <c r="AD170" s="197">
        <v>233759</v>
      </c>
      <c r="AE170">
        <f t="shared" si="3"/>
        <v>-232134</v>
      </c>
    </row>
    <row r="171" spans="1:31" ht="13.5" customHeight="1">
      <c r="A171" s="204"/>
      <c r="B171" s="203"/>
      <c r="C171" s="211"/>
      <c r="D171" s="227" t="s">
        <v>76</v>
      </c>
      <c r="E171" s="237">
        <f t="shared" si="13"/>
        <v>140</v>
      </c>
      <c r="F171" s="237">
        <f t="shared" si="13"/>
        <v>39</v>
      </c>
      <c r="G171" s="237">
        <f t="shared" si="13"/>
        <v>36</v>
      </c>
      <c r="H171" s="237">
        <f t="shared" si="13"/>
        <v>7</v>
      </c>
      <c r="I171" s="237">
        <f t="shared" si="13"/>
        <v>7</v>
      </c>
      <c r="J171" s="237">
        <f t="shared" si="13"/>
        <v>2</v>
      </c>
      <c r="K171" s="237">
        <f t="shared" si="13"/>
        <v>7</v>
      </c>
      <c r="L171" s="237">
        <f t="shared" si="13"/>
        <v>2</v>
      </c>
      <c r="M171" s="237">
        <f t="shared" si="13"/>
        <v>15</v>
      </c>
      <c r="N171" s="237">
        <f t="shared" si="13"/>
        <v>256</v>
      </c>
      <c r="O171" s="237">
        <f t="shared" si="13"/>
        <v>104</v>
      </c>
      <c r="P171" s="237">
        <f t="shared" si="13"/>
        <v>3</v>
      </c>
      <c r="Q171" s="237">
        <f t="shared" si="13"/>
        <v>14</v>
      </c>
      <c r="R171" s="237">
        <f t="shared" si="13"/>
        <v>17</v>
      </c>
      <c r="S171" s="237">
        <f t="shared" si="13"/>
        <v>61</v>
      </c>
      <c r="T171" s="237">
        <f t="shared" si="13"/>
        <v>169</v>
      </c>
      <c r="U171" s="237">
        <f t="shared" si="13"/>
        <v>0</v>
      </c>
      <c r="V171" s="237">
        <f t="shared" si="13"/>
        <v>8</v>
      </c>
      <c r="W171" s="237">
        <f t="shared" si="13"/>
        <v>264</v>
      </c>
      <c r="X171" s="261">
        <f t="shared" si="13"/>
        <v>1151</v>
      </c>
      <c r="Y171" s="261">
        <f t="shared" si="13"/>
        <v>2874</v>
      </c>
      <c r="Z171" s="281">
        <f t="shared" si="10"/>
        <v>40.048712595685451</v>
      </c>
      <c r="AB171" s="197">
        <f t="shared" si="2"/>
        <v>-239944</v>
      </c>
      <c r="AC171" s="197">
        <v>242818</v>
      </c>
      <c r="AD171" s="197">
        <v>242826</v>
      </c>
      <c r="AE171">
        <f t="shared" si="3"/>
        <v>-239952</v>
      </c>
    </row>
    <row r="172" spans="1:31" ht="13.5" customHeight="1">
      <c r="A172" s="204"/>
      <c r="B172" s="204"/>
      <c r="C172" s="216" t="s">
        <v>77</v>
      </c>
      <c r="D172" s="228" t="s">
        <v>357</v>
      </c>
      <c r="E172" s="238">
        <v>111</v>
      </c>
      <c r="F172" s="238">
        <v>39</v>
      </c>
      <c r="G172" s="238">
        <v>16</v>
      </c>
      <c r="H172" s="238">
        <v>1</v>
      </c>
      <c r="I172" s="238">
        <v>7</v>
      </c>
      <c r="J172" s="238">
        <v>2</v>
      </c>
      <c r="K172" s="238">
        <v>3</v>
      </c>
      <c r="L172" s="238">
        <v>1</v>
      </c>
      <c r="M172" s="238">
        <v>15</v>
      </c>
      <c r="N172" s="238">
        <v>90</v>
      </c>
      <c r="O172" s="238">
        <v>24</v>
      </c>
      <c r="P172" s="238">
        <v>3</v>
      </c>
      <c r="Q172" s="238">
        <v>14</v>
      </c>
      <c r="R172" s="238">
        <v>17</v>
      </c>
      <c r="S172" s="238">
        <v>61</v>
      </c>
      <c r="T172" s="238">
        <v>124</v>
      </c>
      <c r="U172" s="238">
        <v>0</v>
      </c>
      <c r="V172" s="238">
        <v>8</v>
      </c>
      <c r="W172" s="238">
        <v>129</v>
      </c>
      <c r="X172" s="251">
        <v>665</v>
      </c>
      <c r="Y172" s="263">
        <v>1535</v>
      </c>
      <c r="Z172" s="277">
        <f t="shared" si="10"/>
        <v>43.322475570032573</v>
      </c>
      <c r="AB172" s="197">
        <f t="shared" si="2"/>
        <v>-198530</v>
      </c>
      <c r="AC172" s="197">
        <v>200065</v>
      </c>
      <c r="AD172" s="197">
        <v>200065</v>
      </c>
      <c r="AE172">
        <f t="shared" si="3"/>
        <v>-198530</v>
      </c>
    </row>
    <row r="173" spans="1:31" ht="13.5" customHeight="1">
      <c r="A173" s="204"/>
      <c r="B173" s="205"/>
      <c r="C173" s="217"/>
      <c r="D173" s="229" t="s">
        <v>76</v>
      </c>
      <c r="E173" s="239">
        <v>126</v>
      </c>
      <c r="F173" s="239">
        <v>39</v>
      </c>
      <c r="G173" s="239">
        <v>16</v>
      </c>
      <c r="H173" s="239">
        <v>1</v>
      </c>
      <c r="I173" s="239">
        <v>7</v>
      </c>
      <c r="J173" s="239">
        <v>2</v>
      </c>
      <c r="K173" s="239">
        <v>3</v>
      </c>
      <c r="L173" s="239">
        <v>1</v>
      </c>
      <c r="M173" s="239">
        <v>15</v>
      </c>
      <c r="N173" s="239">
        <v>252</v>
      </c>
      <c r="O173" s="239">
        <v>51</v>
      </c>
      <c r="P173" s="239">
        <v>3</v>
      </c>
      <c r="Q173" s="239">
        <v>14</v>
      </c>
      <c r="R173" s="239">
        <v>17</v>
      </c>
      <c r="S173" s="239">
        <v>61</v>
      </c>
      <c r="T173" s="239">
        <v>160</v>
      </c>
      <c r="U173" s="239">
        <v>0</v>
      </c>
      <c r="V173" s="239">
        <v>8</v>
      </c>
      <c r="W173" s="239">
        <v>159</v>
      </c>
      <c r="X173" s="252">
        <v>935</v>
      </c>
      <c r="Y173" s="264">
        <v>2784</v>
      </c>
      <c r="Z173" s="278">
        <f t="shared" si="10"/>
        <v>33.584770114942529</v>
      </c>
      <c r="AB173" s="197">
        <f t="shared" si="2"/>
        <v>-206121</v>
      </c>
      <c r="AC173" s="197">
        <v>208905</v>
      </c>
      <c r="AD173" s="197">
        <v>208909</v>
      </c>
      <c r="AE173">
        <f t="shared" si="3"/>
        <v>-206125</v>
      </c>
    </row>
    <row r="174" spans="1:31" ht="13.5" customHeight="1">
      <c r="A174" s="204"/>
      <c r="B174" s="205"/>
      <c r="C174" s="217" t="s">
        <v>323</v>
      </c>
      <c r="D174" s="229" t="s">
        <v>357</v>
      </c>
      <c r="E174" s="239">
        <v>11</v>
      </c>
      <c r="F174" s="239">
        <v>0</v>
      </c>
      <c r="G174" s="239">
        <v>4</v>
      </c>
      <c r="H174" s="239">
        <v>0</v>
      </c>
      <c r="I174" s="239">
        <v>0</v>
      </c>
      <c r="J174" s="239">
        <v>0</v>
      </c>
      <c r="K174" s="239">
        <v>4</v>
      </c>
      <c r="L174" s="239">
        <v>1</v>
      </c>
      <c r="M174" s="239">
        <v>0</v>
      </c>
      <c r="N174" s="239">
        <v>4</v>
      </c>
      <c r="O174" s="239">
        <v>46</v>
      </c>
      <c r="P174" s="239">
        <v>0</v>
      </c>
      <c r="Q174" s="239">
        <v>0</v>
      </c>
      <c r="R174" s="239">
        <v>0</v>
      </c>
      <c r="S174" s="239">
        <v>0</v>
      </c>
      <c r="T174" s="239">
        <v>5</v>
      </c>
      <c r="U174" s="239">
        <v>0</v>
      </c>
      <c r="V174" s="239">
        <v>0</v>
      </c>
      <c r="W174" s="239">
        <v>40</v>
      </c>
      <c r="X174" s="252">
        <v>115</v>
      </c>
      <c r="Y174" s="264">
        <v>63</v>
      </c>
      <c r="Z174" s="278">
        <f t="shared" si="10"/>
        <v>182.53968253968253</v>
      </c>
      <c r="AB174" s="197">
        <f t="shared" si="2"/>
        <v>-8505</v>
      </c>
      <c r="AC174" s="197">
        <v>8568</v>
      </c>
      <c r="AD174" s="197">
        <v>8568</v>
      </c>
      <c r="AE174">
        <f t="shared" si="3"/>
        <v>-8505</v>
      </c>
    </row>
    <row r="175" spans="1:31" ht="13.5" customHeight="1">
      <c r="A175" s="204"/>
      <c r="B175" s="205"/>
      <c r="C175" s="217"/>
      <c r="D175" s="229" t="s">
        <v>76</v>
      </c>
      <c r="E175" s="239">
        <v>11</v>
      </c>
      <c r="F175" s="239">
        <v>0</v>
      </c>
      <c r="G175" s="239">
        <v>4</v>
      </c>
      <c r="H175" s="239">
        <v>0</v>
      </c>
      <c r="I175" s="239">
        <v>0</v>
      </c>
      <c r="J175" s="239">
        <v>0</v>
      </c>
      <c r="K175" s="239">
        <v>4</v>
      </c>
      <c r="L175" s="239">
        <v>1</v>
      </c>
      <c r="M175" s="239">
        <v>0</v>
      </c>
      <c r="N175" s="239">
        <v>4</v>
      </c>
      <c r="O175" s="239">
        <v>46</v>
      </c>
      <c r="P175" s="239">
        <v>0</v>
      </c>
      <c r="Q175" s="239">
        <v>0</v>
      </c>
      <c r="R175" s="239">
        <v>0</v>
      </c>
      <c r="S175" s="239">
        <v>0</v>
      </c>
      <c r="T175" s="239">
        <v>5</v>
      </c>
      <c r="U175" s="239">
        <v>0</v>
      </c>
      <c r="V175" s="239">
        <v>0</v>
      </c>
      <c r="W175" s="239">
        <v>40</v>
      </c>
      <c r="X175" s="252">
        <v>115</v>
      </c>
      <c r="Y175" s="264">
        <v>63</v>
      </c>
      <c r="Z175" s="278">
        <f t="shared" si="10"/>
        <v>182.53968253968253</v>
      </c>
      <c r="AB175" s="197">
        <f t="shared" si="2"/>
        <v>-8505</v>
      </c>
      <c r="AC175" s="197">
        <v>8568</v>
      </c>
      <c r="AD175" s="197">
        <v>8568</v>
      </c>
      <c r="AE175">
        <f t="shared" si="3"/>
        <v>-8505</v>
      </c>
    </row>
    <row r="176" spans="1:31" ht="13.5" customHeight="1">
      <c r="A176" s="204"/>
      <c r="B176" s="205"/>
      <c r="C176" s="217" t="s">
        <v>64</v>
      </c>
      <c r="D176" s="229" t="s">
        <v>357</v>
      </c>
      <c r="E176" s="239">
        <v>0</v>
      </c>
      <c r="F176" s="239">
        <v>0</v>
      </c>
      <c r="G176" s="239">
        <v>0</v>
      </c>
      <c r="H176" s="239">
        <v>0</v>
      </c>
      <c r="I176" s="239">
        <v>0</v>
      </c>
      <c r="J176" s="239">
        <v>0</v>
      </c>
      <c r="K176" s="239">
        <v>0</v>
      </c>
      <c r="L176" s="239">
        <v>0</v>
      </c>
      <c r="M176" s="239">
        <v>0</v>
      </c>
      <c r="N176" s="239">
        <v>0</v>
      </c>
      <c r="O176" s="239">
        <v>0</v>
      </c>
      <c r="P176" s="239">
        <v>0</v>
      </c>
      <c r="Q176" s="239">
        <v>0</v>
      </c>
      <c r="R176" s="239">
        <v>0</v>
      </c>
      <c r="S176" s="239">
        <v>0</v>
      </c>
      <c r="T176" s="239">
        <v>4</v>
      </c>
      <c r="U176" s="239">
        <v>0</v>
      </c>
      <c r="V176" s="239">
        <v>0</v>
      </c>
      <c r="W176" s="239">
        <v>0</v>
      </c>
      <c r="X176" s="252">
        <v>4</v>
      </c>
      <c r="Y176" s="264">
        <v>13</v>
      </c>
      <c r="Z176" s="278">
        <f t="shared" si="10"/>
        <v>30.76923076923077</v>
      </c>
      <c r="AB176" s="197">
        <f t="shared" si="2"/>
        <v>-27</v>
      </c>
      <c r="AC176" s="197">
        <v>40</v>
      </c>
      <c r="AD176" s="197">
        <v>40</v>
      </c>
      <c r="AE176">
        <f t="shared" si="3"/>
        <v>-27</v>
      </c>
    </row>
    <row r="177" spans="1:31" ht="13.5" customHeight="1">
      <c r="A177" s="204"/>
      <c r="B177" s="205"/>
      <c r="C177" s="217"/>
      <c r="D177" s="229" t="s">
        <v>76</v>
      </c>
      <c r="E177" s="239">
        <v>0</v>
      </c>
      <c r="F177" s="239">
        <v>0</v>
      </c>
      <c r="G177" s="239">
        <v>0</v>
      </c>
      <c r="H177" s="239">
        <v>0</v>
      </c>
      <c r="I177" s="239">
        <v>0</v>
      </c>
      <c r="J177" s="239">
        <v>0</v>
      </c>
      <c r="K177" s="239">
        <v>0</v>
      </c>
      <c r="L177" s="239">
        <v>0</v>
      </c>
      <c r="M177" s="239">
        <v>0</v>
      </c>
      <c r="N177" s="239">
        <v>0</v>
      </c>
      <c r="O177" s="239">
        <v>0</v>
      </c>
      <c r="P177" s="239">
        <v>0</v>
      </c>
      <c r="Q177" s="239">
        <v>0</v>
      </c>
      <c r="R177" s="239">
        <v>0</v>
      </c>
      <c r="S177" s="239">
        <v>0</v>
      </c>
      <c r="T177" s="239">
        <v>4</v>
      </c>
      <c r="U177" s="239">
        <v>0</v>
      </c>
      <c r="V177" s="239">
        <v>0</v>
      </c>
      <c r="W177" s="239">
        <v>0</v>
      </c>
      <c r="X177" s="252">
        <v>4</v>
      </c>
      <c r="Y177" s="264">
        <v>13</v>
      </c>
      <c r="Z177" s="278">
        <f t="shared" si="10"/>
        <v>30.76923076923077</v>
      </c>
      <c r="AB177" s="197">
        <f t="shared" si="2"/>
        <v>-27</v>
      </c>
      <c r="AC177" s="197">
        <v>40</v>
      </c>
      <c r="AD177" s="197">
        <v>40</v>
      </c>
      <c r="AE177">
        <f t="shared" si="3"/>
        <v>-27</v>
      </c>
    </row>
    <row r="178" spans="1:31" ht="13.5" customHeight="1">
      <c r="A178" s="204"/>
      <c r="B178" s="205"/>
      <c r="C178" s="217" t="s">
        <v>81</v>
      </c>
      <c r="D178" s="229" t="s">
        <v>357</v>
      </c>
      <c r="E178" s="239">
        <v>0</v>
      </c>
      <c r="F178" s="239">
        <v>0</v>
      </c>
      <c r="G178" s="239">
        <v>0</v>
      </c>
      <c r="H178" s="239">
        <v>0</v>
      </c>
      <c r="I178" s="239">
        <v>0</v>
      </c>
      <c r="J178" s="239">
        <v>0</v>
      </c>
      <c r="K178" s="239">
        <v>0</v>
      </c>
      <c r="L178" s="239">
        <v>0</v>
      </c>
      <c r="M178" s="239">
        <v>0</v>
      </c>
      <c r="N178" s="239">
        <v>0</v>
      </c>
      <c r="O178" s="239">
        <v>0</v>
      </c>
      <c r="P178" s="239">
        <v>0</v>
      </c>
      <c r="Q178" s="239">
        <v>0</v>
      </c>
      <c r="R178" s="239">
        <v>0</v>
      </c>
      <c r="S178" s="239">
        <v>0</v>
      </c>
      <c r="T178" s="239">
        <v>0</v>
      </c>
      <c r="U178" s="239">
        <v>0</v>
      </c>
      <c r="V178" s="239">
        <v>0</v>
      </c>
      <c r="W178" s="239">
        <v>0</v>
      </c>
      <c r="X178" s="252">
        <v>0</v>
      </c>
      <c r="Y178" s="264">
        <v>0</v>
      </c>
      <c r="Z178" s="278" t="str">
        <f t="shared" si="10"/>
        <v>－</v>
      </c>
      <c r="AB178" s="197">
        <f t="shared" si="2"/>
        <v>0</v>
      </c>
      <c r="AC178" s="197">
        <v>0</v>
      </c>
      <c r="AD178" s="197">
        <v>0</v>
      </c>
      <c r="AE178">
        <f t="shared" si="3"/>
        <v>0</v>
      </c>
    </row>
    <row r="179" spans="1:31" ht="13.5" customHeight="1">
      <c r="A179" s="204"/>
      <c r="B179" s="205"/>
      <c r="C179" s="217"/>
      <c r="D179" s="229" t="s">
        <v>76</v>
      </c>
      <c r="E179" s="239">
        <v>0</v>
      </c>
      <c r="F179" s="239">
        <v>0</v>
      </c>
      <c r="G179" s="239">
        <v>0</v>
      </c>
      <c r="H179" s="239">
        <v>0</v>
      </c>
      <c r="I179" s="239">
        <v>0</v>
      </c>
      <c r="J179" s="239">
        <v>0</v>
      </c>
      <c r="K179" s="239">
        <v>0</v>
      </c>
      <c r="L179" s="239">
        <v>0</v>
      </c>
      <c r="M179" s="239">
        <v>0</v>
      </c>
      <c r="N179" s="239">
        <v>0</v>
      </c>
      <c r="O179" s="239">
        <v>0</v>
      </c>
      <c r="P179" s="239">
        <v>0</v>
      </c>
      <c r="Q179" s="239">
        <v>0</v>
      </c>
      <c r="R179" s="239">
        <v>0</v>
      </c>
      <c r="S179" s="239">
        <v>0</v>
      </c>
      <c r="T179" s="239">
        <v>0</v>
      </c>
      <c r="U179" s="239">
        <v>0</v>
      </c>
      <c r="V179" s="239">
        <v>0</v>
      </c>
      <c r="W179" s="239">
        <v>0</v>
      </c>
      <c r="X179" s="252">
        <v>0</v>
      </c>
      <c r="Y179" s="264">
        <v>0</v>
      </c>
      <c r="Z179" s="278" t="str">
        <f t="shared" si="10"/>
        <v>－</v>
      </c>
      <c r="AB179" s="197">
        <f t="shared" si="2"/>
        <v>0</v>
      </c>
      <c r="AC179" s="197">
        <v>0</v>
      </c>
      <c r="AD179" s="197">
        <v>0</v>
      </c>
      <c r="AE179">
        <f t="shared" si="3"/>
        <v>0</v>
      </c>
    </row>
    <row r="180" spans="1:31" ht="13.5" customHeight="1">
      <c r="A180" s="204"/>
      <c r="B180" s="205"/>
      <c r="C180" s="217" t="s">
        <v>83</v>
      </c>
      <c r="D180" s="229" t="s">
        <v>357</v>
      </c>
      <c r="E180" s="239">
        <v>0</v>
      </c>
      <c r="F180" s="239">
        <v>0</v>
      </c>
      <c r="G180" s="239">
        <v>0</v>
      </c>
      <c r="H180" s="239">
        <v>0</v>
      </c>
      <c r="I180" s="239">
        <v>0</v>
      </c>
      <c r="J180" s="239">
        <v>0</v>
      </c>
      <c r="K180" s="239">
        <v>0</v>
      </c>
      <c r="L180" s="239">
        <v>0</v>
      </c>
      <c r="M180" s="239">
        <v>0</v>
      </c>
      <c r="N180" s="239">
        <v>0</v>
      </c>
      <c r="O180" s="239">
        <v>0</v>
      </c>
      <c r="P180" s="239">
        <v>0</v>
      </c>
      <c r="Q180" s="239">
        <v>0</v>
      </c>
      <c r="R180" s="239">
        <v>0</v>
      </c>
      <c r="S180" s="239">
        <v>0</v>
      </c>
      <c r="T180" s="239">
        <v>0</v>
      </c>
      <c r="U180" s="239">
        <v>0</v>
      </c>
      <c r="V180" s="239">
        <v>0</v>
      </c>
      <c r="W180" s="239">
        <v>0</v>
      </c>
      <c r="X180" s="252">
        <v>0</v>
      </c>
      <c r="Y180" s="264">
        <v>0</v>
      </c>
      <c r="Z180" s="278" t="str">
        <f t="shared" si="10"/>
        <v>－</v>
      </c>
      <c r="AB180" s="197">
        <f t="shared" si="2"/>
        <v>0</v>
      </c>
      <c r="AC180" s="197">
        <v>0</v>
      </c>
      <c r="AD180" s="197">
        <v>4</v>
      </c>
      <c r="AE180" s="287">
        <f t="shared" si="3"/>
        <v>-4</v>
      </c>
    </row>
    <row r="181" spans="1:31" ht="13.5" customHeight="1">
      <c r="A181" s="204"/>
      <c r="B181" s="205"/>
      <c r="C181" s="217"/>
      <c r="D181" s="229" t="s">
        <v>76</v>
      </c>
      <c r="E181" s="239">
        <v>0</v>
      </c>
      <c r="F181" s="239">
        <v>0</v>
      </c>
      <c r="G181" s="239">
        <v>0</v>
      </c>
      <c r="H181" s="239">
        <v>0</v>
      </c>
      <c r="I181" s="239">
        <v>0</v>
      </c>
      <c r="J181" s="239">
        <v>0</v>
      </c>
      <c r="K181" s="239">
        <v>0</v>
      </c>
      <c r="L181" s="239">
        <v>0</v>
      </c>
      <c r="M181" s="239">
        <v>0</v>
      </c>
      <c r="N181" s="239">
        <v>0</v>
      </c>
      <c r="O181" s="239">
        <v>0</v>
      </c>
      <c r="P181" s="239">
        <v>0</v>
      </c>
      <c r="Q181" s="239">
        <v>0</v>
      </c>
      <c r="R181" s="239">
        <v>0</v>
      </c>
      <c r="S181" s="239">
        <v>0</v>
      </c>
      <c r="T181" s="239">
        <v>0</v>
      </c>
      <c r="U181" s="239">
        <v>0</v>
      </c>
      <c r="V181" s="239">
        <v>0</v>
      </c>
      <c r="W181" s="239">
        <v>0</v>
      </c>
      <c r="X181" s="252">
        <v>0</v>
      </c>
      <c r="Y181" s="264">
        <v>0</v>
      </c>
      <c r="Z181" s="278" t="str">
        <f t="shared" si="10"/>
        <v>－</v>
      </c>
      <c r="AB181" s="197">
        <f t="shared" si="2"/>
        <v>0</v>
      </c>
      <c r="AC181" s="197">
        <v>0</v>
      </c>
      <c r="AD181" s="197">
        <v>4</v>
      </c>
      <c r="AE181" s="287">
        <f t="shared" si="3"/>
        <v>-4</v>
      </c>
    </row>
    <row r="182" spans="1:31" ht="13.5" customHeight="1">
      <c r="A182" s="204"/>
      <c r="B182" s="205"/>
      <c r="C182" s="217" t="s">
        <v>86</v>
      </c>
      <c r="D182" s="229" t="s">
        <v>357</v>
      </c>
      <c r="E182" s="239">
        <v>0</v>
      </c>
      <c r="F182" s="239">
        <v>0</v>
      </c>
      <c r="G182" s="239">
        <v>0</v>
      </c>
      <c r="H182" s="239">
        <v>0</v>
      </c>
      <c r="I182" s="239">
        <v>0</v>
      </c>
      <c r="J182" s="239">
        <v>0</v>
      </c>
      <c r="K182" s="239">
        <v>0</v>
      </c>
      <c r="L182" s="239">
        <v>0</v>
      </c>
      <c r="M182" s="239">
        <v>0</v>
      </c>
      <c r="N182" s="239">
        <v>0</v>
      </c>
      <c r="O182" s="239">
        <v>0</v>
      </c>
      <c r="P182" s="239">
        <v>0</v>
      </c>
      <c r="Q182" s="239">
        <v>0</v>
      </c>
      <c r="R182" s="239">
        <v>0</v>
      </c>
      <c r="S182" s="239">
        <v>0</v>
      </c>
      <c r="T182" s="239">
        <v>0</v>
      </c>
      <c r="U182" s="239">
        <v>0</v>
      </c>
      <c r="V182" s="239">
        <v>0</v>
      </c>
      <c r="W182" s="239">
        <v>0</v>
      </c>
      <c r="X182" s="252">
        <v>0</v>
      </c>
      <c r="Y182" s="264">
        <v>0</v>
      </c>
      <c r="Z182" s="278" t="str">
        <f t="shared" si="10"/>
        <v>－</v>
      </c>
      <c r="AB182" s="197">
        <f t="shared" si="2"/>
        <v>0</v>
      </c>
      <c r="AC182" s="197">
        <v>0</v>
      </c>
      <c r="AD182" s="197">
        <v>0</v>
      </c>
      <c r="AE182">
        <f t="shared" si="3"/>
        <v>0</v>
      </c>
    </row>
    <row r="183" spans="1:31" ht="13.5" customHeight="1">
      <c r="A183" s="204"/>
      <c r="B183" s="205"/>
      <c r="C183" s="217"/>
      <c r="D183" s="229" t="s">
        <v>76</v>
      </c>
      <c r="E183" s="239">
        <v>0</v>
      </c>
      <c r="F183" s="239">
        <v>0</v>
      </c>
      <c r="G183" s="239">
        <v>0</v>
      </c>
      <c r="H183" s="239">
        <v>0</v>
      </c>
      <c r="I183" s="239">
        <v>0</v>
      </c>
      <c r="J183" s="239">
        <v>0</v>
      </c>
      <c r="K183" s="239">
        <v>0</v>
      </c>
      <c r="L183" s="239">
        <v>0</v>
      </c>
      <c r="M183" s="239">
        <v>0</v>
      </c>
      <c r="N183" s="239">
        <v>0</v>
      </c>
      <c r="O183" s="239">
        <v>0</v>
      </c>
      <c r="P183" s="239">
        <v>0</v>
      </c>
      <c r="Q183" s="239">
        <v>0</v>
      </c>
      <c r="R183" s="239">
        <v>0</v>
      </c>
      <c r="S183" s="239">
        <v>0</v>
      </c>
      <c r="T183" s="239">
        <v>0</v>
      </c>
      <c r="U183" s="239">
        <v>0</v>
      </c>
      <c r="V183" s="239">
        <v>0</v>
      </c>
      <c r="W183" s="239">
        <v>0</v>
      </c>
      <c r="X183" s="252">
        <v>0</v>
      </c>
      <c r="Y183" s="264">
        <v>0</v>
      </c>
      <c r="Z183" s="278" t="str">
        <f t="shared" si="10"/>
        <v>－</v>
      </c>
      <c r="AB183" s="197">
        <f t="shared" si="2"/>
        <v>0</v>
      </c>
      <c r="AC183" s="197">
        <v>0</v>
      </c>
      <c r="AD183" s="197">
        <v>0</v>
      </c>
      <c r="AE183">
        <f t="shared" si="3"/>
        <v>0</v>
      </c>
    </row>
    <row r="184" spans="1:31" ht="13.5" customHeight="1">
      <c r="A184" s="204"/>
      <c r="B184" s="211"/>
      <c r="C184" s="217" t="s">
        <v>43</v>
      </c>
      <c r="D184" s="229" t="s">
        <v>357</v>
      </c>
      <c r="E184" s="239">
        <v>0</v>
      </c>
      <c r="F184" s="239">
        <v>0</v>
      </c>
      <c r="G184" s="239">
        <v>0</v>
      </c>
      <c r="H184" s="239">
        <v>0</v>
      </c>
      <c r="I184" s="239">
        <v>0</v>
      </c>
      <c r="J184" s="239">
        <v>0</v>
      </c>
      <c r="K184" s="239">
        <v>0</v>
      </c>
      <c r="L184" s="239">
        <v>0</v>
      </c>
      <c r="M184" s="239">
        <v>0</v>
      </c>
      <c r="N184" s="239">
        <v>0</v>
      </c>
      <c r="O184" s="239">
        <v>0</v>
      </c>
      <c r="P184" s="239">
        <v>0</v>
      </c>
      <c r="Q184" s="239">
        <v>0</v>
      </c>
      <c r="R184" s="239">
        <v>0</v>
      </c>
      <c r="S184" s="239">
        <v>0</v>
      </c>
      <c r="T184" s="239">
        <v>0</v>
      </c>
      <c r="U184" s="239">
        <v>0</v>
      </c>
      <c r="V184" s="239">
        <v>0</v>
      </c>
      <c r="W184" s="239">
        <v>19</v>
      </c>
      <c r="X184" s="252">
        <v>19</v>
      </c>
      <c r="Y184" s="264">
        <v>2</v>
      </c>
      <c r="Z184" s="278">
        <f t="shared" si="10"/>
        <v>950</v>
      </c>
      <c r="AB184" s="197">
        <f t="shared" si="2"/>
        <v>-15800</v>
      </c>
      <c r="AC184" s="197">
        <v>15802</v>
      </c>
      <c r="AD184" s="197">
        <v>15802</v>
      </c>
      <c r="AE184">
        <f t="shared" si="3"/>
        <v>-15800</v>
      </c>
    </row>
    <row r="185" spans="1:31" ht="13.5" customHeight="1">
      <c r="A185" s="204"/>
      <c r="B185" s="211"/>
      <c r="C185" s="217"/>
      <c r="D185" s="229" t="s">
        <v>76</v>
      </c>
      <c r="E185" s="239">
        <v>0</v>
      </c>
      <c r="F185" s="239">
        <v>0</v>
      </c>
      <c r="G185" s="239">
        <v>0</v>
      </c>
      <c r="H185" s="239">
        <v>0</v>
      </c>
      <c r="I185" s="239">
        <v>0</v>
      </c>
      <c r="J185" s="239">
        <v>0</v>
      </c>
      <c r="K185" s="239">
        <v>0</v>
      </c>
      <c r="L185" s="239">
        <v>0</v>
      </c>
      <c r="M185" s="239">
        <v>0</v>
      </c>
      <c r="N185" s="239">
        <v>0</v>
      </c>
      <c r="O185" s="239">
        <v>0</v>
      </c>
      <c r="P185" s="239">
        <v>0</v>
      </c>
      <c r="Q185" s="239">
        <v>0</v>
      </c>
      <c r="R185" s="239">
        <v>0</v>
      </c>
      <c r="S185" s="239">
        <v>0</v>
      </c>
      <c r="T185" s="239">
        <v>0</v>
      </c>
      <c r="U185" s="239">
        <v>0</v>
      </c>
      <c r="V185" s="239">
        <v>0</v>
      </c>
      <c r="W185" s="239">
        <v>45</v>
      </c>
      <c r="X185" s="252">
        <v>45</v>
      </c>
      <c r="Y185" s="264">
        <v>2</v>
      </c>
      <c r="Z185" s="278">
        <f t="shared" si="10"/>
        <v>2250</v>
      </c>
      <c r="AB185" s="197">
        <f t="shared" si="2"/>
        <v>-15861</v>
      </c>
      <c r="AC185" s="197">
        <v>15863</v>
      </c>
      <c r="AD185" s="197">
        <v>15863</v>
      </c>
      <c r="AE185">
        <f t="shared" si="3"/>
        <v>-15861</v>
      </c>
    </row>
    <row r="186" spans="1:31" ht="13.5" customHeight="1">
      <c r="A186" s="204"/>
      <c r="B186" s="205"/>
      <c r="C186" s="217" t="s">
        <v>89</v>
      </c>
      <c r="D186" s="229" t="s">
        <v>357</v>
      </c>
      <c r="E186" s="239">
        <v>3</v>
      </c>
      <c r="F186" s="239">
        <v>0</v>
      </c>
      <c r="G186" s="239">
        <v>0</v>
      </c>
      <c r="H186" s="239">
        <v>0</v>
      </c>
      <c r="I186" s="239">
        <v>0</v>
      </c>
      <c r="J186" s="239">
        <v>0</v>
      </c>
      <c r="K186" s="239">
        <v>0</v>
      </c>
      <c r="L186" s="239">
        <v>0</v>
      </c>
      <c r="M186" s="239">
        <v>0</v>
      </c>
      <c r="N186" s="239">
        <v>0</v>
      </c>
      <c r="O186" s="239">
        <v>0</v>
      </c>
      <c r="P186" s="239">
        <v>0</v>
      </c>
      <c r="Q186" s="239">
        <v>0</v>
      </c>
      <c r="R186" s="239">
        <v>0</v>
      </c>
      <c r="S186" s="239">
        <v>0</v>
      </c>
      <c r="T186" s="239">
        <v>0</v>
      </c>
      <c r="U186" s="239">
        <v>0</v>
      </c>
      <c r="V186" s="239">
        <v>0</v>
      </c>
      <c r="W186" s="239">
        <v>0</v>
      </c>
      <c r="X186" s="252">
        <v>3</v>
      </c>
      <c r="Y186" s="264">
        <v>0</v>
      </c>
      <c r="Z186" s="278" t="str">
        <f t="shared" si="10"/>
        <v>－</v>
      </c>
      <c r="AB186" s="197">
        <f t="shared" si="2"/>
        <v>-4783</v>
      </c>
      <c r="AC186" s="197">
        <v>4783</v>
      </c>
      <c r="AD186" s="197">
        <v>4783</v>
      </c>
      <c r="AE186">
        <f t="shared" si="3"/>
        <v>-4783</v>
      </c>
    </row>
    <row r="187" spans="1:31" ht="13.5" customHeight="1">
      <c r="A187" s="204"/>
      <c r="B187" s="205"/>
      <c r="C187" s="217"/>
      <c r="D187" s="229" t="s">
        <v>76</v>
      </c>
      <c r="E187" s="239">
        <v>3</v>
      </c>
      <c r="F187" s="239">
        <v>0</v>
      </c>
      <c r="G187" s="239">
        <v>0</v>
      </c>
      <c r="H187" s="239">
        <v>0</v>
      </c>
      <c r="I187" s="239">
        <v>0</v>
      </c>
      <c r="J187" s="239">
        <v>0</v>
      </c>
      <c r="K187" s="239">
        <v>0</v>
      </c>
      <c r="L187" s="239">
        <v>0</v>
      </c>
      <c r="M187" s="239">
        <v>0</v>
      </c>
      <c r="N187" s="239">
        <v>0</v>
      </c>
      <c r="O187" s="239">
        <v>0</v>
      </c>
      <c r="P187" s="239">
        <v>0</v>
      </c>
      <c r="Q187" s="239">
        <v>0</v>
      </c>
      <c r="R187" s="239">
        <v>0</v>
      </c>
      <c r="S187" s="239">
        <v>0</v>
      </c>
      <c r="T187" s="239">
        <v>0</v>
      </c>
      <c r="U187" s="239">
        <v>0</v>
      </c>
      <c r="V187" s="239">
        <v>0</v>
      </c>
      <c r="W187" s="239">
        <v>0</v>
      </c>
      <c r="X187" s="252">
        <v>3</v>
      </c>
      <c r="Y187" s="264">
        <v>0</v>
      </c>
      <c r="Z187" s="278" t="str">
        <f t="shared" si="10"/>
        <v>－</v>
      </c>
      <c r="AB187" s="197">
        <f t="shared" si="2"/>
        <v>-4941</v>
      </c>
      <c r="AC187" s="197">
        <v>4941</v>
      </c>
      <c r="AD187" s="197">
        <v>4941</v>
      </c>
      <c r="AE187">
        <f t="shared" si="3"/>
        <v>-4941</v>
      </c>
    </row>
    <row r="188" spans="1:31" ht="13.5" customHeight="1">
      <c r="A188" s="204"/>
      <c r="B188" s="205"/>
      <c r="C188" s="217" t="s">
        <v>90</v>
      </c>
      <c r="D188" s="229" t="s">
        <v>357</v>
      </c>
      <c r="E188" s="239">
        <v>0</v>
      </c>
      <c r="F188" s="239">
        <v>0</v>
      </c>
      <c r="G188" s="239">
        <v>16</v>
      </c>
      <c r="H188" s="239">
        <v>6</v>
      </c>
      <c r="I188" s="239">
        <v>0</v>
      </c>
      <c r="J188" s="239">
        <v>0</v>
      </c>
      <c r="K188" s="239">
        <v>0</v>
      </c>
      <c r="L188" s="239">
        <v>0</v>
      </c>
      <c r="M188" s="239">
        <v>0</v>
      </c>
      <c r="N188" s="239">
        <v>0</v>
      </c>
      <c r="O188" s="239">
        <v>7</v>
      </c>
      <c r="P188" s="239">
        <v>0</v>
      </c>
      <c r="Q188" s="239">
        <v>0</v>
      </c>
      <c r="R188" s="239">
        <v>0</v>
      </c>
      <c r="S188" s="239">
        <v>0</v>
      </c>
      <c r="T188" s="239">
        <v>0</v>
      </c>
      <c r="U188" s="239">
        <v>0</v>
      </c>
      <c r="V188" s="239">
        <v>0</v>
      </c>
      <c r="W188" s="239">
        <v>20</v>
      </c>
      <c r="X188" s="252">
        <v>49</v>
      </c>
      <c r="Y188" s="264">
        <v>12</v>
      </c>
      <c r="Z188" s="278">
        <f t="shared" si="10"/>
        <v>408.33333333333331</v>
      </c>
      <c r="AB188" s="197">
        <f t="shared" si="2"/>
        <v>-4299</v>
      </c>
      <c r="AC188" s="197">
        <v>4311</v>
      </c>
      <c r="AD188" s="197">
        <v>4311</v>
      </c>
      <c r="AE188">
        <f t="shared" si="3"/>
        <v>-4299</v>
      </c>
    </row>
    <row r="189" spans="1:31" ht="13.5" customHeight="1">
      <c r="A189" s="204"/>
      <c r="B189" s="205"/>
      <c r="C189" s="217"/>
      <c r="D189" s="229" t="s">
        <v>76</v>
      </c>
      <c r="E189" s="239">
        <v>0</v>
      </c>
      <c r="F189" s="239">
        <v>0</v>
      </c>
      <c r="G189" s="239">
        <v>16</v>
      </c>
      <c r="H189" s="239">
        <v>6</v>
      </c>
      <c r="I189" s="239">
        <v>0</v>
      </c>
      <c r="J189" s="239">
        <v>0</v>
      </c>
      <c r="K189" s="239">
        <v>0</v>
      </c>
      <c r="L189" s="239">
        <v>0</v>
      </c>
      <c r="M189" s="239">
        <v>0</v>
      </c>
      <c r="N189" s="239">
        <v>0</v>
      </c>
      <c r="O189" s="239">
        <v>7</v>
      </c>
      <c r="P189" s="239">
        <v>0</v>
      </c>
      <c r="Q189" s="239">
        <v>0</v>
      </c>
      <c r="R189" s="239">
        <v>0</v>
      </c>
      <c r="S189" s="239">
        <v>0</v>
      </c>
      <c r="T189" s="239">
        <v>0</v>
      </c>
      <c r="U189" s="239">
        <v>0</v>
      </c>
      <c r="V189" s="239">
        <v>0</v>
      </c>
      <c r="W189" s="239">
        <v>20</v>
      </c>
      <c r="X189" s="252">
        <v>49</v>
      </c>
      <c r="Y189" s="264">
        <v>12</v>
      </c>
      <c r="Z189" s="278">
        <f t="shared" si="10"/>
        <v>408.33333333333331</v>
      </c>
      <c r="AB189" s="197">
        <f t="shared" si="2"/>
        <v>-4299</v>
      </c>
      <c r="AC189" s="197">
        <v>4311</v>
      </c>
      <c r="AD189" s="197">
        <v>4311</v>
      </c>
      <c r="AE189">
        <f t="shared" si="3"/>
        <v>-4299</v>
      </c>
    </row>
    <row r="190" spans="1:31" ht="13.5" customHeight="1">
      <c r="A190" s="204"/>
      <c r="B190" s="205"/>
      <c r="C190" s="217" t="s">
        <v>305</v>
      </c>
      <c r="D190" s="229" t="s">
        <v>357</v>
      </c>
      <c r="E190" s="239">
        <v>0</v>
      </c>
      <c r="F190" s="239">
        <v>0</v>
      </c>
      <c r="G190" s="239">
        <v>0</v>
      </c>
      <c r="H190" s="239">
        <v>0</v>
      </c>
      <c r="I190" s="239">
        <v>0</v>
      </c>
      <c r="J190" s="239">
        <v>0</v>
      </c>
      <c r="K190" s="239">
        <v>0</v>
      </c>
      <c r="L190" s="239">
        <v>0</v>
      </c>
      <c r="M190" s="239">
        <v>0</v>
      </c>
      <c r="N190" s="239">
        <v>0</v>
      </c>
      <c r="O190" s="239">
        <v>0</v>
      </c>
      <c r="P190" s="239">
        <v>0</v>
      </c>
      <c r="Q190" s="239">
        <v>0</v>
      </c>
      <c r="R190" s="239">
        <v>0</v>
      </c>
      <c r="S190" s="239">
        <v>0</v>
      </c>
      <c r="T190" s="239">
        <v>0</v>
      </c>
      <c r="U190" s="239">
        <v>0</v>
      </c>
      <c r="V190" s="239">
        <v>0</v>
      </c>
      <c r="W190" s="239">
        <v>0</v>
      </c>
      <c r="X190" s="252">
        <v>0</v>
      </c>
      <c r="Y190" s="264">
        <v>0</v>
      </c>
      <c r="Z190" s="278" t="str">
        <f t="shared" si="10"/>
        <v>－</v>
      </c>
      <c r="AB190" s="197">
        <f t="shared" si="2"/>
        <v>-186</v>
      </c>
      <c r="AC190" s="197">
        <v>186</v>
      </c>
      <c r="AD190" s="197">
        <v>186</v>
      </c>
      <c r="AE190">
        <f t="shared" si="3"/>
        <v>-186</v>
      </c>
    </row>
    <row r="191" spans="1:31" ht="13.5" customHeight="1">
      <c r="A191" s="204"/>
      <c r="B191" s="205"/>
      <c r="C191" s="217"/>
      <c r="D191" s="229" t="s">
        <v>76</v>
      </c>
      <c r="E191" s="239">
        <v>0</v>
      </c>
      <c r="F191" s="239">
        <v>0</v>
      </c>
      <c r="G191" s="239">
        <v>0</v>
      </c>
      <c r="H191" s="239">
        <v>0</v>
      </c>
      <c r="I191" s="239">
        <v>0</v>
      </c>
      <c r="J191" s="239">
        <v>0</v>
      </c>
      <c r="K191" s="239">
        <v>0</v>
      </c>
      <c r="L191" s="239">
        <v>0</v>
      </c>
      <c r="M191" s="239">
        <v>0</v>
      </c>
      <c r="N191" s="239">
        <v>0</v>
      </c>
      <c r="O191" s="239">
        <v>0</v>
      </c>
      <c r="P191" s="239">
        <v>0</v>
      </c>
      <c r="Q191" s="239">
        <v>0</v>
      </c>
      <c r="R191" s="239">
        <v>0</v>
      </c>
      <c r="S191" s="239">
        <v>0</v>
      </c>
      <c r="T191" s="239">
        <v>0</v>
      </c>
      <c r="U191" s="239">
        <v>0</v>
      </c>
      <c r="V191" s="239">
        <v>0</v>
      </c>
      <c r="W191" s="239">
        <v>0</v>
      </c>
      <c r="X191" s="252">
        <v>0</v>
      </c>
      <c r="Y191" s="264">
        <v>0</v>
      </c>
      <c r="Z191" s="278" t="str">
        <f t="shared" si="10"/>
        <v>－</v>
      </c>
      <c r="AB191" s="197">
        <f t="shared" si="2"/>
        <v>-190</v>
      </c>
      <c r="AC191" s="197">
        <v>190</v>
      </c>
      <c r="AD191" s="197">
        <v>190</v>
      </c>
      <c r="AE191">
        <f t="shared" si="3"/>
        <v>-190</v>
      </c>
    </row>
    <row r="192" spans="1:31" ht="13.5" customHeight="1">
      <c r="A192" s="204"/>
      <c r="B192" s="211"/>
      <c r="C192" s="217" t="s">
        <v>91</v>
      </c>
      <c r="D192" s="229" t="s">
        <v>357</v>
      </c>
      <c r="E192" s="239">
        <v>0</v>
      </c>
      <c r="F192" s="239">
        <v>0</v>
      </c>
      <c r="G192" s="239">
        <v>0</v>
      </c>
      <c r="H192" s="239">
        <v>0</v>
      </c>
      <c r="I192" s="239">
        <v>0</v>
      </c>
      <c r="J192" s="239">
        <v>0</v>
      </c>
      <c r="K192" s="239">
        <v>0</v>
      </c>
      <c r="L192" s="239">
        <v>0</v>
      </c>
      <c r="M192" s="239">
        <v>0</v>
      </c>
      <c r="N192" s="239">
        <v>0</v>
      </c>
      <c r="O192" s="239">
        <v>0</v>
      </c>
      <c r="P192" s="239">
        <v>0</v>
      </c>
      <c r="Q192" s="239">
        <v>0</v>
      </c>
      <c r="R192" s="239">
        <v>0</v>
      </c>
      <c r="S192" s="239">
        <v>0</v>
      </c>
      <c r="T192" s="239">
        <v>0</v>
      </c>
      <c r="U192" s="239">
        <v>0</v>
      </c>
      <c r="V192" s="239">
        <v>0</v>
      </c>
      <c r="W192" s="239">
        <v>0</v>
      </c>
      <c r="X192" s="252">
        <v>0</v>
      </c>
      <c r="Y192" s="264">
        <v>0</v>
      </c>
      <c r="Z192" s="278" t="str">
        <f t="shared" si="10"/>
        <v>－</v>
      </c>
      <c r="AB192" s="197">
        <f t="shared" si="2"/>
        <v>0</v>
      </c>
      <c r="AC192" s="197">
        <v>0</v>
      </c>
      <c r="AD192" s="197">
        <v>0</v>
      </c>
      <c r="AE192">
        <f t="shared" si="3"/>
        <v>0</v>
      </c>
    </row>
    <row r="193" spans="1:32" ht="13.5" customHeight="1">
      <c r="A193" s="207"/>
      <c r="B193" s="212"/>
      <c r="C193" s="218"/>
      <c r="D193" s="230" t="s">
        <v>76</v>
      </c>
      <c r="E193" s="237">
        <v>0</v>
      </c>
      <c r="F193" s="237">
        <v>0</v>
      </c>
      <c r="G193" s="237">
        <v>0</v>
      </c>
      <c r="H193" s="237">
        <v>0</v>
      </c>
      <c r="I193" s="237">
        <v>0</v>
      </c>
      <c r="J193" s="237">
        <v>0</v>
      </c>
      <c r="K193" s="237">
        <v>0</v>
      </c>
      <c r="L193" s="237">
        <v>0</v>
      </c>
      <c r="M193" s="237">
        <v>0</v>
      </c>
      <c r="N193" s="237">
        <v>0</v>
      </c>
      <c r="O193" s="237">
        <v>0</v>
      </c>
      <c r="P193" s="237">
        <v>0</v>
      </c>
      <c r="Q193" s="237">
        <v>0</v>
      </c>
      <c r="R193" s="237">
        <v>0</v>
      </c>
      <c r="S193" s="237">
        <v>0</v>
      </c>
      <c r="T193" s="237">
        <v>0</v>
      </c>
      <c r="U193" s="237">
        <v>0</v>
      </c>
      <c r="V193" s="237">
        <v>0</v>
      </c>
      <c r="W193" s="237">
        <v>0</v>
      </c>
      <c r="X193" s="253">
        <v>0</v>
      </c>
      <c r="Y193" s="265">
        <v>0</v>
      </c>
      <c r="Z193" s="281" t="str">
        <f t="shared" si="10"/>
        <v>－</v>
      </c>
      <c r="AB193" s="197">
        <f t="shared" si="2"/>
        <v>0</v>
      </c>
      <c r="AC193" s="197">
        <v>0</v>
      </c>
      <c r="AD193" s="197">
        <v>0</v>
      </c>
      <c r="AE193">
        <f t="shared" si="3"/>
        <v>0</v>
      </c>
    </row>
    <row r="194" spans="1:32" s="199" customFormat="1" ht="7.5" customHeight="1">
      <c r="A194" s="205"/>
      <c r="B194" s="205"/>
      <c r="C194" s="219"/>
      <c r="D194" s="233"/>
      <c r="E194" s="242"/>
      <c r="F194" s="242"/>
      <c r="G194" s="242"/>
      <c r="H194" s="242"/>
      <c r="I194" s="242"/>
      <c r="J194" s="242"/>
      <c r="K194" s="242"/>
      <c r="L194" s="242"/>
      <c r="M194" s="242"/>
      <c r="N194" s="242"/>
      <c r="O194" s="242"/>
      <c r="P194" s="242"/>
      <c r="Q194" s="242"/>
      <c r="R194" s="242"/>
      <c r="S194" s="242"/>
      <c r="T194" s="242"/>
      <c r="U194" s="242"/>
      <c r="V194" s="242"/>
      <c r="W194" s="242"/>
      <c r="X194" s="242"/>
      <c r="Y194" s="242"/>
      <c r="Z194" s="267"/>
      <c r="AB194" s="283">
        <f t="shared" si="2"/>
        <v>0</v>
      </c>
      <c r="AC194" s="283"/>
      <c r="AD194" s="283"/>
      <c r="AE194" s="0">
        <f t="shared" si="3"/>
        <v>0</v>
      </c>
      <c r="AF194" s="283"/>
    </row>
    <row r="195" spans="1:32" s="199" customFormat="1" ht="13.5" customHeight="1">
      <c r="A195" s="205"/>
      <c r="B195" s="205"/>
      <c r="C195" s="220"/>
      <c r="D195" s="205"/>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68"/>
      <c r="AB195" s="283">
        <f t="shared" si="2"/>
        <v>0</v>
      </c>
      <c r="AC195" s="283"/>
      <c r="AD195" s="283"/>
      <c r="AE195" s="0">
        <f t="shared" si="3"/>
        <v>0</v>
      </c>
      <c r="AF195" s="283"/>
    </row>
    <row r="196" spans="1:32" ht="18.75" customHeight="1">
      <c r="A196" s="200" t="str">
        <f>A1</f>
        <v>４　令和３年度（２０２１年度）上期　市町村別・国別訪日外国人宿泊者数</v>
      </c>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198"/>
      <c r="AB196" s="197">
        <f t="shared" si="2"/>
        <v>0</v>
      </c>
      <c r="AD196" s="199"/>
      <c r="AE196">
        <f t="shared" si="3"/>
        <v>0</v>
      </c>
    </row>
    <row r="197" spans="1:32" ht="13.5" customHeight="1">
      <c r="A197" s="197"/>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189" t="str">
        <f>Z132</f>
        <v>単位：宿泊客数→人、宿泊客延数→人泊、対前年比→％</v>
      </c>
      <c r="AB197" s="197">
        <f t="shared" si="2"/>
        <v>0</v>
      </c>
      <c r="AD197" s="199"/>
      <c r="AE197">
        <f t="shared" si="3"/>
        <v>0</v>
      </c>
    </row>
    <row r="198" spans="1:32" s="196" customFormat="1" ht="13.5" customHeight="1">
      <c r="A198" s="201" t="s">
        <v>50</v>
      </c>
      <c r="B198" s="201" t="s">
        <v>359</v>
      </c>
      <c r="C198" s="201" t="s">
        <v>60</v>
      </c>
      <c r="D198" s="234" t="s">
        <v>24</v>
      </c>
      <c r="E198" s="235" t="s">
        <v>314</v>
      </c>
      <c r="F198" s="235" t="s">
        <v>379</v>
      </c>
      <c r="G198" s="235" t="s">
        <v>380</v>
      </c>
      <c r="H198" s="235" t="s">
        <v>381</v>
      </c>
      <c r="I198" s="235" t="s">
        <v>113</v>
      </c>
      <c r="J198" s="235" t="s">
        <v>187</v>
      </c>
      <c r="K198" s="235" t="s">
        <v>261</v>
      </c>
      <c r="L198" s="235" t="s">
        <v>338</v>
      </c>
      <c r="M198" s="235" t="s">
        <v>385</v>
      </c>
      <c r="N198" s="235" t="s">
        <v>307</v>
      </c>
      <c r="O198" s="235" t="s">
        <v>397</v>
      </c>
      <c r="P198" s="235" t="s">
        <v>212</v>
      </c>
      <c r="Q198" s="235" t="s">
        <v>164</v>
      </c>
      <c r="R198" s="235" t="s">
        <v>299</v>
      </c>
      <c r="S198" s="235" t="s">
        <v>300</v>
      </c>
      <c r="T198" s="235" t="s">
        <v>325</v>
      </c>
      <c r="U198" s="235" t="s">
        <v>301</v>
      </c>
      <c r="V198" s="235" t="s">
        <v>309</v>
      </c>
      <c r="W198" s="235" t="s">
        <v>339</v>
      </c>
      <c r="X198" s="250" t="s">
        <v>358</v>
      </c>
      <c r="Y198" s="235" t="str">
        <f>Y133</f>
        <v>R2年度上期</v>
      </c>
      <c r="Z198" s="270" t="str">
        <f>Z133</f>
        <v>対前年比</v>
      </c>
      <c r="AB198" s="199" t="e">
        <f t="shared" si="2"/>
        <v>#VALUE!</v>
      </c>
      <c r="AC198" s="197" t="s">
        <v>28</v>
      </c>
      <c r="AD198" s="199" t="s">
        <v>408</v>
      </c>
      <c r="AE198" s="21" t="e">
        <f t="shared" si="3"/>
        <v>#VALUE!</v>
      </c>
      <c r="AF198" s="197"/>
    </row>
    <row r="199" spans="1:32" ht="13.5" customHeight="1">
      <c r="A199" s="206" t="s">
        <v>347</v>
      </c>
      <c r="B199" s="202" t="s">
        <v>348</v>
      </c>
      <c r="C199" s="211"/>
      <c r="D199" s="228" t="s">
        <v>357</v>
      </c>
      <c r="E199" s="238">
        <f t="shared" ref="E199:Y200" si="14">E201+E203+E205+E207+E209+E211+E213</f>
        <v>1</v>
      </c>
      <c r="F199" s="238">
        <f t="shared" si="14"/>
        <v>2</v>
      </c>
      <c r="G199" s="238">
        <f t="shared" si="14"/>
        <v>0</v>
      </c>
      <c r="H199" s="238">
        <f t="shared" si="14"/>
        <v>0</v>
      </c>
      <c r="I199" s="238">
        <f t="shared" si="14"/>
        <v>0</v>
      </c>
      <c r="J199" s="238">
        <f t="shared" si="14"/>
        <v>0</v>
      </c>
      <c r="K199" s="238">
        <f t="shared" si="14"/>
        <v>1</v>
      </c>
      <c r="L199" s="238">
        <f t="shared" si="14"/>
        <v>0</v>
      </c>
      <c r="M199" s="238">
        <f t="shared" si="14"/>
        <v>0</v>
      </c>
      <c r="N199" s="238">
        <f t="shared" si="14"/>
        <v>1</v>
      </c>
      <c r="O199" s="238">
        <f t="shared" si="14"/>
        <v>7</v>
      </c>
      <c r="P199" s="238">
        <f t="shared" si="14"/>
        <v>0</v>
      </c>
      <c r="Q199" s="238">
        <f t="shared" si="14"/>
        <v>0</v>
      </c>
      <c r="R199" s="238">
        <f t="shared" si="14"/>
        <v>0</v>
      </c>
      <c r="S199" s="238">
        <f t="shared" si="14"/>
        <v>0</v>
      </c>
      <c r="T199" s="238">
        <f t="shared" si="14"/>
        <v>0</v>
      </c>
      <c r="U199" s="238">
        <f t="shared" si="14"/>
        <v>0</v>
      </c>
      <c r="V199" s="238">
        <f t="shared" si="14"/>
        <v>0</v>
      </c>
      <c r="W199" s="238">
        <f t="shared" si="14"/>
        <v>10</v>
      </c>
      <c r="X199" s="254">
        <f t="shared" si="14"/>
        <v>22</v>
      </c>
      <c r="Y199" s="254">
        <f t="shared" si="14"/>
        <v>20</v>
      </c>
      <c r="Z199" s="280">
        <f t="shared" ref="Z199:Z258" si="15">IF(Y199=0,"－",X199/Y199*100)</f>
        <v>110.00000000000001</v>
      </c>
      <c r="AB199" s="197">
        <f t="shared" si="2"/>
        <v>-200</v>
      </c>
      <c r="AC199" s="199">
        <v>220</v>
      </c>
      <c r="AD199" s="197">
        <v>217</v>
      </c>
      <c r="AE199">
        <f t="shared" si="3"/>
        <v>-197</v>
      </c>
    </row>
    <row r="200" spans="1:32" ht="13.5" customHeight="1">
      <c r="A200" s="204"/>
      <c r="B200" s="203"/>
      <c r="C200" s="211"/>
      <c r="D200" s="231" t="s">
        <v>76</v>
      </c>
      <c r="E200" s="238">
        <f t="shared" si="14"/>
        <v>1</v>
      </c>
      <c r="F200" s="238">
        <f t="shared" si="14"/>
        <v>2</v>
      </c>
      <c r="G200" s="238">
        <f t="shared" si="14"/>
        <v>0</v>
      </c>
      <c r="H200" s="238">
        <f t="shared" si="14"/>
        <v>0</v>
      </c>
      <c r="I200" s="238">
        <f t="shared" si="14"/>
        <v>0</v>
      </c>
      <c r="J200" s="238">
        <f t="shared" si="14"/>
        <v>0</v>
      </c>
      <c r="K200" s="238">
        <f t="shared" si="14"/>
        <v>1</v>
      </c>
      <c r="L200" s="238">
        <f t="shared" si="14"/>
        <v>0</v>
      </c>
      <c r="M200" s="238">
        <f t="shared" si="14"/>
        <v>0</v>
      </c>
      <c r="N200" s="238">
        <f t="shared" si="14"/>
        <v>7</v>
      </c>
      <c r="O200" s="238">
        <f t="shared" si="14"/>
        <v>67</v>
      </c>
      <c r="P200" s="238">
        <f t="shared" si="14"/>
        <v>0</v>
      </c>
      <c r="Q200" s="238">
        <f t="shared" si="14"/>
        <v>0</v>
      </c>
      <c r="R200" s="238">
        <f t="shared" si="14"/>
        <v>0</v>
      </c>
      <c r="S200" s="238">
        <f t="shared" si="14"/>
        <v>0</v>
      </c>
      <c r="T200" s="238">
        <f t="shared" si="14"/>
        <v>0</v>
      </c>
      <c r="U200" s="238">
        <f t="shared" si="14"/>
        <v>0</v>
      </c>
      <c r="V200" s="238">
        <f t="shared" si="14"/>
        <v>0</v>
      </c>
      <c r="W200" s="238">
        <f t="shared" si="14"/>
        <v>64</v>
      </c>
      <c r="X200" s="254">
        <f t="shared" si="14"/>
        <v>142</v>
      </c>
      <c r="Y200" s="254">
        <f t="shared" si="14"/>
        <v>35</v>
      </c>
      <c r="Z200" s="279">
        <f t="shared" si="15"/>
        <v>405.71428571428567</v>
      </c>
      <c r="AB200" s="197">
        <f t="shared" si="2"/>
        <v>-266</v>
      </c>
      <c r="AC200" s="199">
        <v>301</v>
      </c>
      <c r="AD200" s="197">
        <v>301</v>
      </c>
      <c r="AE200">
        <f t="shared" si="3"/>
        <v>-266</v>
      </c>
    </row>
    <row r="201" spans="1:32" ht="13.5" customHeight="1">
      <c r="A201" s="204"/>
      <c r="B201" s="204"/>
      <c r="C201" s="216" t="s">
        <v>93</v>
      </c>
      <c r="D201" s="232" t="s">
        <v>357</v>
      </c>
      <c r="E201" s="236">
        <v>0</v>
      </c>
      <c r="F201" s="236">
        <v>0</v>
      </c>
      <c r="G201" s="236">
        <v>0</v>
      </c>
      <c r="H201" s="236">
        <v>0</v>
      </c>
      <c r="I201" s="236">
        <v>0</v>
      </c>
      <c r="J201" s="236">
        <v>0</v>
      </c>
      <c r="K201" s="236">
        <v>0</v>
      </c>
      <c r="L201" s="236">
        <v>0</v>
      </c>
      <c r="M201" s="236">
        <v>0</v>
      </c>
      <c r="N201" s="236">
        <v>0</v>
      </c>
      <c r="O201" s="236">
        <v>0</v>
      </c>
      <c r="P201" s="236">
        <v>0</v>
      </c>
      <c r="Q201" s="236">
        <v>0</v>
      </c>
      <c r="R201" s="236">
        <v>0</v>
      </c>
      <c r="S201" s="236">
        <v>0</v>
      </c>
      <c r="T201" s="236">
        <v>0</v>
      </c>
      <c r="U201" s="236">
        <v>0</v>
      </c>
      <c r="V201" s="236">
        <v>0</v>
      </c>
      <c r="W201" s="236">
        <v>3</v>
      </c>
      <c r="X201" s="255">
        <v>3</v>
      </c>
      <c r="Y201" s="266">
        <v>4</v>
      </c>
      <c r="Z201" s="280">
        <f t="shared" si="15"/>
        <v>75</v>
      </c>
      <c r="AB201" s="197">
        <f t="shared" si="2"/>
        <v>-86</v>
      </c>
      <c r="AC201" s="199">
        <v>90</v>
      </c>
      <c r="AD201" s="196">
        <v>90</v>
      </c>
      <c r="AE201">
        <f t="shared" si="3"/>
        <v>-86</v>
      </c>
    </row>
    <row r="202" spans="1:32" ht="13.5" customHeight="1">
      <c r="A202" s="204"/>
      <c r="B202" s="205"/>
      <c r="C202" s="217"/>
      <c r="D202" s="229" t="s">
        <v>76</v>
      </c>
      <c r="E202" s="239">
        <v>0</v>
      </c>
      <c r="F202" s="239">
        <v>0</v>
      </c>
      <c r="G202" s="239">
        <v>0</v>
      </c>
      <c r="H202" s="239">
        <v>0</v>
      </c>
      <c r="I202" s="239">
        <v>0</v>
      </c>
      <c r="J202" s="239">
        <v>0</v>
      </c>
      <c r="K202" s="239">
        <v>0</v>
      </c>
      <c r="L202" s="239">
        <v>0</v>
      </c>
      <c r="M202" s="239">
        <v>0</v>
      </c>
      <c r="N202" s="239">
        <v>0</v>
      </c>
      <c r="O202" s="239">
        <v>0</v>
      </c>
      <c r="P202" s="239">
        <v>0</v>
      </c>
      <c r="Q202" s="239">
        <v>0</v>
      </c>
      <c r="R202" s="239">
        <v>0</v>
      </c>
      <c r="S202" s="239">
        <v>0</v>
      </c>
      <c r="T202" s="239">
        <v>0</v>
      </c>
      <c r="U202" s="239">
        <v>0</v>
      </c>
      <c r="V202" s="239">
        <v>0</v>
      </c>
      <c r="W202" s="239">
        <v>47</v>
      </c>
      <c r="X202" s="252">
        <v>47</v>
      </c>
      <c r="Y202" s="264">
        <v>8</v>
      </c>
      <c r="Z202" s="278">
        <f t="shared" si="15"/>
        <v>587.5</v>
      </c>
      <c r="AB202" s="197">
        <f t="shared" si="2"/>
        <v>-82</v>
      </c>
      <c r="AC202" s="197">
        <v>90</v>
      </c>
      <c r="AD202" s="197">
        <v>90</v>
      </c>
      <c r="AE202">
        <f t="shared" si="3"/>
        <v>-82</v>
      </c>
    </row>
    <row r="203" spans="1:32" ht="13.5" customHeight="1">
      <c r="A203" s="204"/>
      <c r="B203" s="205"/>
      <c r="C203" s="217" t="s">
        <v>95</v>
      </c>
      <c r="D203" s="229" t="s">
        <v>357</v>
      </c>
      <c r="E203" s="239">
        <v>0</v>
      </c>
      <c r="F203" s="239">
        <v>0</v>
      </c>
      <c r="G203" s="239">
        <v>0</v>
      </c>
      <c r="H203" s="239">
        <v>0</v>
      </c>
      <c r="I203" s="239">
        <v>0</v>
      </c>
      <c r="J203" s="239">
        <v>0</v>
      </c>
      <c r="K203" s="239">
        <v>0</v>
      </c>
      <c r="L203" s="239">
        <v>0</v>
      </c>
      <c r="M203" s="239">
        <v>0</v>
      </c>
      <c r="N203" s="239">
        <v>0</v>
      </c>
      <c r="O203" s="239">
        <v>1</v>
      </c>
      <c r="P203" s="239">
        <v>0</v>
      </c>
      <c r="Q203" s="239">
        <v>0</v>
      </c>
      <c r="R203" s="239">
        <v>0</v>
      </c>
      <c r="S203" s="239">
        <v>0</v>
      </c>
      <c r="T203" s="239">
        <v>0</v>
      </c>
      <c r="U203" s="239">
        <v>0</v>
      </c>
      <c r="V203" s="239">
        <v>0</v>
      </c>
      <c r="W203" s="239">
        <v>0</v>
      </c>
      <c r="X203" s="252">
        <v>1</v>
      </c>
      <c r="Y203" s="264">
        <v>0</v>
      </c>
      <c r="Z203" s="278" t="str">
        <f t="shared" si="15"/>
        <v>－</v>
      </c>
      <c r="AB203" s="197">
        <f t="shared" si="2"/>
        <v>-6</v>
      </c>
      <c r="AC203" s="197">
        <v>6</v>
      </c>
      <c r="AD203" s="197">
        <v>6</v>
      </c>
      <c r="AE203">
        <f t="shared" si="3"/>
        <v>-6</v>
      </c>
    </row>
    <row r="204" spans="1:32" ht="13.5" customHeight="1">
      <c r="A204" s="204"/>
      <c r="B204" s="205"/>
      <c r="C204" s="217"/>
      <c r="D204" s="229" t="s">
        <v>76</v>
      </c>
      <c r="E204" s="239">
        <v>0</v>
      </c>
      <c r="F204" s="239">
        <v>0</v>
      </c>
      <c r="G204" s="239">
        <v>0</v>
      </c>
      <c r="H204" s="239">
        <v>0</v>
      </c>
      <c r="I204" s="239">
        <v>0</v>
      </c>
      <c r="J204" s="239">
        <v>0</v>
      </c>
      <c r="K204" s="239">
        <v>0</v>
      </c>
      <c r="L204" s="239">
        <v>0</v>
      </c>
      <c r="M204" s="239">
        <v>0</v>
      </c>
      <c r="N204" s="239">
        <v>0</v>
      </c>
      <c r="O204" s="239">
        <v>1</v>
      </c>
      <c r="P204" s="239">
        <v>0</v>
      </c>
      <c r="Q204" s="239">
        <v>0</v>
      </c>
      <c r="R204" s="239">
        <v>0</v>
      </c>
      <c r="S204" s="239">
        <v>0</v>
      </c>
      <c r="T204" s="239">
        <v>0</v>
      </c>
      <c r="U204" s="239">
        <v>0</v>
      </c>
      <c r="V204" s="239">
        <v>0</v>
      </c>
      <c r="W204" s="239">
        <v>0</v>
      </c>
      <c r="X204" s="252">
        <v>1</v>
      </c>
      <c r="Y204" s="264">
        <v>0</v>
      </c>
      <c r="Z204" s="278" t="str">
        <f t="shared" si="15"/>
        <v>－</v>
      </c>
      <c r="AB204" s="197">
        <f t="shared" si="2"/>
        <v>-46</v>
      </c>
      <c r="AC204" s="196">
        <v>46</v>
      </c>
      <c r="AD204" s="197">
        <v>46</v>
      </c>
      <c r="AE204">
        <f t="shared" si="3"/>
        <v>-46</v>
      </c>
    </row>
    <row r="205" spans="1:32" ht="13.5" customHeight="1">
      <c r="A205" s="204"/>
      <c r="B205" s="205"/>
      <c r="C205" s="217" t="s">
        <v>96</v>
      </c>
      <c r="D205" s="229" t="s">
        <v>357</v>
      </c>
      <c r="E205" s="239">
        <v>0</v>
      </c>
      <c r="F205" s="239">
        <v>0</v>
      </c>
      <c r="G205" s="239">
        <v>0</v>
      </c>
      <c r="H205" s="239">
        <v>0</v>
      </c>
      <c r="I205" s="239">
        <v>0</v>
      </c>
      <c r="J205" s="239">
        <v>0</v>
      </c>
      <c r="K205" s="239">
        <v>0</v>
      </c>
      <c r="L205" s="239">
        <v>0</v>
      </c>
      <c r="M205" s="239">
        <v>0</v>
      </c>
      <c r="N205" s="239">
        <v>1</v>
      </c>
      <c r="O205" s="239">
        <v>6</v>
      </c>
      <c r="P205" s="239">
        <v>0</v>
      </c>
      <c r="Q205" s="239">
        <v>0</v>
      </c>
      <c r="R205" s="239">
        <v>0</v>
      </c>
      <c r="S205" s="239">
        <v>0</v>
      </c>
      <c r="T205" s="239">
        <v>0</v>
      </c>
      <c r="U205" s="239">
        <v>0</v>
      </c>
      <c r="V205" s="239">
        <v>0</v>
      </c>
      <c r="W205" s="239">
        <v>0</v>
      </c>
      <c r="X205" s="252">
        <v>7</v>
      </c>
      <c r="Y205" s="264">
        <v>0</v>
      </c>
      <c r="Z205" s="278" t="str">
        <f t="shared" si="15"/>
        <v>－</v>
      </c>
      <c r="AB205" s="197">
        <f t="shared" si="2"/>
        <v>0</v>
      </c>
      <c r="AC205" s="197">
        <v>0</v>
      </c>
      <c r="AD205" s="197">
        <v>0</v>
      </c>
      <c r="AE205">
        <f t="shared" si="3"/>
        <v>0</v>
      </c>
    </row>
    <row r="206" spans="1:32" ht="13.5" customHeight="1">
      <c r="A206" s="204"/>
      <c r="B206" s="205"/>
      <c r="C206" s="217"/>
      <c r="D206" s="229" t="s">
        <v>76</v>
      </c>
      <c r="E206" s="239">
        <v>0</v>
      </c>
      <c r="F206" s="239">
        <v>0</v>
      </c>
      <c r="G206" s="239">
        <v>0</v>
      </c>
      <c r="H206" s="239">
        <v>0</v>
      </c>
      <c r="I206" s="239">
        <v>0</v>
      </c>
      <c r="J206" s="239">
        <v>0</v>
      </c>
      <c r="K206" s="239">
        <v>0</v>
      </c>
      <c r="L206" s="239">
        <v>0</v>
      </c>
      <c r="M206" s="239">
        <v>0</v>
      </c>
      <c r="N206" s="239">
        <v>7</v>
      </c>
      <c r="O206" s="239">
        <v>66</v>
      </c>
      <c r="P206" s="239">
        <v>0</v>
      </c>
      <c r="Q206" s="239">
        <v>0</v>
      </c>
      <c r="R206" s="239">
        <v>0</v>
      </c>
      <c r="S206" s="239">
        <v>0</v>
      </c>
      <c r="T206" s="239">
        <v>0</v>
      </c>
      <c r="U206" s="239">
        <v>0</v>
      </c>
      <c r="V206" s="239">
        <v>0</v>
      </c>
      <c r="W206" s="239">
        <v>0</v>
      </c>
      <c r="X206" s="252">
        <v>73</v>
      </c>
      <c r="Y206" s="269">
        <v>0</v>
      </c>
      <c r="Z206" s="279" t="str">
        <f t="shared" si="15"/>
        <v>－</v>
      </c>
      <c r="AB206" s="197">
        <f t="shared" si="2"/>
        <v>0</v>
      </c>
      <c r="AC206" s="197">
        <v>0</v>
      </c>
      <c r="AD206" s="197">
        <v>0</v>
      </c>
      <c r="AE206">
        <f t="shared" si="3"/>
        <v>0</v>
      </c>
    </row>
    <row r="207" spans="1:32" ht="13.5" customHeight="1">
      <c r="A207" s="204"/>
      <c r="B207" s="205"/>
      <c r="C207" s="217" t="s">
        <v>98</v>
      </c>
      <c r="D207" s="229" t="s">
        <v>357</v>
      </c>
      <c r="E207" s="239">
        <v>0</v>
      </c>
      <c r="F207" s="239">
        <v>2</v>
      </c>
      <c r="G207" s="239">
        <v>0</v>
      </c>
      <c r="H207" s="239">
        <v>0</v>
      </c>
      <c r="I207" s="239">
        <v>0</v>
      </c>
      <c r="J207" s="239">
        <v>0</v>
      </c>
      <c r="K207" s="239">
        <v>0</v>
      </c>
      <c r="L207" s="239">
        <v>0</v>
      </c>
      <c r="M207" s="239">
        <v>0</v>
      </c>
      <c r="N207" s="239">
        <v>0</v>
      </c>
      <c r="O207" s="239">
        <v>0</v>
      </c>
      <c r="P207" s="239">
        <v>0</v>
      </c>
      <c r="Q207" s="239">
        <v>0</v>
      </c>
      <c r="R207" s="239">
        <v>0</v>
      </c>
      <c r="S207" s="239">
        <v>0</v>
      </c>
      <c r="T207" s="239">
        <v>0</v>
      </c>
      <c r="U207" s="239">
        <v>0</v>
      </c>
      <c r="V207" s="239">
        <v>0</v>
      </c>
      <c r="W207" s="239">
        <v>5</v>
      </c>
      <c r="X207" s="252">
        <v>7</v>
      </c>
      <c r="Y207" s="264">
        <v>2</v>
      </c>
      <c r="Z207" s="278">
        <f t="shared" si="15"/>
        <v>350</v>
      </c>
      <c r="AB207" s="197">
        <f t="shared" si="2"/>
        <v>-16</v>
      </c>
      <c r="AC207" s="197">
        <v>18</v>
      </c>
      <c r="AD207" s="197">
        <v>18</v>
      </c>
      <c r="AE207">
        <f t="shared" si="3"/>
        <v>-16</v>
      </c>
    </row>
    <row r="208" spans="1:32" ht="13.5" customHeight="1">
      <c r="A208" s="204"/>
      <c r="B208" s="205"/>
      <c r="C208" s="217"/>
      <c r="D208" s="229" t="s">
        <v>76</v>
      </c>
      <c r="E208" s="239">
        <v>0</v>
      </c>
      <c r="F208" s="239">
        <v>2</v>
      </c>
      <c r="G208" s="239">
        <v>0</v>
      </c>
      <c r="H208" s="239">
        <v>0</v>
      </c>
      <c r="I208" s="239">
        <v>0</v>
      </c>
      <c r="J208" s="239">
        <v>0</v>
      </c>
      <c r="K208" s="239">
        <v>0</v>
      </c>
      <c r="L208" s="239">
        <v>0</v>
      </c>
      <c r="M208" s="239">
        <v>0</v>
      </c>
      <c r="N208" s="239">
        <v>0</v>
      </c>
      <c r="O208" s="239">
        <v>0</v>
      </c>
      <c r="P208" s="239">
        <v>0</v>
      </c>
      <c r="Q208" s="239">
        <v>0</v>
      </c>
      <c r="R208" s="239">
        <v>0</v>
      </c>
      <c r="S208" s="239">
        <v>0</v>
      </c>
      <c r="T208" s="239">
        <v>0</v>
      </c>
      <c r="U208" s="239">
        <v>0</v>
      </c>
      <c r="V208" s="239">
        <v>0</v>
      </c>
      <c r="W208" s="239">
        <v>12</v>
      </c>
      <c r="X208" s="252">
        <v>14</v>
      </c>
      <c r="Y208" s="264">
        <v>2</v>
      </c>
      <c r="Z208" s="278">
        <f t="shared" si="15"/>
        <v>700</v>
      </c>
      <c r="AB208" s="197">
        <f t="shared" si="2"/>
        <v>-16</v>
      </c>
      <c r="AC208" s="197">
        <v>18</v>
      </c>
      <c r="AD208" s="197">
        <v>18</v>
      </c>
      <c r="AE208">
        <f t="shared" si="3"/>
        <v>-16</v>
      </c>
    </row>
    <row r="209" spans="1:31" ht="13.5" customHeight="1">
      <c r="A209" s="204"/>
      <c r="B209" s="205"/>
      <c r="C209" s="217" t="s">
        <v>2</v>
      </c>
      <c r="D209" s="229" t="s">
        <v>357</v>
      </c>
      <c r="E209" s="239">
        <v>0</v>
      </c>
      <c r="F209" s="239">
        <v>0</v>
      </c>
      <c r="G209" s="239">
        <v>0</v>
      </c>
      <c r="H209" s="239">
        <v>0</v>
      </c>
      <c r="I209" s="239">
        <v>0</v>
      </c>
      <c r="J209" s="239">
        <v>0</v>
      </c>
      <c r="K209" s="239">
        <v>1</v>
      </c>
      <c r="L209" s="239">
        <v>0</v>
      </c>
      <c r="M209" s="239">
        <v>0</v>
      </c>
      <c r="N209" s="239">
        <v>0</v>
      </c>
      <c r="O209" s="239">
        <v>0</v>
      </c>
      <c r="P209" s="239">
        <v>0</v>
      </c>
      <c r="Q209" s="239">
        <v>0</v>
      </c>
      <c r="R209" s="239">
        <v>0</v>
      </c>
      <c r="S209" s="239">
        <v>0</v>
      </c>
      <c r="T209" s="239">
        <v>0</v>
      </c>
      <c r="U209" s="239">
        <v>0</v>
      </c>
      <c r="V209" s="239">
        <v>0</v>
      </c>
      <c r="W209" s="239">
        <v>0</v>
      </c>
      <c r="X209" s="252">
        <v>1</v>
      </c>
      <c r="Y209" s="264">
        <v>5</v>
      </c>
      <c r="Z209" s="278">
        <f t="shared" si="15"/>
        <v>20</v>
      </c>
      <c r="AB209" s="197">
        <f t="shared" si="2"/>
        <v>-57</v>
      </c>
      <c r="AC209" s="197">
        <v>62</v>
      </c>
      <c r="AD209" s="197">
        <v>62</v>
      </c>
      <c r="AE209">
        <f t="shared" si="3"/>
        <v>-57</v>
      </c>
    </row>
    <row r="210" spans="1:31" ht="13.5" customHeight="1">
      <c r="A210" s="204"/>
      <c r="B210" s="205"/>
      <c r="C210" s="217"/>
      <c r="D210" s="229" t="s">
        <v>76</v>
      </c>
      <c r="E210" s="239">
        <v>0</v>
      </c>
      <c r="F210" s="239">
        <v>0</v>
      </c>
      <c r="G210" s="239">
        <v>0</v>
      </c>
      <c r="H210" s="239">
        <v>0</v>
      </c>
      <c r="I210" s="239">
        <v>0</v>
      </c>
      <c r="J210" s="239">
        <v>0</v>
      </c>
      <c r="K210" s="239">
        <v>1</v>
      </c>
      <c r="L210" s="239">
        <v>0</v>
      </c>
      <c r="M210" s="239">
        <v>0</v>
      </c>
      <c r="N210" s="239">
        <v>0</v>
      </c>
      <c r="O210" s="239">
        <v>0</v>
      </c>
      <c r="P210" s="239">
        <v>0</v>
      </c>
      <c r="Q210" s="239">
        <v>0</v>
      </c>
      <c r="R210" s="239">
        <v>0</v>
      </c>
      <c r="S210" s="239">
        <v>0</v>
      </c>
      <c r="T210" s="239">
        <v>0</v>
      </c>
      <c r="U210" s="239">
        <v>0</v>
      </c>
      <c r="V210" s="239">
        <v>0</v>
      </c>
      <c r="W210" s="239">
        <v>0</v>
      </c>
      <c r="X210" s="252">
        <v>1</v>
      </c>
      <c r="Y210" s="264">
        <v>5</v>
      </c>
      <c r="Z210" s="278">
        <f t="shared" si="15"/>
        <v>20</v>
      </c>
      <c r="AB210" s="197">
        <f t="shared" si="2"/>
        <v>-98</v>
      </c>
      <c r="AC210" s="197">
        <v>103</v>
      </c>
      <c r="AD210" s="197">
        <v>103</v>
      </c>
      <c r="AE210">
        <f t="shared" si="3"/>
        <v>-98</v>
      </c>
    </row>
    <row r="211" spans="1:31" ht="13.5" customHeight="1">
      <c r="A211" s="204"/>
      <c r="B211" s="205"/>
      <c r="C211" s="217" t="s">
        <v>100</v>
      </c>
      <c r="D211" s="229" t="s">
        <v>357</v>
      </c>
      <c r="E211" s="239">
        <v>0</v>
      </c>
      <c r="F211" s="239">
        <v>0</v>
      </c>
      <c r="G211" s="239">
        <v>0</v>
      </c>
      <c r="H211" s="239">
        <v>0</v>
      </c>
      <c r="I211" s="239">
        <v>0</v>
      </c>
      <c r="J211" s="239">
        <v>0</v>
      </c>
      <c r="K211" s="239">
        <v>0</v>
      </c>
      <c r="L211" s="239">
        <v>0</v>
      </c>
      <c r="M211" s="239">
        <v>0</v>
      </c>
      <c r="N211" s="239">
        <v>0</v>
      </c>
      <c r="O211" s="239">
        <v>0</v>
      </c>
      <c r="P211" s="239">
        <v>0</v>
      </c>
      <c r="Q211" s="239">
        <v>0</v>
      </c>
      <c r="R211" s="239">
        <v>0</v>
      </c>
      <c r="S211" s="239">
        <v>0</v>
      </c>
      <c r="T211" s="239">
        <v>0</v>
      </c>
      <c r="U211" s="239">
        <v>0</v>
      </c>
      <c r="V211" s="239">
        <v>0</v>
      </c>
      <c r="W211" s="239">
        <v>0</v>
      </c>
      <c r="X211" s="252">
        <v>0</v>
      </c>
      <c r="Y211" s="264">
        <v>2</v>
      </c>
      <c r="Z211" s="278">
        <f t="shared" si="15"/>
        <v>0</v>
      </c>
      <c r="AB211" s="197">
        <f t="shared" si="2"/>
        <v>-14</v>
      </c>
      <c r="AC211" s="197">
        <v>16</v>
      </c>
      <c r="AD211" s="197">
        <v>16</v>
      </c>
      <c r="AE211">
        <f t="shared" si="3"/>
        <v>-14</v>
      </c>
    </row>
    <row r="212" spans="1:31" ht="13.5" customHeight="1">
      <c r="A212" s="204"/>
      <c r="B212" s="205"/>
      <c r="C212" s="217"/>
      <c r="D212" s="229" t="s">
        <v>76</v>
      </c>
      <c r="E212" s="239">
        <v>0</v>
      </c>
      <c r="F212" s="239">
        <v>0</v>
      </c>
      <c r="G212" s="239">
        <v>0</v>
      </c>
      <c r="H212" s="239">
        <v>0</v>
      </c>
      <c r="I212" s="239">
        <v>0</v>
      </c>
      <c r="J212" s="239">
        <v>0</v>
      </c>
      <c r="K212" s="239">
        <v>0</v>
      </c>
      <c r="L212" s="239">
        <v>0</v>
      </c>
      <c r="M212" s="239">
        <v>0</v>
      </c>
      <c r="N212" s="239">
        <v>0</v>
      </c>
      <c r="O212" s="239">
        <v>0</v>
      </c>
      <c r="P212" s="239">
        <v>0</v>
      </c>
      <c r="Q212" s="239">
        <v>0</v>
      </c>
      <c r="R212" s="239">
        <v>0</v>
      </c>
      <c r="S212" s="239">
        <v>0</v>
      </c>
      <c r="T212" s="239">
        <v>0</v>
      </c>
      <c r="U212" s="239">
        <v>0</v>
      </c>
      <c r="V212" s="239">
        <v>0</v>
      </c>
      <c r="W212" s="239">
        <v>0</v>
      </c>
      <c r="X212" s="252">
        <v>0</v>
      </c>
      <c r="Y212" s="264">
        <v>4</v>
      </c>
      <c r="Z212" s="278">
        <f t="shared" si="15"/>
        <v>0</v>
      </c>
      <c r="AB212" s="197">
        <f t="shared" si="2"/>
        <v>-12</v>
      </c>
      <c r="AC212" s="197">
        <v>16</v>
      </c>
      <c r="AD212" s="197">
        <v>16</v>
      </c>
      <c r="AE212">
        <f t="shared" si="3"/>
        <v>-12</v>
      </c>
    </row>
    <row r="213" spans="1:31" ht="13.5" customHeight="1">
      <c r="A213" s="204"/>
      <c r="B213" s="211"/>
      <c r="C213" s="217" t="s">
        <v>392</v>
      </c>
      <c r="D213" s="229" t="s">
        <v>357</v>
      </c>
      <c r="E213" s="239">
        <v>1</v>
      </c>
      <c r="F213" s="239">
        <v>0</v>
      </c>
      <c r="G213" s="239">
        <v>0</v>
      </c>
      <c r="H213" s="239">
        <v>0</v>
      </c>
      <c r="I213" s="239">
        <v>0</v>
      </c>
      <c r="J213" s="239">
        <v>0</v>
      </c>
      <c r="K213" s="239">
        <v>0</v>
      </c>
      <c r="L213" s="239">
        <v>0</v>
      </c>
      <c r="M213" s="239">
        <v>0</v>
      </c>
      <c r="N213" s="239">
        <v>0</v>
      </c>
      <c r="O213" s="239">
        <v>0</v>
      </c>
      <c r="P213" s="239">
        <v>0</v>
      </c>
      <c r="Q213" s="239">
        <v>0</v>
      </c>
      <c r="R213" s="239">
        <v>0</v>
      </c>
      <c r="S213" s="239">
        <v>0</v>
      </c>
      <c r="T213" s="239">
        <v>0</v>
      </c>
      <c r="U213" s="239">
        <v>0</v>
      </c>
      <c r="V213" s="239">
        <v>0</v>
      </c>
      <c r="W213" s="239">
        <v>2</v>
      </c>
      <c r="X213" s="252">
        <v>3</v>
      </c>
      <c r="Y213" s="264">
        <v>7</v>
      </c>
      <c r="Z213" s="278">
        <f t="shared" si="15"/>
        <v>42.857142857142854</v>
      </c>
      <c r="AB213" s="197">
        <f t="shared" si="2"/>
        <v>-21</v>
      </c>
      <c r="AC213" s="197">
        <v>28</v>
      </c>
      <c r="AD213" s="197">
        <v>25</v>
      </c>
      <c r="AE213">
        <f t="shared" si="3"/>
        <v>-18</v>
      </c>
    </row>
    <row r="214" spans="1:31" ht="13.5" customHeight="1">
      <c r="A214" s="204"/>
      <c r="B214" s="211"/>
      <c r="C214" s="218"/>
      <c r="D214" s="230" t="s">
        <v>76</v>
      </c>
      <c r="E214" s="237">
        <v>1</v>
      </c>
      <c r="F214" s="237">
        <v>0</v>
      </c>
      <c r="G214" s="237">
        <v>0</v>
      </c>
      <c r="H214" s="237">
        <v>0</v>
      </c>
      <c r="I214" s="237">
        <v>0</v>
      </c>
      <c r="J214" s="237">
        <v>0</v>
      </c>
      <c r="K214" s="237">
        <v>0</v>
      </c>
      <c r="L214" s="237">
        <v>0</v>
      </c>
      <c r="M214" s="237">
        <v>0</v>
      </c>
      <c r="N214" s="237">
        <v>0</v>
      </c>
      <c r="O214" s="237">
        <v>0</v>
      </c>
      <c r="P214" s="237">
        <v>0</v>
      </c>
      <c r="Q214" s="237">
        <v>0</v>
      </c>
      <c r="R214" s="237">
        <v>0</v>
      </c>
      <c r="S214" s="237">
        <v>0</v>
      </c>
      <c r="T214" s="237">
        <v>0</v>
      </c>
      <c r="U214" s="237">
        <v>0</v>
      </c>
      <c r="V214" s="237">
        <v>0</v>
      </c>
      <c r="W214" s="237">
        <v>5</v>
      </c>
      <c r="X214" s="253">
        <v>6</v>
      </c>
      <c r="Y214" s="265">
        <v>16</v>
      </c>
      <c r="Z214" s="281">
        <f t="shared" si="15"/>
        <v>37.5</v>
      </c>
      <c r="AB214" s="197">
        <f t="shared" si="2"/>
        <v>-12</v>
      </c>
      <c r="AC214" s="197">
        <v>28</v>
      </c>
      <c r="AD214" s="197">
        <v>28</v>
      </c>
      <c r="AE214">
        <f t="shared" si="3"/>
        <v>-12</v>
      </c>
    </row>
    <row r="215" spans="1:31" ht="13.5" customHeight="1">
      <c r="A215" s="202" t="s">
        <v>3</v>
      </c>
      <c r="B215" s="210"/>
      <c r="C215" s="211"/>
      <c r="D215" s="228" t="s">
        <v>357</v>
      </c>
      <c r="E215" s="238">
        <f t="shared" ref="E215:Y216" si="16">E217+E270+E288</f>
        <v>310</v>
      </c>
      <c r="F215" s="238">
        <f t="shared" si="16"/>
        <v>54</v>
      </c>
      <c r="G215" s="238">
        <f t="shared" si="16"/>
        <v>107</v>
      </c>
      <c r="H215" s="238">
        <f t="shared" si="16"/>
        <v>34</v>
      </c>
      <c r="I215" s="238">
        <f t="shared" si="16"/>
        <v>22</v>
      </c>
      <c r="J215" s="238">
        <f t="shared" si="16"/>
        <v>56</v>
      </c>
      <c r="K215" s="238">
        <f t="shared" si="16"/>
        <v>23</v>
      </c>
      <c r="L215" s="238">
        <f t="shared" si="16"/>
        <v>44</v>
      </c>
      <c r="M215" s="238">
        <f t="shared" si="16"/>
        <v>23</v>
      </c>
      <c r="N215" s="238">
        <f t="shared" si="16"/>
        <v>31</v>
      </c>
      <c r="O215" s="238">
        <f t="shared" si="16"/>
        <v>135</v>
      </c>
      <c r="P215" s="238">
        <f t="shared" si="16"/>
        <v>9</v>
      </c>
      <c r="Q215" s="238">
        <f t="shared" si="16"/>
        <v>53</v>
      </c>
      <c r="R215" s="238">
        <f t="shared" si="16"/>
        <v>70</v>
      </c>
      <c r="S215" s="238">
        <f t="shared" si="16"/>
        <v>57</v>
      </c>
      <c r="T215" s="238">
        <f t="shared" si="16"/>
        <v>340</v>
      </c>
      <c r="U215" s="238">
        <f t="shared" si="16"/>
        <v>5</v>
      </c>
      <c r="V215" s="238">
        <f t="shared" si="16"/>
        <v>16</v>
      </c>
      <c r="W215" s="238">
        <f t="shared" si="16"/>
        <v>742</v>
      </c>
      <c r="X215" s="254">
        <f t="shared" si="16"/>
        <v>2131</v>
      </c>
      <c r="Y215" s="254">
        <f t="shared" si="16"/>
        <v>2137</v>
      </c>
      <c r="Z215" s="277">
        <f t="shared" si="15"/>
        <v>99.719232569021997</v>
      </c>
      <c r="AB215" s="197">
        <f t="shared" si="2"/>
        <v>-333990</v>
      </c>
      <c r="AC215" s="197">
        <v>336127</v>
      </c>
      <c r="AD215" s="197">
        <v>336091</v>
      </c>
      <c r="AE215">
        <f t="shared" si="3"/>
        <v>-333954</v>
      </c>
    </row>
    <row r="216" spans="1:31" ht="13.5" customHeight="1">
      <c r="A216" s="203"/>
      <c r="B216" s="205"/>
      <c r="C216" s="211"/>
      <c r="D216" s="231" t="s">
        <v>76</v>
      </c>
      <c r="E216" s="245">
        <f t="shared" si="16"/>
        <v>618</v>
      </c>
      <c r="F216" s="245">
        <f t="shared" si="16"/>
        <v>82</v>
      </c>
      <c r="G216" s="245">
        <f t="shared" si="16"/>
        <v>166</v>
      </c>
      <c r="H216" s="245">
        <f t="shared" si="16"/>
        <v>46</v>
      </c>
      <c r="I216" s="245">
        <f t="shared" si="16"/>
        <v>25</v>
      </c>
      <c r="J216" s="245">
        <f t="shared" si="16"/>
        <v>57</v>
      </c>
      <c r="K216" s="245">
        <f t="shared" si="16"/>
        <v>24</v>
      </c>
      <c r="L216" s="245">
        <f t="shared" si="16"/>
        <v>70</v>
      </c>
      <c r="M216" s="245">
        <f t="shared" si="16"/>
        <v>50</v>
      </c>
      <c r="N216" s="245">
        <f t="shared" si="16"/>
        <v>62</v>
      </c>
      <c r="O216" s="245">
        <f t="shared" si="16"/>
        <v>244</v>
      </c>
      <c r="P216" s="245">
        <f t="shared" si="16"/>
        <v>16</v>
      </c>
      <c r="Q216" s="245">
        <f t="shared" si="16"/>
        <v>85</v>
      </c>
      <c r="R216" s="245">
        <f t="shared" si="16"/>
        <v>136</v>
      </c>
      <c r="S216" s="245">
        <f t="shared" si="16"/>
        <v>237</v>
      </c>
      <c r="T216" s="245">
        <f t="shared" si="16"/>
        <v>482</v>
      </c>
      <c r="U216" s="245">
        <f t="shared" si="16"/>
        <v>5</v>
      </c>
      <c r="V216" s="245">
        <f t="shared" si="16"/>
        <v>36</v>
      </c>
      <c r="W216" s="245">
        <f t="shared" si="16"/>
        <v>951</v>
      </c>
      <c r="X216" s="260">
        <f t="shared" si="16"/>
        <v>3392</v>
      </c>
      <c r="Y216" s="260">
        <f t="shared" si="16"/>
        <v>3069</v>
      </c>
      <c r="Z216" s="279">
        <f t="shared" si="15"/>
        <v>110.5246008471815</v>
      </c>
      <c r="AB216" s="197">
        <f t="shared" si="2"/>
        <v>-412321</v>
      </c>
      <c r="AC216" s="197">
        <v>415390</v>
      </c>
      <c r="AD216" s="197">
        <v>415192</v>
      </c>
      <c r="AE216">
        <f t="shared" si="3"/>
        <v>-412123</v>
      </c>
    </row>
    <row r="217" spans="1:31" ht="13.5" customHeight="1">
      <c r="A217" s="204"/>
      <c r="B217" s="202" t="s">
        <v>350</v>
      </c>
      <c r="C217" s="222"/>
      <c r="D217" s="226" t="s">
        <v>357</v>
      </c>
      <c r="E217" s="236">
        <f t="shared" ref="E217:Y218" si="17">E219+E221+E223+E225+E227+E229+E231+E233+E235+E237+E239+E241+E243+E245+E247+E249+E251+E253+E255+E257+E264+E266+E268</f>
        <v>248</v>
      </c>
      <c r="F217" s="236">
        <f t="shared" si="17"/>
        <v>50</v>
      </c>
      <c r="G217" s="236">
        <f t="shared" si="17"/>
        <v>61</v>
      </c>
      <c r="H217" s="236">
        <f t="shared" si="17"/>
        <v>18</v>
      </c>
      <c r="I217" s="236">
        <f t="shared" si="17"/>
        <v>17</v>
      </c>
      <c r="J217" s="236">
        <f t="shared" si="17"/>
        <v>42</v>
      </c>
      <c r="K217" s="236">
        <f t="shared" si="17"/>
        <v>18</v>
      </c>
      <c r="L217" s="236">
        <f t="shared" si="17"/>
        <v>28</v>
      </c>
      <c r="M217" s="236">
        <f t="shared" si="17"/>
        <v>11</v>
      </c>
      <c r="N217" s="236">
        <f t="shared" si="17"/>
        <v>22</v>
      </c>
      <c r="O217" s="236">
        <f t="shared" si="17"/>
        <v>75</v>
      </c>
      <c r="P217" s="236">
        <f t="shared" si="17"/>
        <v>8</v>
      </c>
      <c r="Q217" s="236">
        <f t="shared" si="17"/>
        <v>44</v>
      </c>
      <c r="R217" s="236">
        <f t="shared" si="17"/>
        <v>59</v>
      </c>
      <c r="S217" s="236">
        <f t="shared" si="17"/>
        <v>53</v>
      </c>
      <c r="T217" s="236">
        <f t="shared" si="17"/>
        <v>296</v>
      </c>
      <c r="U217" s="236">
        <f t="shared" si="17"/>
        <v>4</v>
      </c>
      <c r="V217" s="236">
        <f t="shared" si="17"/>
        <v>14</v>
      </c>
      <c r="W217" s="236">
        <f t="shared" si="17"/>
        <v>599</v>
      </c>
      <c r="X217" s="256">
        <f t="shared" si="17"/>
        <v>1667</v>
      </c>
      <c r="Y217" s="256">
        <f t="shared" si="17"/>
        <v>1622</v>
      </c>
      <c r="Z217" s="280">
        <f t="shared" si="15"/>
        <v>102.77435265104809</v>
      </c>
      <c r="AB217" s="197">
        <f t="shared" si="2"/>
        <v>-318881</v>
      </c>
      <c r="AC217" s="197">
        <v>320503</v>
      </c>
      <c r="AD217" s="197">
        <v>320467</v>
      </c>
      <c r="AE217">
        <f t="shared" si="3"/>
        <v>-318845</v>
      </c>
    </row>
    <row r="218" spans="1:31" ht="13.5" customHeight="1">
      <c r="A218" s="204"/>
      <c r="B218" s="203"/>
      <c r="C218" s="211"/>
      <c r="D218" s="227" t="s">
        <v>76</v>
      </c>
      <c r="E218" s="237">
        <f t="shared" si="17"/>
        <v>487</v>
      </c>
      <c r="F218" s="237">
        <f t="shared" si="17"/>
        <v>78</v>
      </c>
      <c r="G218" s="237">
        <f t="shared" si="17"/>
        <v>93</v>
      </c>
      <c r="H218" s="237">
        <f t="shared" si="17"/>
        <v>22</v>
      </c>
      <c r="I218" s="237">
        <f t="shared" si="17"/>
        <v>18</v>
      </c>
      <c r="J218" s="237">
        <f t="shared" si="17"/>
        <v>43</v>
      </c>
      <c r="K218" s="237">
        <f t="shared" si="17"/>
        <v>19</v>
      </c>
      <c r="L218" s="237">
        <f t="shared" si="17"/>
        <v>41</v>
      </c>
      <c r="M218" s="237">
        <f t="shared" si="17"/>
        <v>20</v>
      </c>
      <c r="N218" s="237">
        <f t="shared" si="17"/>
        <v>43</v>
      </c>
      <c r="O218" s="237">
        <f t="shared" si="17"/>
        <v>167</v>
      </c>
      <c r="P218" s="237">
        <f t="shared" si="17"/>
        <v>15</v>
      </c>
      <c r="Q218" s="237">
        <f t="shared" si="17"/>
        <v>64</v>
      </c>
      <c r="R218" s="237">
        <f t="shared" si="17"/>
        <v>120</v>
      </c>
      <c r="S218" s="237">
        <f t="shared" si="17"/>
        <v>232</v>
      </c>
      <c r="T218" s="237">
        <f t="shared" si="17"/>
        <v>427</v>
      </c>
      <c r="U218" s="237">
        <f t="shared" si="17"/>
        <v>4</v>
      </c>
      <c r="V218" s="237">
        <f t="shared" si="17"/>
        <v>34</v>
      </c>
      <c r="W218" s="237">
        <f t="shared" si="17"/>
        <v>727</v>
      </c>
      <c r="X218" s="261">
        <f t="shared" si="17"/>
        <v>2654</v>
      </c>
      <c r="Y218" s="261">
        <f t="shared" si="17"/>
        <v>2280</v>
      </c>
      <c r="Z218" s="281">
        <f t="shared" si="15"/>
        <v>116.40350877192982</v>
      </c>
      <c r="AB218" s="197">
        <f t="shared" si="2"/>
        <v>-393035</v>
      </c>
      <c r="AC218" s="197">
        <v>395315</v>
      </c>
      <c r="AD218" s="197">
        <v>395117</v>
      </c>
      <c r="AE218">
        <f t="shared" si="3"/>
        <v>-392837</v>
      </c>
    </row>
    <row r="219" spans="1:31" ht="13.5" customHeight="1">
      <c r="A219" s="204"/>
      <c r="B219" s="204"/>
      <c r="C219" s="216" t="s">
        <v>194</v>
      </c>
      <c r="D219" s="228" t="s">
        <v>357</v>
      </c>
      <c r="E219" s="238">
        <v>68</v>
      </c>
      <c r="F219" s="238">
        <v>23</v>
      </c>
      <c r="G219" s="238">
        <v>12</v>
      </c>
      <c r="H219" s="238">
        <v>5</v>
      </c>
      <c r="I219" s="238">
        <v>17</v>
      </c>
      <c r="J219" s="238">
        <v>21</v>
      </c>
      <c r="K219" s="238">
        <v>5</v>
      </c>
      <c r="L219" s="238">
        <v>16</v>
      </c>
      <c r="M219" s="238">
        <v>1</v>
      </c>
      <c r="N219" s="238">
        <v>4</v>
      </c>
      <c r="O219" s="238">
        <v>31</v>
      </c>
      <c r="P219" s="238">
        <v>0</v>
      </c>
      <c r="Q219" s="238">
        <v>8</v>
      </c>
      <c r="R219" s="238">
        <v>8</v>
      </c>
      <c r="S219" s="238">
        <v>1</v>
      </c>
      <c r="T219" s="238">
        <v>128</v>
      </c>
      <c r="U219" s="238">
        <v>0</v>
      </c>
      <c r="V219" s="238">
        <v>4</v>
      </c>
      <c r="W219" s="238">
        <v>107</v>
      </c>
      <c r="X219" s="251">
        <v>459</v>
      </c>
      <c r="Y219" s="263">
        <v>491</v>
      </c>
      <c r="Z219" s="277">
        <f t="shared" si="15"/>
        <v>93.482688391038693</v>
      </c>
      <c r="AB219" s="197">
        <f t="shared" si="2"/>
        <v>-92232</v>
      </c>
      <c r="AC219" s="197">
        <v>92723</v>
      </c>
      <c r="AD219" s="197">
        <v>92723</v>
      </c>
      <c r="AE219">
        <f t="shared" si="3"/>
        <v>-92232</v>
      </c>
    </row>
    <row r="220" spans="1:31" ht="13.5" customHeight="1">
      <c r="A220" s="204"/>
      <c r="B220" s="205"/>
      <c r="C220" s="217"/>
      <c r="D220" s="229" t="s">
        <v>76</v>
      </c>
      <c r="E220" s="239">
        <v>79</v>
      </c>
      <c r="F220" s="239">
        <v>23</v>
      </c>
      <c r="G220" s="239">
        <v>12</v>
      </c>
      <c r="H220" s="239">
        <v>5</v>
      </c>
      <c r="I220" s="239">
        <v>18</v>
      </c>
      <c r="J220" s="239">
        <v>22</v>
      </c>
      <c r="K220" s="239">
        <v>5</v>
      </c>
      <c r="L220" s="239">
        <v>16</v>
      </c>
      <c r="M220" s="239">
        <v>3</v>
      </c>
      <c r="N220" s="239">
        <v>4</v>
      </c>
      <c r="O220" s="239">
        <v>31</v>
      </c>
      <c r="P220" s="239">
        <v>0</v>
      </c>
      <c r="Q220" s="239">
        <v>8</v>
      </c>
      <c r="R220" s="239">
        <v>8</v>
      </c>
      <c r="S220" s="239">
        <v>1</v>
      </c>
      <c r="T220" s="239">
        <v>147</v>
      </c>
      <c r="U220" s="239">
        <v>0</v>
      </c>
      <c r="V220" s="239">
        <v>4</v>
      </c>
      <c r="W220" s="239">
        <v>108</v>
      </c>
      <c r="X220" s="252">
        <v>494</v>
      </c>
      <c r="Y220" s="264">
        <v>686</v>
      </c>
      <c r="Z220" s="278">
        <f t="shared" si="15"/>
        <v>72.011661807580168</v>
      </c>
      <c r="AB220" s="197">
        <f t="shared" si="2"/>
        <v>-115252</v>
      </c>
      <c r="AC220" s="197">
        <v>115938</v>
      </c>
      <c r="AD220" s="197">
        <v>115938</v>
      </c>
      <c r="AE220">
        <f t="shared" si="3"/>
        <v>-115252</v>
      </c>
    </row>
    <row r="221" spans="1:31" ht="13.5" customHeight="1">
      <c r="A221" s="204"/>
      <c r="B221" s="205"/>
      <c r="C221" s="217" t="s">
        <v>162</v>
      </c>
      <c r="D221" s="229" t="s">
        <v>357</v>
      </c>
      <c r="E221" s="239">
        <v>0</v>
      </c>
      <c r="F221" s="239">
        <v>0</v>
      </c>
      <c r="G221" s="239">
        <v>0</v>
      </c>
      <c r="H221" s="239">
        <v>0</v>
      </c>
      <c r="I221" s="239">
        <v>0</v>
      </c>
      <c r="J221" s="239">
        <v>0</v>
      </c>
      <c r="K221" s="239">
        <v>0</v>
      </c>
      <c r="L221" s="239">
        <v>0</v>
      </c>
      <c r="M221" s="239">
        <v>0</v>
      </c>
      <c r="N221" s="239">
        <v>0</v>
      </c>
      <c r="O221" s="239">
        <v>0</v>
      </c>
      <c r="P221" s="239">
        <v>0</v>
      </c>
      <c r="Q221" s="239">
        <v>0</v>
      </c>
      <c r="R221" s="239">
        <v>0</v>
      </c>
      <c r="S221" s="239">
        <v>40</v>
      </c>
      <c r="T221" s="239">
        <v>3</v>
      </c>
      <c r="U221" s="239">
        <v>0</v>
      </c>
      <c r="V221" s="239">
        <v>0</v>
      </c>
      <c r="W221" s="239">
        <v>1</v>
      </c>
      <c r="X221" s="252">
        <v>44</v>
      </c>
      <c r="Y221" s="264">
        <v>19</v>
      </c>
      <c r="Z221" s="278">
        <f t="shared" si="15"/>
        <v>231.57894736842107</v>
      </c>
      <c r="AB221" s="197">
        <f t="shared" si="2"/>
        <v>-122</v>
      </c>
      <c r="AC221" s="197">
        <v>141</v>
      </c>
      <c r="AD221" s="197">
        <v>105</v>
      </c>
      <c r="AE221" s="287">
        <f t="shared" si="3"/>
        <v>-86</v>
      </c>
    </row>
    <row r="222" spans="1:31" ht="13.5" customHeight="1">
      <c r="A222" s="204"/>
      <c r="B222" s="205"/>
      <c r="C222" s="217"/>
      <c r="D222" s="229" t="s">
        <v>76</v>
      </c>
      <c r="E222" s="239">
        <v>0</v>
      </c>
      <c r="F222" s="239">
        <v>0</v>
      </c>
      <c r="G222" s="239">
        <v>0</v>
      </c>
      <c r="H222" s="239">
        <v>0</v>
      </c>
      <c r="I222" s="239">
        <v>0</v>
      </c>
      <c r="J222" s="239">
        <v>0</v>
      </c>
      <c r="K222" s="239">
        <v>0</v>
      </c>
      <c r="L222" s="239">
        <v>0</v>
      </c>
      <c r="M222" s="239">
        <v>0</v>
      </c>
      <c r="N222" s="239">
        <v>0</v>
      </c>
      <c r="O222" s="239">
        <v>0</v>
      </c>
      <c r="P222" s="239">
        <v>0</v>
      </c>
      <c r="Q222" s="239">
        <v>0</v>
      </c>
      <c r="R222" s="239">
        <v>0</v>
      </c>
      <c r="S222" s="239">
        <v>199</v>
      </c>
      <c r="T222" s="239">
        <v>3</v>
      </c>
      <c r="U222" s="239">
        <v>0</v>
      </c>
      <c r="V222" s="239">
        <v>0</v>
      </c>
      <c r="W222" s="239">
        <v>1</v>
      </c>
      <c r="X222" s="252">
        <v>203</v>
      </c>
      <c r="Y222" s="264">
        <v>31</v>
      </c>
      <c r="Z222" s="278">
        <f t="shared" si="15"/>
        <v>654.83870967741939</v>
      </c>
      <c r="AB222" s="197">
        <f t="shared" si="2"/>
        <v>-481</v>
      </c>
      <c r="AC222" s="197">
        <v>512</v>
      </c>
      <c r="AD222" s="197">
        <v>314</v>
      </c>
      <c r="AE222" s="287">
        <f t="shared" si="3"/>
        <v>-283</v>
      </c>
    </row>
    <row r="223" spans="1:31" ht="13.5" customHeight="1">
      <c r="A223" s="204"/>
      <c r="B223" s="205"/>
      <c r="C223" s="217" t="s">
        <v>310</v>
      </c>
      <c r="D223" s="229" t="s">
        <v>357</v>
      </c>
      <c r="E223" s="239">
        <v>0</v>
      </c>
      <c r="F223" s="239">
        <v>0</v>
      </c>
      <c r="G223" s="239">
        <v>0</v>
      </c>
      <c r="H223" s="239">
        <v>0</v>
      </c>
      <c r="I223" s="239">
        <v>0</v>
      </c>
      <c r="J223" s="239">
        <v>0</v>
      </c>
      <c r="K223" s="239">
        <v>0</v>
      </c>
      <c r="L223" s="239">
        <v>0</v>
      </c>
      <c r="M223" s="239">
        <v>0</v>
      </c>
      <c r="N223" s="239">
        <v>0</v>
      </c>
      <c r="O223" s="239">
        <v>0</v>
      </c>
      <c r="P223" s="239">
        <v>0</v>
      </c>
      <c r="Q223" s="239">
        <v>0</v>
      </c>
      <c r="R223" s="239">
        <v>0</v>
      </c>
      <c r="S223" s="239">
        <v>0</v>
      </c>
      <c r="T223" s="239">
        <v>0</v>
      </c>
      <c r="U223" s="239">
        <v>0</v>
      </c>
      <c r="V223" s="239">
        <v>0</v>
      </c>
      <c r="W223" s="239">
        <v>0</v>
      </c>
      <c r="X223" s="252">
        <v>0</v>
      </c>
      <c r="Y223" s="264">
        <v>12</v>
      </c>
      <c r="Z223" s="278">
        <f t="shared" si="15"/>
        <v>0</v>
      </c>
      <c r="AB223" s="197">
        <f t="shared" si="2"/>
        <v>-408</v>
      </c>
      <c r="AC223" s="197">
        <v>420</v>
      </c>
      <c r="AD223" s="197">
        <v>420</v>
      </c>
      <c r="AE223">
        <f t="shared" si="3"/>
        <v>-408</v>
      </c>
    </row>
    <row r="224" spans="1:31" ht="13.5" customHeight="1">
      <c r="A224" s="204"/>
      <c r="B224" s="205"/>
      <c r="C224" s="217"/>
      <c r="D224" s="229" t="s">
        <v>76</v>
      </c>
      <c r="E224" s="239">
        <v>0</v>
      </c>
      <c r="F224" s="239">
        <v>0</v>
      </c>
      <c r="G224" s="239">
        <v>0</v>
      </c>
      <c r="H224" s="239">
        <v>0</v>
      </c>
      <c r="I224" s="239">
        <v>0</v>
      </c>
      <c r="J224" s="239">
        <v>0</v>
      </c>
      <c r="K224" s="239">
        <v>0</v>
      </c>
      <c r="L224" s="239">
        <v>0</v>
      </c>
      <c r="M224" s="239">
        <v>0</v>
      </c>
      <c r="N224" s="239">
        <v>0</v>
      </c>
      <c r="O224" s="239">
        <v>0</v>
      </c>
      <c r="P224" s="239">
        <v>0</v>
      </c>
      <c r="Q224" s="239">
        <v>0</v>
      </c>
      <c r="R224" s="239">
        <v>0</v>
      </c>
      <c r="S224" s="239">
        <v>0</v>
      </c>
      <c r="T224" s="239">
        <v>0</v>
      </c>
      <c r="U224" s="239">
        <v>0</v>
      </c>
      <c r="V224" s="239">
        <v>0</v>
      </c>
      <c r="W224" s="239">
        <v>0</v>
      </c>
      <c r="X224" s="252">
        <v>0</v>
      </c>
      <c r="Y224" s="264">
        <v>12</v>
      </c>
      <c r="Z224" s="278">
        <f t="shared" si="15"/>
        <v>0</v>
      </c>
      <c r="AB224" s="197">
        <f t="shared" si="2"/>
        <v>-502</v>
      </c>
      <c r="AC224" s="197">
        <v>514</v>
      </c>
      <c r="AD224" s="197">
        <v>514</v>
      </c>
      <c r="AE224">
        <f t="shared" si="3"/>
        <v>-502</v>
      </c>
    </row>
    <row r="225" spans="1:31" ht="13.5" customHeight="1">
      <c r="A225" s="204"/>
      <c r="B225" s="205"/>
      <c r="C225" s="217" t="s">
        <v>196</v>
      </c>
      <c r="D225" s="229" t="s">
        <v>357</v>
      </c>
      <c r="E225" s="239">
        <v>58</v>
      </c>
      <c r="F225" s="239">
        <v>18</v>
      </c>
      <c r="G225" s="239">
        <v>35</v>
      </c>
      <c r="H225" s="239">
        <v>12</v>
      </c>
      <c r="I225" s="239">
        <v>0</v>
      </c>
      <c r="J225" s="239">
        <v>7</v>
      </c>
      <c r="K225" s="239">
        <v>10</v>
      </c>
      <c r="L225" s="239">
        <v>4</v>
      </c>
      <c r="M225" s="239">
        <v>8</v>
      </c>
      <c r="N225" s="239">
        <v>17</v>
      </c>
      <c r="O225" s="239">
        <v>35</v>
      </c>
      <c r="P225" s="239">
        <v>2</v>
      </c>
      <c r="Q225" s="239">
        <v>17</v>
      </c>
      <c r="R225" s="239">
        <v>13</v>
      </c>
      <c r="S225" s="239">
        <v>0</v>
      </c>
      <c r="T225" s="239">
        <v>94</v>
      </c>
      <c r="U225" s="239">
        <v>0</v>
      </c>
      <c r="V225" s="239">
        <v>1</v>
      </c>
      <c r="W225" s="239">
        <v>78</v>
      </c>
      <c r="X225" s="252">
        <v>409</v>
      </c>
      <c r="Y225" s="264">
        <v>241</v>
      </c>
      <c r="Z225" s="278">
        <f t="shared" si="15"/>
        <v>169.70954356846474</v>
      </c>
      <c r="AB225" s="197">
        <f t="shared" si="2"/>
        <v>-47561</v>
      </c>
      <c r="AC225" s="197">
        <v>47802</v>
      </c>
      <c r="AD225" s="197">
        <v>47802</v>
      </c>
      <c r="AE225">
        <f t="shared" si="3"/>
        <v>-47561</v>
      </c>
    </row>
    <row r="226" spans="1:31" ht="13.5" customHeight="1">
      <c r="A226" s="204"/>
      <c r="B226" s="205"/>
      <c r="C226" s="217"/>
      <c r="D226" s="229" t="s">
        <v>76</v>
      </c>
      <c r="E226" s="239">
        <v>69</v>
      </c>
      <c r="F226" s="239">
        <v>44</v>
      </c>
      <c r="G226" s="239">
        <v>66</v>
      </c>
      <c r="H226" s="239">
        <v>16</v>
      </c>
      <c r="I226" s="239">
        <v>0</v>
      </c>
      <c r="J226" s="239">
        <v>7</v>
      </c>
      <c r="K226" s="239">
        <v>11</v>
      </c>
      <c r="L226" s="239">
        <v>5</v>
      </c>
      <c r="M226" s="239">
        <v>15</v>
      </c>
      <c r="N226" s="239">
        <v>38</v>
      </c>
      <c r="O226" s="239">
        <v>125</v>
      </c>
      <c r="P226" s="239">
        <v>8</v>
      </c>
      <c r="Q226" s="239">
        <v>24</v>
      </c>
      <c r="R226" s="239">
        <v>19</v>
      </c>
      <c r="S226" s="239">
        <v>0</v>
      </c>
      <c r="T226" s="239">
        <v>143</v>
      </c>
      <c r="U226" s="239">
        <v>0</v>
      </c>
      <c r="V226" s="239">
        <v>1</v>
      </c>
      <c r="W226" s="239">
        <v>113</v>
      </c>
      <c r="X226" s="252">
        <v>704</v>
      </c>
      <c r="Y226" s="264">
        <v>337</v>
      </c>
      <c r="Z226" s="278">
        <f t="shared" si="15"/>
        <v>208.90207715133533</v>
      </c>
      <c r="AB226" s="197">
        <f t="shared" si="2"/>
        <v>-64561</v>
      </c>
      <c r="AC226" s="197">
        <v>64898</v>
      </c>
      <c r="AD226" s="197">
        <v>64898</v>
      </c>
      <c r="AE226">
        <f t="shared" si="3"/>
        <v>-64561</v>
      </c>
    </row>
    <row r="227" spans="1:31" ht="13.5" customHeight="1">
      <c r="A227" s="204"/>
      <c r="B227" s="205"/>
      <c r="C227" s="217" t="s">
        <v>197</v>
      </c>
      <c r="D227" s="229" t="s">
        <v>357</v>
      </c>
      <c r="E227" s="239">
        <v>0</v>
      </c>
      <c r="F227" s="239">
        <v>0</v>
      </c>
      <c r="G227" s="239">
        <v>0</v>
      </c>
      <c r="H227" s="239">
        <v>0</v>
      </c>
      <c r="I227" s="239">
        <v>0</v>
      </c>
      <c r="J227" s="239">
        <v>0</v>
      </c>
      <c r="K227" s="239">
        <v>0</v>
      </c>
      <c r="L227" s="239">
        <v>0</v>
      </c>
      <c r="M227" s="239">
        <v>0</v>
      </c>
      <c r="N227" s="239">
        <v>0</v>
      </c>
      <c r="O227" s="239">
        <v>0</v>
      </c>
      <c r="P227" s="239">
        <v>0</v>
      </c>
      <c r="Q227" s="239">
        <v>0</v>
      </c>
      <c r="R227" s="239">
        <v>0</v>
      </c>
      <c r="S227" s="239">
        <v>0</v>
      </c>
      <c r="T227" s="239">
        <v>0</v>
      </c>
      <c r="U227" s="239">
        <v>0</v>
      </c>
      <c r="V227" s="239">
        <v>0</v>
      </c>
      <c r="W227" s="239">
        <v>0</v>
      </c>
      <c r="X227" s="252">
        <v>0</v>
      </c>
      <c r="Y227" s="264">
        <v>0</v>
      </c>
      <c r="Z227" s="278" t="str">
        <f t="shared" si="15"/>
        <v>－</v>
      </c>
      <c r="AB227" s="197">
        <f t="shared" si="2"/>
        <v>0</v>
      </c>
      <c r="AC227" s="197">
        <v>0</v>
      </c>
      <c r="AD227" s="197">
        <v>0</v>
      </c>
      <c r="AE227">
        <f t="shared" si="3"/>
        <v>0</v>
      </c>
    </row>
    <row r="228" spans="1:31" ht="13.5" customHeight="1">
      <c r="A228" s="204"/>
      <c r="B228" s="205"/>
      <c r="C228" s="217"/>
      <c r="D228" s="229" t="s">
        <v>76</v>
      </c>
      <c r="E228" s="239">
        <v>0</v>
      </c>
      <c r="F228" s="239">
        <v>0</v>
      </c>
      <c r="G228" s="239">
        <v>0</v>
      </c>
      <c r="H228" s="239">
        <v>0</v>
      </c>
      <c r="I228" s="239">
        <v>0</v>
      </c>
      <c r="J228" s="239">
        <v>0</v>
      </c>
      <c r="K228" s="239">
        <v>0</v>
      </c>
      <c r="L228" s="239">
        <v>0</v>
      </c>
      <c r="M228" s="239">
        <v>0</v>
      </c>
      <c r="N228" s="239">
        <v>0</v>
      </c>
      <c r="O228" s="239">
        <v>0</v>
      </c>
      <c r="P228" s="239">
        <v>0</v>
      </c>
      <c r="Q228" s="239">
        <v>0</v>
      </c>
      <c r="R228" s="239">
        <v>0</v>
      </c>
      <c r="S228" s="239">
        <v>0</v>
      </c>
      <c r="T228" s="239">
        <v>0</v>
      </c>
      <c r="U228" s="239">
        <v>0</v>
      </c>
      <c r="V228" s="239">
        <v>0</v>
      </c>
      <c r="W228" s="239">
        <v>0</v>
      </c>
      <c r="X228" s="252">
        <v>0</v>
      </c>
      <c r="Y228" s="264">
        <v>0</v>
      </c>
      <c r="Z228" s="278" t="str">
        <f t="shared" si="15"/>
        <v>－</v>
      </c>
      <c r="AB228" s="197">
        <f t="shared" si="2"/>
        <v>0</v>
      </c>
      <c r="AC228" s="197">
        <v>0</v>
      </c>
      <c r="AD228" s="197">
        <v>0</v>
      </c>
      <c r="AE228">
        <f t="shared" si="3"/>
        <v>0</v>
      </c>
    </row>
    <row r="229" spans="1:31" ht="13.5" customHeight="1">
      <c r="A229" s="204"/>
      <c r="B229" s="205"/>
      <c r="C229" s="217" t="s">
        <v>198</v>
      </c>
      <c r="D229" s="229" t="s">
        <v>357</v>
      </c>
      <c r="E229" s="239">
        <v>0</v>
      </c>
      <c r="F229" s="239">
        <v>0</v>
      </c>
      <c r="G229" s="239">
        <v>0</v>
      </c>
      <c r="H229" s="239">
        <v>0</v>
      </c>
      <c r="I229" s="239">
        <v>0</v>
      </c>
      <c r="J229" s="239">
        <v>0</v>
      </c>
      <c r="K229" s="239">
        <v>0</v>
      </c>
      <c r="L229" s="239">
        <v>0</v>
      </c>
      <c r="M229" s="239">
        <v>0</v>
      </c>
      <c r="N229" s="239">
        <v>0</v>
      </c>
      <c r="O229" s="239">
        <v>0</v>
      </c>
      <c r="P229" s="239">
        <v>0</v>
      </c>
      <c r="Q229" s="239">
        <v>0</v>
      </c>
      <c r="R229" s="239">
        <v>0</v>
      </c>
      <c r="S229" s="239">
        <v>0</v>
      </c>
      <c r="T229" s="239">
        <v>0</v>
      </c>
      <c r="U229" s="239">
        <v>0</v>
      </c>
      <c r="V229" s="239">
        <v>0</v>
      </c>
      <c r="W229" s="239">
        <v>0</v>
      </c>
      <c r="X229" s="252">
        <v>0</v>
      </c>
      <c r="Y229" s="264">
        <v>4</v>
      </c>
      <c r="Z229" s="278">
        <f t="shared" si="15"/>
        <v>0</v>
      </c>
      <c r="AB229" s="197">
        <f t="shared" si="2"/>
        <v>-1103</v>
      </c>
      <c r="AC229" s="197">
        <v>1107</v>
      </c>
      <c r="AD229" s="197">
        <v>1107</v>
      </c>
      <c r="AE229">
        <f t="shared" si="3"/>
        <v>-1103</v>
      </c>
    </row>
    <row r="230" spans="1:31" ht="13.5" customHeight="1">
      <c r="A230" s="204"/>
      <c r="B230" s="205"/>
      <c r="C230" s="217"/>
      <c r="D230" s="229" t="s">
        <v>76</v>
      </c>
      <c r="E230" s="239">
        <v>0</v>
      </c>
      <c r="F230" s="239">
        <v>0</v>
      </c>
      <c r="G230" s="239">
        <v>0</v>
      </c>
      <c r="H230" s="239">
        <v>0</v>
      </c>
      <c r="I230" s="239">
        <v>0</v>
      </c>
      <c r="J230" s="239">
        <v>0</v>
      </c>
      <c r="K230" s="239">
        <v>0</v>
      </c>
      <c r="L230" s="239">
        <v>0</v>
      </c>
      <c r="M230" s="239">
        <v>0</v>
      </c>
      <c r="N230" s="239">
        <v>0</v>
      </c>
      <c r="O230" s="239">
        <v>0</v>
      </c>
      <c r="P230" s="239">
        <v>0</v>
      </c>
      <c r="Q230" s="239">
        <v>0</v>
      </c>
      <c r="R230" s="239">
        <v>0</v>
      </c>
      <c r="S230" s="239">
        <v>0</v>
      </c>
      <c r="T230" s="239">
        <v>0</v>
      </c>
      <c r="U230" s="239">
        <v>0</v>
      </c>
      <c r="V230" s="239">
        <v>0</v>
      </c>
      <c r="W230" s="239">
        <v>0</v>
      </c>
      <c r="X230" s="252">
        <v>0</v>
      </c>
      <c r="Y230" s="264">
        <v>4</v>
      </c>
      <c r="Z230" s="278">
        <f t="shared" si="15"/>
        <v>0</v>
      </c>
      <c r="AB230" s="197">
        <f t="shared" si="2"/>
        <v>-1282</v>
      </c>
      <c r="AC230" s="197">
        <v>1286</v>
      </c>
      <c r="AD230" s="197">
        <v>1286</v>
      </c>
      <c r="AE230">
        <f t="shared" si="3"/>
        <v>-1282</v>
      </c>
    </row>
    <row r="231" spans="1:31" ht="13.5" customHeight="1">
      <c r="A231" s="204"/>
      <c r="B231" s="205"/>
      <c r="C231" s="217" t="s">
        <v>201</v>
      </c>
      <c r="D231" s="229" t="s">
        <v>357</v>
      </c>
      <c r="E231" s="239">
        <v>0</v>
      </c>
      <c r="F231" s="239">
        <v>0</v>
      </c>
      <c r="G231" s="239">
        <v>0</v>
      </c>
      <c r="H231" s="239">
        <v>0</v>
      </c>
      <c r="I231" s="239">
        <v>0</v>
      </c>
      <c r="J231" s="239">
        <v>0</v>
      </c>
      <c r="K231" s="239">
        <v>0</v>
      </c>
      <c r="L231" s="239">
        <v>0</v>
      </c>
      <c r="M231" s="239">
        <v>0</v>
      </c>
      <c r="N231" s="239">
        <v>0</v>
      </c>
      <c r="O231" s="239">
        <v>0</v>
      </c>
      <c r="P231" s="239">
        <v>0</v>
      </c>
      <c r="Q231" s="239">
        <v>0</v>
      </c>
      <c r="R231" s="239">
        <v>0</v>
      </c>
      <c r="S231" s="239">
        <v>0</v>
      </c>
      <c r="T231" s="239">
        <v>0</v>
      </c>
      <c r="U231" s="239">
        <v>0</v>
      </c>
      <c r="V231" s="239">
        <v>0</v>
      </c>
      <c r="W231" s="239">
        <v>0</v>
      </c>
      <c r="X231" s="252">
        <v>0</v>
      </c>
      <c r="Y231" s="264">
        <v>0</v>
      </c>
      <c r="Z231" s="278" t="str">
        <f t="shared" si="15"/>
        <v>－</v>
      </c>
      <c r="AB231" s="197">
        <f t="shared" si="2"/>
        <v>-10</v>
      </c>
      <c r="AC231" s="197">
        <v>10</v>
      </c>
      <c r="AD231" s="197">
        <v>10</v>
      </c>
      <c r="AE231">
        <f t="shared" si="3"/>
        <v>-10</v>
      </c>
    </row>
    <row r="232" spans="1:31" ht="13.5" customHeight="1">
      <c r="A232" s="204"/>
      <c r="B232" s="205"/>
      <c r="C232" s="217"/>
      <c r="D232" s="229" t="s">
        <v>76</v>
      </c>
      <c r="E232" s="239">
        <v>0</v>
      </c>
      <c r="F232" s="239">
        <v>0</v>
      </c>
      <c r="G232" s="239">
        <v>0</v>
      </c>
      <c r="H232" s="239">
        <v>0</v>
      </c>
      <c r="I232" s="239">
        <v>0</v>
      </c>
      <c r="J232" s="239">
        <v>0</v>
      </c>
      <c r="K232" s="239">
        <v>0</v>
      </c>
      <c r="L232" s="239">
        <v>0</v>
      </c>
      <c r="M232" s="239">
        <v>0</v>
      </c>
      <c r="N232" s="239">
        <v>0</v>
      </c>
      <c r="O232" s="239">
        <v>0</v>
      </c>
      <c r="P232" s="239">
        <v>0</v>
      </c>
      <c r="Q232" s="239">
        <v>0</v>
      </c>
      <c r="R232" s="239">
        <v>0</v>
      </c>
      <c r="S232" s="239">
        <v>0</v>
      </c>
      <c r="T232" s="239">
        <v>0</v>
      </c>
      <c r="U232" s="239">
        <v>0</v>
      </c>
      <c r="V232" s="239">
        <v>0</v>
      </c>
      <c r="W232" s="239">
        <v>0</v>
      </c>
      <c r="X232" s="252">
        <v>0</v>
      </c>
      <c r="Y232" s="264">
        <v>0</v>
      </c>
      <c r="Z232" s="278" t="str">
        <f t="shared" si="15"/>
        <v>－</v>
      </c>
      <c r="AB232" s="197">
        <f t="shared" si="2"/>
        <v>-14</v>
      </c>
      <c r="AC232" s="197">
        <v>14</v>
      </c>
      <c r="AD232" s="197">
        <v>14</v>
      </c>
      <c r="AE232">
        <f t="shared" si="3"/>
        <v>-14</v>
      </c>
    </row>
    <row r="233" spans="1:31" ht="13.5" customHeight="1">
      <c r="A233" s="204"/>
      <c r="B233" s="211"/>
      <c r="C233" s="217" t="s">
        <v>204</v>
      </c>
      <c r="D233" s="229" t="s">
        <v>357</v>
      </c>
      <c r="E233" s="239">
        <v>0</v>
      </c>
      <c r="F233" s="239">
        <v>0</v>
      </c>
      <c r="G233" s="239">
        <v>0</v>
      </c>
      <c r="H233" s="239">
        <v>0</v>
      </c>
      <c r="I233" s="239">
        <v>0</v>
      </c>
      <c r="J233" s="239">
        <v>0</v>
      </c>
      <c r="K233" s="239">
        <v>0</v>
      </c>
      <c r="L233" s="239">
        <v>0</v>
      </c>
      <c r="M233" s="239">
        <v>0</v>
      </c>
      <c r="N233" s="239">
        <v>0</v>
      </c>
      <c r="O233" s="239">
        <v>0</v>
      </c>
      <c r="P233" s="239">
        <v>0</v>
      </c>
      <c r="Q233" s="239">
        <v>0</v>
      </c>
      <c r="R233" s="239">
        <v>0</v>
      </c>
      <c r="S233" s="239">
        <v>0</v>
      </c>
      <c r="T233" s="239">
        <v>0</v>
      </c>
      <c r="U233" s="239">
        <v>0</v>
      </c>
      <c r="V233" s="239">
        <v>0</v>
      </c>
      <c r="W233" s="239">
        <v>0</v>
      </c>
      <c r="X233" s="252">
        <v>0</v>
      </c>
      <c r="Y233" s="264">
        <v>0</v>
      </c>
      <c r="Z233" s="278" t="str">
        <f t="shared" si="15"/>
        <v>－</v>
      </c>
      <c r="AB233" s="197">
        <f t="shared" si="2"/>
        <v>-13</v>
      </c>
      <c r="AC233" s="197">
        <v>13</v>
      </c>
      <c r="AD233" s="197">
        <v>13</v>
      </c>
      <c r="AE233">
        <f t="shared" si="3"/>
        <v>-13</v>
      </c>
    </row>
    <row r="234" spans="1:31" ht="13.5" customHeight="1">
      <c r="A234" s="204"/>
      <c r="B234" s="211"/>
      <c r="C234" s="217"/>
      <c r="D234" s="229" t="s">
        <v>76</v>
      </c>
      <c r="E234" s="239">
        <v>0</v>
      </c>
      <c r="F234" s="239">
        <v>0</v>
      </c>
      <c r="G234" s="239">
        <v>0</v>
      </c>
      <c r="H234" s="239">
        <v>0</v>
      </c>
      <c r="I234" s="239">
        <v>0</v>
      </c>
      <c r="J234" s="239">
        <v>0</v>
      </c>
      <c r="K234" s="239">
        <v>0</v>
      </c>
      <c r="L234" s="239">
        <v>0</v>
      </c>
      <c r="M234" s="239">
        <v>0</v>
      </c>
      <c r="N234" s="239">
        <v>0</v>
      </c>
      <c r="O234" s="239">
        <v>0</v>
      </c>
      <c r="P234" s="239">
        <v>0</v>
      </c>
      <c r="Q234" s="239">
        <v>0</v>
      </c>
      <c r="R234" s="239">
        <v>0</v>
      </c>
      <c r="S234" s="239">
        <v>0</v>
      </c>
      <c r="T234" s="239">
        <v>0</v>
      </c>
      <c r="U234" s="239">
        <v>0</v>
      </c>
      <c r="V234" s="239">
        <v>0</v>
      </c>
      <c r="W234" s="239">
        <v>0</v>
      </c>
      <c r="X234" s="252">
        <v>0</v>
      </c>
      <c r="Y234" s="264">
        <v>0</v>
      </c>
      <c r="Z234" s="278" t="str">
        <f t="shared" si="15"/>
        <v>－</v>
      </c>
      <c r="AB234" s="197">
        <f t="shared" si="2"/>
        <v>-13</v>
      </c>
      <c r="AC234" s="197">
        <v>13</v>
      </c>
      <c r="AD234" s="197">
        <v>13</v>
      </c>
      <c r="AE234">
        <f t="shared" si="3"/>
        <v>-13</v>
      </c>
    </row>
    <row r="235" spans="1:31" ht="13.5" customHeight="1">
      <c r="A235" s="204"/>
      <c r="B235" s="205"/>
      <c r="C235" s="217" t="s">
        <v>205</v>
      </c>
      <c r="D235" s="229" t="s">
        <v>357</v>
      </c>
      <c r="E235" s="239">
        <v>0</v>
      </c>
      <c r="F235" s="239">
        <v>0</v>
      </c>
      <c r="G235" s="239">
        <v>0</v>
      </c>
      <c r="H235" s="239">
        <v>0</v>
      </c>
      <c r="I235" s="239">
        <v>0</v>
      </c>
      <c r="J235" s="239">
        <v>0</v>
      </c>
      <c r="K235" s="239">
        <v>0</v>
      </c>
      <c r="L235" s="239">
        <v>0</v>
      </c>
      <c r="M235" s="239">
        <v>0</v>
      </c>
      <c r="N235" s="239">
        <v>0</v>
      </c>
      <c r="O235" s="239">
        <v>0</v>
      </c>
      <c r="P235" s="239">
        <v>0</v>
      </c>
      <c r="Q235" s="239">
        <v>0</v>
      </c>
      <c r="R235" s="239">
        <v>0</v>
      </c>
      <c r="S235" s="239">
        <v>0</v>
      </c>
      <c r="T235" s="239">
        <v>0</v>
      </c>
      <c r="U235" s="239">
        <v>0</v>
      </c>
      <c r="V235" s="239">
        <v>0</v>
      </c>
      <c r="W235" s="239">
        <v>0</v>
      </c>
      <c r="X235" s="252">
        <v>0</v>
      </c>
      <c r="Y235" s="264">
        <v>0</v>
      </c>
      <c r="Z235" s="278" t="str">
        <f t="shared" si="15"/>
        <v>－</v>
      </c>
      <c r="AB235" s="197">
        <f t="shared" si="2"/>
        <v>-36</v>
      </c>
      <c r="AC235" s="197">
        <v>36</v>
      </c>
      <c r="AD235" s="197">
        <v>36</v>
      </c>
      <c r="AE235">
        <f t="shared" si="3"/>
        <v>-36</v>
      </c>
    </row>
    <row r="236" spans="1:31" ht="13.5" customHeight="1">
      <c r="A236" s="204"/>
      <c r="B236" s="205"/>
      <c r="C236" s="217"/>
      <c r="D236" s="229" t="s">
        <v>76</v>
      </c>
      <c r="E236" s="239">
        <v>0</v>
      </c>
      <c r="F236" s="239">
        <v>0</v>
      </c>
      <c r="G236" s="239">
        <v>0</v>
      </c>
      <c r="H236" s="239">
        <v>0</v>
      </c>
      <c r="I236" s="239">
        <v>0</v>
      </c>
      <c r="J236" s="239">
        <v>0</v>
      </c>
      <c r="K236" s="239">
        <v>0</v>
      </c>
      <c r="L236" s="239">
        <v>0</v>
      </c>
      <c r="M236" s="239">
        <v>0</v>
      </c>
      <c r="N236" s="239">
        <v>0</v>
      </c>
      <c r="O236" s="239">
        <v>0</v>
      </c>
      <c r="P236" s="239">
        <v>0</v>
      </c>
      <c r="Q236" s="239">
        <v>0</v>
      </c>
      <c r="R236" s="239">
        <v>0</v>
      </c>
      <c r="S236" s="239">
        <v>0</v>
      </c>
      <c r="T236" s="239">
        <v>0</v>
      </c>
      <c r="U236" s="239">
        <v>0</v>
      </c>
      <c r="V236" s="239">
        <v>0</v>
      </c>
      <c r="W236" s="239">
        <v>0</v>
      </c>
      <c r="X236" s="252">
        <v>0</v>
      </c>
      <c r="Y236" s="264">
        <v>0</v>
      </c>
      <c r="Z236" s="278" t="str">
        <f t="shared" si="15"/>
        <v>－</v>
      </c>
      <c r="AB236" s="197">
        <f t="shared" si="2"/>
        <v>-48</v>
      </c>
      <c r="AC236" s="197">
        <v>48</v>
      </c>
      <c r="AD236" s="197">
        <v>48</v>
      </c>
      <c r="AE236">
        <f t="shared" si="3"/>
        <v>-48</v>
      </c>
    </row>
    <row r="237" spans="1:31" ht="13.5" customHeight="1">
      <c r="A237" s="204"/>
      <c r="B237" s="205"/>
      <c r="C237" s="217" t="s">
        <v>48</v>
      </c>
      <c r="D237" s="229" t="s">
        <v>357</v>
      </c>
      <c r="E237" s="239">
        <v>0</v>
      </c>
      <c r="F237" s="239">
        <v>0</v>
      </c>
      <c r="G237" s="239">
        <v>0</v>
      </c>
      <c r="H237" s="239">
        <v>0</v>
      </c>
      <c r="I237" s="239">
        <v>0</v>
      </c>
      <c r="J237" s="239">
        <v>0</v>
      </c>
      <c r="K237" s="239">
        <v>0</v>
      </c>
      <c r="L237" s="239">
        <v>0</v>
      </c>
      <c r="M237" s="239">
        <v>0</v>
      </c>
      <c r="N237" s="239">
        <v>0</v>
      </c>
      <c r="O237" s="239">
        <v>0</v>
      </c>
      <c r="P237" s="239">
        <v>0</v>
      </c>
      <c r="Q237" s="239">
        <v>0</v>
      </c>
      <c r="R237" s="239">
        <v>0</v>
      </c>
      <c r="S237" s="239">
        <v>0</v>
      </c>
      <c r="T237" s="239">
        <v>0</v>
      </c>
      <c r="U237" s="239">
        <v>2</v>
      </c>
      <c r="V237" s="239">
        <v>0</v>
      </c>
      <c r="W237" s="239">
        <v>2</v>
      </c>
      <c r="X237" s="252">
        <v>4</v>
      </c>
      <c r="Y237" s="264">
        <v>38</v>
      </c>
      <c r="Z237" s="278">
        <f t="shared" si="15"/>
        <v>10.526315789473683</v>
      </c>
      <c r="AB237" s="197">
        <f t="shared" si="2"/>
        <v>-103125</v>
      </c>
      <c r="AC237" s="197">
        <v>103163</v>
      </c>
      <c r="AD237" s="197">
        <v>103163</v>
      </c>
      <c r="AE237">
        <f t="shared" si="3"/>
        <v>-103125</v>
      </c>
    </row>
    <row r="238" spans="1:31" ht="13.5" customHeight="1">
      <c r="A238" s="204"/>
      <c r="B238" s="205"/>
      <c r="C238" s="217"/>
      <c r="D238" s="229" t="s">
        <v>76</v>
      </c>
      <c r="E238" s="239">
        <v>0</v>
      </c>
      <c r="F238" s="239">
        <v>0</v>
      </c>
      <c r="G238" s="239">
        <v>0</v>
      </c>
      <c r="H238" s="239">
        <v>0</v>
      </c>
      <c r="I238" s="239">
        <v>0</v>
      </c>
      <c r="J238" s="239">
        <v>0</v>
      </c>
      <c r="K238" s="239">
        <v>0</v>
      </c>
      <c r="L238" s="239">
        <v>0</v>
      </c>
      <c r="M238" s="239">
        <v>0</v>
      </c>
      <c r="N238" s="239">
        <v>0</v>
      </c>
      <c r="O238" s="239">
        <v>0</v>
      </c>
      <c r="P238" s="239">
        <v>0</v>
      </c>
      <c r="Q238" s="239">
        <v>0</v>
      </c>
      <c r="R238" s="239">
        <v>0</v>
      </c>
      <c r="S238" s="239">
        <v>0</v>
      </c>
      <c r="T238" s="239">
        <v>0</v>
      </c>
      <c r="U238" s="239">
        <v>2</v>
      </c>
      <c r="V238" s="239">
        <v>0</v>
      </c>
      <c r="W238" s="239">
        <v>14</v>
      </c>
      <c r="X238" s="252">
        <v>16</v>
      </c>
      <c r="Y238" s="264">
        <v>38</v>
      </c>
      <c r="Z238" s="278">
        <f t="shared" si="15"/>
        <v>42.105263157894733</v>
      </c>
      <c r="AB238" s="197">
        <f t="shared" si="2"/>
        <v>-103141</v>
      </c>
      <c r="AC238" s="197">
        <v>103179</v>
      </c>
      <c r="AD238" s="197">
        <v>103179</v>
      </c>
      <c r="AE238">
        <f t="shared" si="3"/>
        <v>-103141</v>
      </c>
    </row>
    <row r="239" spans="1:31" ht="13.5" customHeight="1">
      <c r="A239" s="204"/>
      <c r="B239" s="205"/>
      <c r="C239" s="217" t="s">
        <v>207</v>
      </c>
      <c r="D239" s="229" t="s">
        <v>357</v>
      </c>
      <c r="E239" s="239">
        <v>27</v>
      </c>
      <c r="F239" s="239">
        <v>4</v>
      </c>
      <c r="G239" s="239">
        <v>4</v>
      </c>
      <c r="H239" s="239">
        <v>0</v>
      </c>
      <c r="I239" s="239">
        <v>0</v>
      </c>
      <c r="J239" s="239">
        <v>2</v>
      </c>
      <c r="K239" s="239">
        <v>2</v>
      </c>
      <c r="L239" s="239">
        <v>1</v>
      </c>
      <c r="M239" s="239">
        <v>2</v>
      </c>
      <c r="N239" s="239">
        <v>1</v>
      </c>
      <c r="O239" s="239">
        <v>3</v>
      </c>
      <c r="P239" s="239">
        <v>3</v>
      </c>
      <c r="Q239" s="239">
        <v>8</v>
      </c>
      <c r="R239" s="239">
        <v>17</v>
      </c>
      <c r="S239" s="239">
        <v>4</v>
      </c>
      <c r="T239" s="239">
        <v>34</v>
      </c>
      <c r="U239" s="239">
        <v>1</v>
      </c>
      <c r="V239" s="239">
        <v>5</v>
      </c>
      <c r="W239" s="239">
        <v>394</v>
      </c>
      <c r="X239" s="252">
        <v>512</v>
      </c>
      <c r="Y239" s="264">
        <v>459</v>
      </c>
      <c r="Z239" s="278">
        <f t="shared" si="15"/>
        <v>111.54684095860567</v>
      </c>
      <c r="AB239" s="197">
        <f t="shared" si="2"/>
        <v>-4961</v>
      </c>
      <c r="AC239" s="197">
        <v>5420</v>
      </c>
      <c r="AD239" s="197">
        <v>5420</v>
      </c>
      <c r="AE239">
        <f t="shared" si="3"/>
        <v>-4961</v>
      </c>
    </row>
    <row r="240" spans="1:31" ht="13.5" customHeight="1">
      <c r="A240" s="204"/>
      <c r="B240" s="205"/>
      <c r="C240" s="217"/>
      <c r="D240" s="229" t="s">
        <v>76</v>
      </c>
      <c r="E240" s="239">
        <v>32</v>
      </c>
      <c r="F240" s="239">
        <v>4</v>
      </c>
      <c r="G240" s="239">
        <v>4</v>
      </c>
      <c r="H240" s="239">
        <v>0</v>
      </c>
      <c r="I240" s="239">
        <v>0</v>
      </c>
      <c r="J240" s="239">
        <v>2</v>
      </c>
      <c r="K240" s="239">
        <v>2</v>
      </c>
      <c r="L240" s="239">
        <v>1</v>
      </c>
      <c r="M240" s="239">
        <v>2</v>
      </c>
      <c r="N240" s="239">
        <v>1</v>
      </c>
      <c r="O240" s="239">
        <v>3</v>
      </c>
      <c r="P240" s="239">
        <v>4</v>
      </c>
      <c r="Q240" s="239">
        <v>10</v>
      </c>
      <c r="R240" s="239">
        <v>20</v>
      </c>
      <c r="S240" s="239">
        <v>4</v>
      </c>
      <c r="T240" s="239">
        <v>41</v>
      </c>
      <c r="U240" s="239">
        <v>1</v>
      </c>
      <c r="V240" s="239">
        <v>5</v>
      </c>
      <c r="W240" s="239">
        <v>469</v>
      </c>
      <c r="X240" s="252">
        <v>605</v>
      </c>
      <c r="Y240" s="264">
        <v>545</v>
      </c>
      <c r="Z240" s="278">
        <f t="shared" si="15"/>
        <v>111.0091743119266</v>
      </c>
      <c r="AB240" s="197">
        <f t="shared" si="2"/>
        <v>-6287</v>
      </c>
      <c r="AC240" s="197">
        <v>6832</v>
      </c>
      <c r="AD240" s="197">
        <v>6832</v>
      </c>
      <c r="AE240">
        <f t="shared" si="3"/>
        <v>-6287</v>
      </c>
    </row>
    <row r="241" spans="1:31" ht="13.5" customHeight="1">
      <c r="A241" s="204"/>
      <c r="B241" s="205"/>
      <c r="C241" s="217" t="s">
        <v>210</v>
      </c>
      <c r="D241" s="229" t="s">
        <v>357</v>
      </c>
      <c r="E241" s="239">
        <v>7</v>
      </c>
      <c r="F241" s="239">
        <v>0</v>
      </c>
      <c r="G241" s="239">
        <v>1</v>
      </c>
      <c r="H241" s="239">
        <v>0</v>
      </c>
      <c r="I241" s="239">
        <v>0</v>
      </c>
      <c r="J241" s="239">
        <v>0</v>
      </c>
      <c r="K241" s="239">
        <v>0</v>
      </c>
      <c r="L241" s="239">
        <v>3</v>
      </c>
      <c r="M241" s="239">
        <v>0</v>
      </c>
      <c r="N241" s="239">
        <v>0</v>
      </c>
      <c r="O241" s="239">
        <v>1</v>
      </c>
      <c r="P241" s="239">
        <v>0</v>
      </c>
      <c r="Q241" s="239">
        <v>0</v>
      </c>
      <c r="R241" s="239">
        <v>3</v>
      </c>
      <c r="S241" s="239">
        <v>2</v>
      </c>
      <c r="T241" s="239">
        <v>0</v>
      </c>
      <c r="U241" s="239">
        <v>0</v>
      </c>
      <c r="V241" s="239">
        <v>0</v>
      </c>
      <c r="W241" s="239">
        <v>1</v>
      </c>
      <c r="X241" s="252">
        <v>18</v>
      </c>
      <c r="Y241" s="264">
        <v>45</v>
      </c>
      <c r="Z241" s="278">
        <f t="shared" si="15"/>
        <v>40</v>
      </c>
      <c r="AB241" s="197">
        <f t="shared" si="2"/>
        <v>-19656</v>
      </c>
      <c r="AC241" s="197">
        <v>19701</v>
      </c>
      <c r="AD241" s="197">
        <v>19701</v>
      </c>
      <c r="AE241">
        <f t="shared" si="3"/>
        <v>-19656</v>
      </c>
    </row>
    <row r="242" spans="1:31" ht="13.5" customHeight="1">
      <c r="A242" s="204"/>
      <c r="B242" s="205"/>
      <c r="C242" s="217"/>
      <c r="D242" s="229" t="s">
        <v>76</v>
      </c>
      <c r="E242" s="239">
        <v>82</v>
      </c>
      <c r="F242" s="239">
        <v>0</v>
      </c>
      <c r="G242" s="239">
        <v>2</v>
      </c>
      <c r="H242" s="239">
        <v>0</v>
      </c>
      <c r="I242" s="239">
        <v>0</v>
      </c>
      <c r="J242" s="239">
        <v>0</v>
      </c>
      <c r="K242" s="239">
        <v>0</v>
      </c>
      <c r="L242" s="239">
        <v>3</v>
      </c>
      <c r="M242" s="239">
        <v>0</v>
      </c>
      <c r="N242" s="239">
        <v>0</v>
      </c>
      <c r="O242" s="239">
        <v>3</v>
      </c>
      <c r="P242" s="239">
        <v>0</v>
      </c>
      <c r="Q242" s="239">
        <v>0</v>
      </c>
      <c r="R242" s="239">
        <v>6</v>
      </c>
      <c r="S242" s="239">
        <v>2</v>
      </c>
      <c r="T242" s="239">
        <v>0</v>
      </c>
      <c r="U242" s="239">
        <v>0</v>
      </c>
      <c r="V242" s="239">
        <v>0</v>
      </c>
      <c r="W242" s="239">
        <v>1</v>
      </c>
      <c r="X242" s="252">
        <v>99</v>
      </c>
      <c r="Y242" s="264">
        <v>54</v>
      </c>
      <c r="Z242" s="278">
        <f t="shared" si="15"/>
        <v>183.33333333333331</v>
      </c>
      <c r="AB242" s="197">
        <f t="shared" si="2"/>
        <v>-23628</v>
      </c>
      <c r="AC242" s="197">
        <v>23682</v>
      </c>
      <c r="AD242" s="197">
        <v>23682</v>
      </c>
      <c r="AE242">
        <f t="shared" si="3"/>
        <v>-23628</v>
      </c>
    </row>
    <row r="243" spans="1:31" ht="13.5" customHeight="1">
      <c r="A243" s="204"/>
      <c r="B243" s="205"/>
      <c r="C243" s="217" t="s">
        <v>211</v>
      </c>
      <c r="D243" s="229" t="s">
        <v>357</v>
      </c>
      <c r="E243" s="239">
        <v>0</v>
      </c>
      <c r="F243" s="239">
        <v>0</v>
      </c>
      <c r="G243" s="239">
        <v>6</v>
      </c>
      <c r="H243" s="239">
        <v>0</v>
      </c>
      <c r="I243" s="239">
        <v>0</v>
      </c>
      <c r="J243" s="239">
        <v>0</v>
      </c>
      <c r="K243" s="239">
        <v>0</v>
      </c>
      <c r="L243" s="239">
        <v>0</v>
      </c>
      <c r="M243" s="239">
        <v>0</v>
      </c>
      <c r="N243" s="239">
        <v>0</v>
      </c>
      <c r="O243" s="239">
        <v>0</v>
      </c>
      <c r="P243" s="239">
        <v>0</v>
      </c>
      <c r="Q243" s="239">
        <v>0</v>
      </c>
      <c r="R243" s="239">
        <v>0</v>
      </c>
      <c r="S243" s="239">
        <v>0</v>
      </c>
      <c r="T243" s="239">
        <v>14</v>
      </c>
      <c r="U243" s="239">
        <v>0</v>
      </c>
      <c r="V243" s="239">
        <v>0</v>
      </c>
      <c r="W243" s="239">
        <v>5</v>
      </c>
      <c r="X243" s="252">
        <v>25</v>
      </c>
      <c r="Y243" s="264">
        <v>21</v>
      </c>
      <c r="Z243" s="278">
        <f t="shared" si="15"/>
        <v>119.04761904761905</v>
      </c>
      <c r="AB243" s="197">
        <f t="shared" si="2"/>
        <v>-6930</v>
      </c>
      <c r="AC243" s="197">
        <v>6951</v>
      </c>
      <c r="AD243" s="197">
        <v>6951</v>
      </c>
      <c r="AE243">
        <f t="shared" si="3"/>
        <v>-6930</v>
      </c>
    </row>
    <row r="244" spans="1:31" ht="13.5" customHeight="1">
      <c r="A244" s="204"/>
      <c r="B244" s="205"/>
      <c r="C244" s="217"/>
      <c r="D244" s="229" t="s">
        <v>76</v>
      </c>
      <c r="E244" s="239">
        <v>0</v>
      </c>
      <c r="F244" s="239">
        <v>0</v>
      </c>
      <c r="G244" s="239">
        <v>6</v>
      </c>
      <c r="H244" s="239">
        <v>0</v>
      </c>
      <c r="I244" s="239">
        <v>0</v>
      </c>
      <c r="J244" s="239">
        <v>0</v>
      </c>
      <c r="K244" s="239">
        <v>0</v>
      </c>
      <c r="L244" s="239">
        <v>0</v>
      </c>
      <c r="M244" s="239">
        <v>0</v>
      </c>
      <c r="N244" s="239">
        <v>0</v>
      </c>
      <c r="O244" s="239">
        <v>0</v>
      </c>
      <c r="P244" s="239">
        <v>0</v>
      </c>
      <c r="Q244" s="239">
        <v>0</v>
      </c>
      <c r="R244" s="239">
        <v>0</v>
      </c>
      <c r="S244" s="239">
        <v>0</v>
      </c>
      <c r="T244" s="239">
        <v>14</v>
      </c>
      <c r="U244" s="239">
        <v>0</v>
      </c>
      <c r="V244" s="239">
        <v>0</v>
      </c>
      <c r="W244" s="239">
        <v>6</v>
      </c>
      <c r="X244" s="252">
        <v>26</v>
      </c>
      <c r="Y244" s="264">
        <v>28</v>
      </c>
      <c r="Z244" s="278">
        <f t="shared" si="15"/>
        <v>92.857142857142861</v>
      </c>
      <c r="AB244" s="197">
        <f t="shared" si="2"/>
        <v>-9255</v>
      </c>
      <c r="AC244" s="197">
        <v>9283</v>
      </c>
      <c r="AD244" s="197">
        <v>9283</v>
      </c>
      <c r="AE244">
        <f t="shared" si="3"/>
        <v>-9255</v>
      </c>
    </row>
    <row r="245" spans="1:31" ht="13.5" customHeight="1">
      <c r="A245" s="204"/>
      <c r="B245" s="205"/>
      <c r="C245" s="217" t="s">
        <v>214</v>
      </c>
      <c r="D245" s="229" t="s">
        <v>357</v>
      </c>
      <c r="E245" s="239">
        <v>28</v>
      </c>
      <c r="F245" s="239">
        <v>5</v>
      </c>
      <c r="G245" s="239">
        <v>3</v>
      </c>
      <c r="H245" s="239">
        <v>1</v>
      </c>
      <c r="I245" s="239">
        <v>0</v>
      </c>
      <c r="J245" s="239">
        <v>1</v>
      </c>
      <c r="K245" s="239">
        <v>1</v>
      </c>
      <c r="L245" s="239">
        <v>0</v>
      </c>
      <c r="M245" s="239">
        <v>0</v>
      </c>
      <c r="N245" s="239">
        <v>0</v>
      </c>
      <c r="O245" s="239">
        <v>5</v>
      </c>
      <c r="P245" s="239">
        <v>3</v>
      </c>
      <c r="Q245" s="239">
        <v>6</v>
      </c>
      <c r="R245" s="239">
        <v>4</v>
      </c>
      <c r="S245" s="239">
        <v>1</v>
      </c>
      <c r="T245" s="239">
        <v>5</v>
      </c>
      <c r="U245" s="239">
        <v>1</v>
      </c>
      <c r="V245" s="239">
        <v>0</v>
      </c>
      <c r="W245" s="239">
        <v>2</v>
      </c>
      <c r="X245" s="252">
        <v>66</v>
      </c>
      <c r="Y245" s="264">
        <v>119</v>
      </c>
      <c r="Z245" s="278">
        <f t="shared" si="15"/>
        <v>55.462184873949582</v>
      </c>
      <c r="AB245" s="197">
        <f t="shared" si="2"/>
        <v>-4879</v>
      </c>
      <c r="AC245" s="197">
        <v>4998</v>
      </c>
      <c r="AD245" s="197">
        <v>4998</v>
      </c>
      <c r="AE245">
        <f t="shared" si="3"/>
        <v>-4879</v>
      </c>
    </row>
    <row r="246" spans="1:31" ht="13.5" customHeight="1">
      <c r="A246" s="204"/>
      <c r="B246" s="205"/>
      <c r="C246" s="217"/>
      <c r="D246" s="229" t="s">
        <v>76</v>
      </c>
      <c r="E246" s="239">
        <v>39</v>
      </c>
      <c r="F246" s="239">
        <v>7</v>
      </c>
      <c r="G246" s="239">
        <v>3</v>
      </c>
      <c r="H246" s="239">
        <v>1</v>
      </c>
      <c r="I246" s="239">
        <v>0</v>
      </c>
      <c r="J246" s="239">
        <v>1</v>
      </c>
      <c r="K246" s="239">
        <v>1</v>
      </c>
      <c r="L246" s="239">
        <v>0</v>
      </c>
      <c r="M246" s="239">
        <v>0</v>
      </c>
      <c r="N246" s="239">
        <v>0</v>
      </c>
      <c r="O246" s="239">
        <v>5</v>
      </c>
      <c r="P246" s="239">
        <v>3</v>
      </c>
      <c r="Q246" s="239">
        <v>10</v>
      </c>
      <c r="R246" s="239">
        <v>5</v>
      </c>
      <c r="S246" s="239">
        <v>1</v>
      </c>
      <c r="T246" s="239">
        <v>5</v>
      </c>
      <c r="U246" s="239">
        <v>1</v>
      </c>
      <c r="V246" s="239">
        <v>0</v>
      </c>
      <c r="W246" s="239">
        <v>4</v>
      </c>
      <c r="X246" s="252">
        <v>86</v>
      </c>
      <c r="Y246" s="264">
        <v>200</v>
      </c>
      <c r="Z246" s="278">
        <f t="shared" si="15"/>
        <v>43</v>
      </c>
      <c r="AB246" s="197">
        <f t="shared" si="2"/>
        <v>-5340</v>
      </c>
      <c r="AC246" s="197">
        <v>5540</v>
      </c>
      <c r="AD246" s="197">
        <v>5540</v>
      </c>
      <c r="AE246">
        <f t="shared" si="3"/>
        <v>-5340</v>
      </c>
    </row>
    <row r="247" spans="1:31" ht="13.5" customHeight="1">
      <c r="A247" s="204"/>
      <c r="B247" s="205"/>
      <c r="C247" s="217" t="s">
        <v>218</v>
      </c>
      <c r="D247" s="229" t="s">
        <v>357</v>
      </c>
      <c r="E247" s="239">
        <v>0</v>
      </c>
      <c r="F247" s="239">
        <v>0</v>
      </c>
      <c r="G247" s="239">
        <v>0</v>
      </c>
      <c r="H247" s="239">
        <v>0</v>
      </c>
      <c r="I247" s="239">
        <v>0</v>
      </c>
      <c r="J247" s="239">
        <v>0</v>
      </c>
      <c r="K247" s="239">
        <v>0</v>
      </c>
      <c r="L247" s="239">
        <v>0</v>
      </c>
      <c r="M247" s="239">
        <v>0</v>
      </c>
      <c r="N247" s="239">
        <v>0</v>
      </c>
      <c r="O247" s="239">
        <v>0</v>
      </c>
      <c r="P247" s="239">
        <v>0</v>
      </c>
      <c r="Q247" s="239">
        <v>0</v>
      </c>
      <c r="R247" s="239">
        <v>2</v>
      </c>
      <c r="S247" s="239">
        <v>0</v>
      </c>
      <c r="T247" s="239">
        <v>0</v>
      </c>
      <c r="U247" s="239">
        <v>0</v>
      </c>
      <c r="V247" s="239">
        <v>0</v>
      </c>
      <c r="W247" s="239">
        <v>0</v>
      </c>
      <c r="X247" s="252">
        <v>2</v>
      </c>
      <c r="Y247" s="264">
        <v>0</v>
      </c>
      <c r="Z247" s="278" t="str">
        <f t="shared" si="15"/>
        <v>－</v>
      </c>
      <c r="AB247" s="197">
        <f t="shared" si="2"/>
        <v>-2068</v>
      </c>
      <c r="AC247" s="197">
        <v>2068</v>
      </c>
      <c r="AD247" s="197">
        <v>2068</v>
      </c>
      <c r="AE247">
        <f t="shared" si="3"/>
        <v>-2068</v>
      </c>
    </row>
    <row r="248" spans="1:31" ht="13.5" customHeight="1">
      <c r="A248" s="204"/>
      <c r="B248" s="205"/>
      <c r="C248" s="217"/>
      <c r="D248" s="229" t="s">
        <v>76</v>
      </c>
      <c r="E248" s="239">
        <v>0</v>
      </c>
      <c r="F248" s="239">
        <v>0</v>
      </c>
      <c r="G248" s="239">
        <v>0</v>
      </c>
      <c r="H248" s="239">
        <v>0</v>
      </c>
      <c r="I248" s="239">
        <v>0</v>
      </c>
      <c r="J248" s="239">
        <v>0</v>
      </c>
      <c r="K248" s="239">
        <v>0</v>
      </c>
      <c r="L248" s="239">
        <v>0</v>
      </c>
      <c r="M248" s="239">
        <v>0</v>
      </c>
      <c r="N248" s="239">
        <v>0</v>
      </c>
      <c r="O248" s="239">
        <v>0</v>
      </c>
      <c r="P248" s="239">
        <v>0</v>
      </c>
      <c r="Q248" s="239">
        <v>0</v>
      </c>
      <c r="R248" s="239">
        <v>2</v>
      </c>
      <c r="S248" s="239">
        <v>0</v>
      </c>
      <c r="T248" s="239">
        <v>0</v>
      </c>
      <c r="U248" s="239">
        <v>0</v>
      </c>
      <c r="V248" s="239">
        <v>0</v>
      </c>
      <c r="W248" s="239">
        <v>0</v>
      </c>
      <c r="X248" s="252">
        <v>2</v>
      </c>
      <c r="Y248" s="264">
        <v>0</v>
      </c>
      <c r="Z248" s="278" t="str">
        <f t="shared" si="15"/>
        <v>－</v>
      </c>
      <c r="AB248" s="197">
        <f t="shared" si="2"/>
        <v>-2550</v>
      </c>
      <c r="AC248" s="197">
        <v>2550</v>
      </c>
      <c r="AD248" s="197">
        <v>2550</v>
      </c>
      <c r="AE248">
        <f t="shared" si="3"/>
        <v>-2550</v>
      </c>
    </row>
    <row r="249" spans="1:31" ht="13.5" customHeight="1">
      <c r="A249" s="204"/>
      <c r="B249" s="205"/>
      <c r="C249" s="217" t="s">
        <v>219</v>
      </c>
      <c r="D249" s="229" t="s">
        <v>357</v>
      </c>
      <c r="E249" s="239">
        <v>60</v>
      </c>
      <c r="F249" s="239">
        <v>0</v>
      </c>
      <c r="G249" s="239">
        <v>0</v>
      </c>
      <c r="H249" s="239">
        <v>0</v>
      </c>
      <c r="I249" s="239">
        <v>0</v>
      </c>
      <c r="J249" s="239">
        <v>11</v>
      </c>
      <c r="K249" s="239">
        <v>0</v>
      </c>
      <c r="L249" s="239">
        <v>4</v>
      </c>
      <c r="M249" s="239">
        <v>0</v>
      </c>
      <c r="N249" s="239">
        <v>0</v>
      </c>
      <c r="O249" s="239">
        <v>0</v>
      </c>
      <c r="P249" s="239">
        <v>0</v>
      </c>
      <c r="Q249" s="239">
        <v>5</v>
      </c>
      <c r="R249" s="239">
        <v>12</v>
      </c>
      <c r="S249" s="239">
        <v>5</v>
      </c>
      <c r="T249" s="239">
        <v>18</v>
      </c>
      <c r="U249" s="239">
        <v>0</v>
      </c>
      <c r="V249" s="239">
        <v>4</v>
      </c>
      <c r="W249" s="239">
        <v>9</v>
      </c>
      <c r="X249" s="252">
        <v>128</v>
      </c>
      <c r="Y249" s="264">
        <v>147</v>
      </c>
      <c r="Z249" s="278">
        <f t="shared" si="15"/>
        <v>87.074829931972786</v>
      </c>
      <c r="AB249" s="197">
        <f t="shared" si="2"/>
        <v>-35421</v>
      </c>
      <c r="AC249" s="197">
        <v>35568</v>
      </c>
      <c r="AD249" s="197">
        <v>35568</v>
      </c>
      <c r="AE249">
        <f t="shared" si="3"/>
        <v>-35421</v>
      </c>
    </row>
    <row r="250" spans="1:31" ht="13.5" customHeight="1">
      <c r="A250" s="204"/>
      <c r="B250" s="205"/>
      <c r="C250" s="217"/>
      <c r="D250" s="229" t="s">
        <v>76</v>
      </c>
      <c r="E250" s="239">
        <v>186</v>
      </c>
      <c r="F250" s="239">
        <v>0</v>
      </c>
      <c r="G250" s="239">
        <v>0</v>
      </c>
      <c r="H250" s="239">
        <v>0</v>
      </c>
      <c r="I250" s="239">
        <v>0</v>
      </c>
      <c r="J250" s="239">
        <v>11</v>
      </c>
      <c r="K250" s="239">
        <v>0</v>
      </c>
      <c r="L250" s="239">
        <v>16</v>
      </c>
      <c r="M250" s="239">
        <v>0</v>
      </c>
      <c r="N250" s="239">
        <v>0</v>
      </c>
      <c r="O250" s="239">
        <v>0</v>
      </c>
      <c r="P250" s="239">
        <v>0</v>
      </c>
      <c r="Q250" s="239">
        <v>12</v>
      </c>
      <c r="R250" s="239">
        <v>60</v>
      </c>
      <c r="S250" s="239">
        <v>25</v>
      </c>
      <c r="T250" s="239">
        <v>74</v>
      </c>
      <c r="U250" s="239">
        <v>0</v>
      </c>
      <c r="V250" s="239">
        <v>24</v>
      </c>
      <c r="W250" s="239">
        <v>11</v>
      </c>
      <c r="X250" s="252">
        <v>419</v>
      </c>
      <c r="Y250" s="264">
        <v>308</v>
      </c>
      <c r="Z250" s="278">
        <f t="shared" si="15"/>
        <v>136.03896103896105</v>
      </c>
      <c r="AB250" s="197">
        <f t="shared" si="2"/>
        <v>-60185</v>
      </c>
      <c r="AC250" s="197">
        <v>60493</v>
      </c>
      <c r="AD250" s="197">
        <v>60493</v>
      </c>
      <c r="AE250">
        <f t="shared" si="3"/>
        <v>-60185</v>
      </c>
    </row>
    <row r="251" spans="1:31" ht="13.5" customHeight="1">
      <c r="A251" s="204"/>
      <c r="B251" s="211"/>
      <c r="C251" s="217" t="s">
        <v>62</v>
      </c>
      <c r="D251" s="229" t="s">
        <v>357</v>
      </c>
      <c r="E251" s="239">
        <v>0</v>
      </c>
      <c r="F251" s="239">
        <v>0</v>
      </c>
      <c r="G251" s="239">
        <v>0</v>
      </c>
      <c r="H251" s="239">
        <v>0</v>
      </c>
      <c r="I251" s="239">
        <v>0</v>
      </c>
      <c r="J251" s="239">
        <v>0</v>
      </c>
      <c r="K251" s="239">
        <v>0</v>
      </c>
      <c r="L251" s="239">
        <v>0</v>
      </c>
      <c r="M251" s="239">
        <v>0</v>
      </c>
      <c r="N251" s="239">
        <v>0</v>
      </c>
      <c r="O251" s="239">
        <v>0</v>
      </c>
      <c r="P251" s="239">
        <v>0</v>
      </c>
      <c r="Q251" s="239">
        <v>0</v>
      </c>
      <c r="R251" s="239">
        <v>0</v>
      </c>
      <c r="S251" s="239">
        <v>0</v>
      </c>
      <c r="T251" s="239">
        <v>0</v>
      </c>
      <c r="U251" s="239">
        <v>0</v>
      </c>
      <c r="V251" s="239">
        <v>0</v>
      </c>
      <c r="W251" s="239">
        <v>0</v>
      </c>
      <c r="X251" s="252">
        <v>0</v>
      </c>
      <c r="Y251" s="264">
        <v>0</v>
      </c>
      <c r="Z251" s="278" t="str">
        <f t="shared" si="15"/>
        <v>－</v>
      </c>
      <c r="AB251" s="197">
        <f t="shared" si="2"/>
        <v>-16</v>
      </c>
      <c r="AC251" s="197">
        <v>16</v>
      </c>
      <c r="AD251" s="197">
        <v>16</v>
      </c>
      <c r="AE251">
        <f t="shared" si="3"/>
        <v>-16</v>
      </c>
    </row>
    <row r="252" spans="1:31" ht="13.5" customHeight="1">
      <c r="A252" s="204"/>
      <c r="B252" s="211"/>
      <c r="C252" s="217"/>
      <c r="D252" s="229" t="s">
        <v>76</v>
      </c>
      <c r="E252" s="239">
        <v>0</v>
      </c>
      <c r="F252" s="239">
        <v>0</v>
      </c>
      <c r="G252" s="239">
        <v>0</v>
      </c>
      <c r="H252" s="239">
        <v>0</v>
      </c>
      <c r="I252" s="239">
        <v>0</v>
      </c>
      <c r="J252" s="239">
        <v>0</v>
      </c>
      <c r="K252" s="239">
        <v>0</v>
      </c>
      <c r="L252" s="239">
        <v>0</v>
      </c>
      <c r="M252" s="239">
        <v>0</v>
      </c>
      <c r="N252" s="239">
        <v>0</v>
      </c>
      <c r="O252" s="239">
        <v>0</v>
      </c>
      <c r="P252" s="239">
        <v>0</v>
      </c>
      <c r="Q252" s="239">
        <v>0</v>
      </c>
      <c r="R252" s="239">
        <v>0</v>
      </c>
      <c r="S252" s="239">
        <v>0</v>
      </c>
      <c r="T252" s="239">
        <v>0</v>
      </c>
      <c r="U252" s="239">
        <v>0</v>
      </c>
      <c r="V252" s="239">
        <v>0</v>
      </c>
      <c r="W252" s="239">
        <v>0</v>
      </c>
      <c r="X252" s="252">
        <v>0</v>
      </c>
      <c r="Y252" s="264">
        <v>0</v>
      </c>
      <c r="Z252" s="278" t="str">
        <f t="shared" si="15"/>
        <v>－</v>
      </c>
      <c r="AB252" s="197">
        <f t="shared" si="2"/>
        <v>-16</v>
      </c>
      <c r="AC252" s="197">
        <v>16</v>
      </c>
      <c r="AD252" s="197">
        <v>16</v>
      </c>
      <c r="AE252">
        <f t="shared" si="3"/>
        <v>-16</v>
      </c>
    </row>
    <row r="253" spans="1:31" ht="13.5" customHeight="1">
      <c r="A253" s="204"/>
      <c r="B253" s="205"/>
      <c r="C253" s="217" t="s">
        <v>220</v>
      </c>
      <c r="D253" s="229" t="s">
        <v>357</v>
      </c>
      <c r="E253" s="239">
        <v>0</v>
      </c>
      <c r="F253" s="239">
        <v>0</v>
      </c>
      <c r="G253" s="239">
        <v>0</v>
      </c>
      <c r="H253" s="239">
        <v>0</v>
      </c>
      <c r="I253" s="239">
        <v>0</v>
      </c>
      <c r="J253" s="239">
        <v>0</v>
      </c>
      <c r="K253" s="239">
        <v>0</v>
      </c>
      <c r="L253" s="239">
        <v>0</v>
      </c>
      <c r="M253" s="239">
        <v>0</v>
      </c>
      <c r="N253" s="239">
        <v>0</v>
      </c>
      <c r="O253" s="239">
        <v>0</v>
      </c>
      <c r="P253" s="239">
        <v>0</v>
      </c>
      <c r="Q253" s="239">
        <v>0</v>
      </c>
      <c r="R253" s="239">
        <v>0</v>
      </c>
      <c r="S253" s="239">
        <v>0</v>
      </c>
      <c r="T253" s="239">
        <v>0</v>
      </c>
      <c r="U253" s="239">
        <v>0</v>
      </c>
      <c r="V253" s="239">
        <v>0</v>
      </c>
      <c r="W253" s="239">
        <v>0</v>
      </c>
      <c r="X253" s="252">
        <v>0</v>
      </c>
      <c r="Y253" s="264">
        <v>0</v>
      </c>
      <c r="Z253" s="278" t="str">
        <f t="shared" si="15"/>
        <v>－</v>
      </c>
      <c r="AB253" s="197">
        <f t="shared" si="2"/>
        <v>-148</v>
      </c>
      <c r="AC253" s="197">
        <v>148</v>
      </c>
      <c r="AD253" s="197">
        <v>148</v>
      </c>
      <c r="AE253">
        <f t="shared" si="3"/>
        <v>-148</v>
      </c>
    </row>
    <row r="254" spans="1:31" ht="13.5" customHeight="1">
      <c r="A254" s="204"/>
      <c r="B254" s="205"/>
      <c r="C254" s="217"/>
      <c r="D254" s="229" t="s">
        <v>76</v>
      </c>
      <c r="E254" s="239">
        <v>0</v>
      </c>
      <c r="F254" s="239">
        <v>0</v>
      </c>
      <c r="G254" s="239">
        <v>0</v>
      </c>
      <c r="H254" s="239">
        <v>0</v>
      </c>
      <c r="I254" s="239">
        <v>0</v>
      </c>
      <c r="J254" s="239">
        <v>0</v>
      </c>
      <c r="K254" s="239">
        <v>0</v>
      </c>
      <c r="L254" s="239">
        <v>0</v>
      </c>
      <c r="M254" s="239">
        <v>0</v>
      </c>
      <c r="N254" s="239">
        <v>0</v>
      </c>
      <c r="O254" s="239">
        <v>0</v>
      </c>
      <c r="P254" s="239">
        <v>0</v>
      </c>
      <c r="Q254" s="239">
        <v>0</v>
      </c>
      <c r="R254" s="239">
        <v>0</v>
      </c>
      <c r="S254" s="239">
        <v>0</v>
      </c>
      <c r="T254" s="239">
        <v>0</v>
      </c>
      <c r="U254" s="239">
        <v>0</v>
      </c>
      <c r="V254" s="239">
        <v>0</v>
      </c>
      <c r="W254" s="239">
        <v>0</v>
      </c>
      <c r="X254" s="252">
        <v>0</v>
      </c>
      <c r="Y254" s="264">
        <v>0</v>
      </c>
      <c r="Z254" s="278" t="str">
        <f t="shared" si="15"/>
        <v>－</v>
      </c>
      <c r="AB254" s="197">
        <f t="shared" si="2"/>
        <v>-220</v>
      </c>
      <c r="AC254" s="197">
        <v>220</v>
      </c>
      <c r="AD254" s="197">
        <v>220</v>
      </c>
      <c r="AE254">
        <f t="shared" si="3"/>
        <v>-220</v>
      </c>
    </row>
    <row r="255" spans="1:31" ht="13.5" customHeight="1">
      <c r="A255" s="204"/>
      <c r="B255" s="205"/>
      <c r="C255" s="217" t="s">
        <v>221</v>
      </c>
      <c r="D255" s="229" t="s">
        <v>357</v>
      </c>
      <c r="E255" s="239">
        <v>0</v>
      </c>
      <c r="F255" s="239">
        <v>0</v>
      </c>
      <c r="G255" s="239">
        <v>0</v>
      </c>
      <c r="H255" s="239">
        <v>0</v>
      </c>
      <c r="I255" s="239">
        <v>0</v>
      </c>
      <c r="J255" s="239">
        <v>0</v>
      </c>
      <c r="K255" s="239">
        <v>0</v>
      </c>
      <c r="L255" s="239">
        <v>0</v>
      </c>
      <c r="M255" s="239">
        <v>0</v>
      </c>
      <c r="N255" s="239">
        <v>0</v>
      </c>
      <c r="O255" s="239">
        <v>0</v>
      </c>
      <c r="P255" s="239">
        <v>0</v>
      </c>
      <c r="Q255" s="239">
        <v>0</v>
      </c>
      <c r="R255" s="239">
        <v>0</v>
      </c>
      <c r="S255" s="239">
        <v>0</v>
      </c>
      <c r="T255" s="239">
        <v>0</v>
      </c>
      <c r="U255" s="239">
        <v>0</v>
      </c>
      <c r="V255" s="239">
        <v>0</v>
      </c>
      <c r="W255" s="239">
        <v>0</v>
      </c>
      <c r="X255" s="252">
        <v>0</v>
      </c>
      <c r="Y255" s="264">
        <v>2</v>
      </c>
      <c r="Z255" s="278">
        <f t="shared" si="15"/>
        <v>0</v>
      </c>
      <c r="AB255" s="197">
        <f t="shared" si="2"/>
        <v>-44</v>
      </c>
      <c r="AC255" s="197">
        <v>46</v>
      </c>
      <c r="AD255" s="197">
        <v>46</v>
      </c>
      <c r="AE255">
        <f t="shared" si="3"/>
        <v>-44</v>
      </c>
    </row>
    <row r="256" spans="1:31" ht="13.5" customHeight="1">
      <c r="A256" s="204"/>
      <c r="B256" s="205"/>
      <c r="C256" s="217"/>
      <c r="D256" s="229" t="s">
        <v>76</v>
      </c>
      <c r="E256" s="239">
        <v>0</v>
      </c>
      <c r="F256" s="239">
        <v>0</v>
      </c>
      <c r="G256" s="239">
        <v>0</v>
      </c>
      <c r="H256" s="239">
        <v>0</v>
      </c>
      <c r="I256" s="239">
        <v>0</v>
      </c>
      <c r="J256" s="239">
        <v>0</v>
      </c>
      <c r="K256" s="239">
        <v>0</v>
      </c>
      <c r="L256" s="239">
        <v>0</v>
      </c>
      <c r="M256" s="239">
        <v>0</v>
      </c>
      <c r="N256" s="239">
        <v>0</v>
      </c>
      <c r="O256" s="239">
        <v>0</v>
      </c>
      <c r="P256" s="239">
        <v>0</v>
      </c>
      <c r="Q256" s="239">
        <v>0</v>
      </c>
      <c r="R256" s="239">
        <v>0</v>
      </c>
      <c r="S256" s="239">
        <v>0</v>
      </c>
      <c r="T256" s="239">
        <v>0</v>
      </c>
      <c r="U256" s="239">
        <v>0</v>
      </c>
      <c r="V256" s="239">
        <v>0</v>
      </c>
      <c r="W256" s="239">
        <v>0</v>
      </c>
      <c r="X256" s="252">
        <v>0</v>
      </c>
      <c r="Y256" s="264">
        <v>4</v>
      </c>
      <c r="Z256" s="278">
        <f t="shared" si="15"/>
        <v>0</v>
      </c>
      <c r="AB256" s="197">
        <f t="shared" si="2"/>
        <v>-81</v>
      </c>
      <c r="AC256" s="197">
        <v>85</v>
      </c>
      <c r="AD256" s="197">
        <v>85</v>
      </c>
      <c r="AE256">
        <f t="shared" si="3"/>
        <v>-81</v>
      </c>
    </row>
    <row r="257" spans="1:32" ht="13.5" customHeight="1">
      <c r="A257" s="204"/>
      <c r="B257" s="205"/>
      <c r="C257" s="217" t="s">
        <v>223</v>
      </c>
      <c r="D257" s="229" t="s">
        <v>357</v>
      </c>
      <c r="E257" s="239">
        <v>0</v>
      </c>
      <c r="F257" s="239">
        <v>0</v>
      </c>
      <c r="G257" s="239">
        <v>0</v>
      </c>
      <c r="H257" s="239">
        <v>0</v>
      </c>
      <c r="I257" s="239">
        <v>0</v>
      </c>
      <c r="J257" s="239">
        <v>0</v>
      </c>
      <c r="K257" s="239">
        <v>0</v>
      </c>
      <c r="L257" s="239">
        <v>0</v>
      </c>
      <c r="M257" s="239">
        <v>0</v>
      </c>
      <c r="N257" s="239">
        <v>0</v>
      </c>
      <c r="O257" s="239">
        <v>0</v>
      </c>
      <c r="P257" s="239">
        <v>0</v>
      </c>
      <c r="Q257" s="239">
        <v>0</v>
      </c>
      <c r="R257" s="239">
        <v>0</v>
      </c>
      <c r="S257" s="239">
        <v>0</v>
      </c>
      <c r="T257" s="239">
        <v>0</v>
      </c>
      <c r="U257" s="239">
        <v>0</v>
      </c>
      <c r="V257" s="239">
        <v>0</v>
      </c>
      <c r="W257" s="239">
        <v>0</v>
      </c>
      <c r="X257" s="252">
        <v>0</v>
      </c>
      <c r="Y257" s="264">
        <v>2</v>
      </c>
      <c r="Z257" s="278">
        <f t="shared" si="15"/>
        <v>0</v>
      </c>
      <c r="AB257" s="197">
        <f t="shared" si="2"/>
        <v>-45</v>
      </c>
      <c r="AC257" s="197">
        <v>47</v>
      </c>
      <c r="AD257" s="197">
        <v>47</v>
      </c>
      <c r="AE257">
        <f t="shared" si="3"/>
        <v>-45</v>
      </c>
    </row>
    <row r="258" spans="1:32" ht="13.5" customHeight="1">
      <c r="A258" s="204"/>
      <c r="B258" s="205"/>
      <c r="C258" s="217"/>
      <c r="D258" s="229" t="s">
        <v>76</v>
      </c>
      <c r="E258" s="239">
        <v>0</v>
      </c>
      <c r="F258" s="239">
        <v>0</v>
      </c>
      <c r="G258" s="239">
        <v>0</v>
      </c>
      <c r="H258" s="239">
        <v>0</v>
      </c>
      <c r="I258" s="239">
        <v>0</v>
      </c>
      <c r="J258" s="239">
        <v>0</v>
      </c>
      <c r="K258" s="239">
        <v>0</v>
      </c>
      <c r="L258" s="239">
        <v>0</v>
      </c>
      <c r="M258" s="239">
        <v>0</v>
      </c>
      <c r="N258" s="239">
        <v>0</v>
      </c>
      <c r="O258" s="239">
        <v>0</v>
      </c>
      <c r="P258" s="239">
        <v>0</v>
      </c>
      <c r="Q258" s="239">
        <v>0</v>
      </c>
      <c r="R258" s="239">
        <v>0</v>
      </c>
      <c r="S258" s="239">
        <v>0</v>
      </c>
      <c r="T258" s="239">
        <v>0</v>
      </c>
      <c r="U258" s="239">
        <v>0</v>
      </c>
      <c r="V258" s="239">
        <v>0</v>
      </c>
      <c r="W258" s="239">
        <v>0</v>
      </c>
      <c r="X258" s="252">
        <v>0</v>
      </c>
      <c r="Y258" s="264">
        <v>2</v>
      </c>
      <c r="Z258" s="278">
        <f t="shared" si="15"/>
        <v>0</v>
      </c>
      <c r="AB258" s="197">
        <f t="shared" si="2"/>
        <v>-64</v>
      </c>
      <c r="AC258" s="197">
        <v>66</v>
      </c>
      <c r="AD258" s="197">
        <v>66</v>
      </c>
      <c r="AE258">
        <f t="shared" si="3"/>
        <v>-64</v>
      </c>
    </row>
    <row r="259" spans="1:32" s="199" customFormat="1" ht="6" customHeight="1">
      <c r="A259" s="205"/>
      <c r="B259" s="205"/>
      <c r="C259" s="219"/>
      <c r="D259" s="233"/>
      <c r="E259" s="242"/>
      <c r="F259" s="242"/>
      <c r="G259" s="242"/>
      <c r="H259" s="242"/>
      <c r="I259" s="242"/>
      <c r="J259" s="242"/>
      <c r="K259" s="242"/>
      <c r="L259" s="242"/>
      <c r="M259" s="242"/>
      <c r="N259" s="242"/>
      <c r="O259" s="242"/>
      <c r="P259" s="242"/>
      <c r="Q259" s="242"/>
      <c r="R259" s="242"/>
      <c r="S259" s="242"/>
      <c r="T259" s="242"/>
      <c r="U259" s="242"/>
      <c r="V259" s="242"/>
      <c r="W259" s="242"/>
      <c r="X259" s="242"/>
      <c r="Y259" s="242"/>
      <c r="Z259" s="267"/>
      <c r="AB259" s="283">
        <f t="shared" si="2"/>
        <v>0</v>
      </c>
      <c r="AC259" s="283"/>
      <c r="AD259" s="283"/>
      <c r="AE259" s="0">
        <f t="shared" si="3"/>
        <v>0</v>
      </c>
      <c r="AF259" s="283"/>
    </row>
    <row r="260" spans="1:32" s="199" customFormat="1" ht="13.5" customHeight="1">
      <c r="A260" s="205"/>
      <c r="B260" s="205"/>
      <c r="C260" s="220"/>
      <c r="D260" s="205"/>
      <c r="E260" s="243"/>
      <c r="F260" s="243"/>
      <c r="G260" s="243"/>
      <c r="H260" s="243"/>
      <c r="I260" s="243"/>
      <c r="J260" s="243"/>
      <c r="K260" s="243"/>
      <c r="L260" s="243"/>
      <c r="M260" s="243"/>
      <c r="N260" s="243"/>
      <c r="O260" s="243"/>
      <c r="P260" s="243"/>
      <c r="Q260" s="243"/>
      <c r="R260" s="243"/>
      <c r="S260" s="243"/>
      <c r="T260" s="243"/>
      <c r="U260" s="243"/>
      <c r="V260" s="243"/>
      <c r="W260" s="243"/>
      <c r="X260" s="243"/>
      <c r="Y260" s="243"/>
      <c r="Z260" s="268"/>
      <c r="AB260" s="283">
        <f t="shared" si="2"/>
        <v>0</v>
      </c>
      <c r="AC260" s="283"/>
      <c r="AD260" s="283"/>
      <c r="AE260" s="0">
        <f t="shared" si="3"/>
        <v>0</v>
      </c>
      <c r="AF260" s="283"/>
    </row>
    <row r="261" spans="1:32" ht="18.75" customHeight="1">
      <c r="A261" s="200" t="str">
        <f>A1</f>
        <v>４　令和３年度（２０２１年度）上期　市町村別・国別訪日外国人宿泊者数</v>
      </c>
      <c r="E261" s="244"/>
      <c r="F261" s="244"/>
      <c r="G261" s="244"/>
      <c r="H261" s="244"/>
      <c r="I261" s="244"/>
      <c r="J261" s="244"/>
      <c r="K261" s="244"/>
      <c r="L261" s="244"/>
      <c r="M261" s="244"/>
      <c r="N261" s="244"/>
      <c r="O261" s="244"/>
      <c r="P261" s="244"/>
      <c r="Q261" s="244"/>
      <c r="R261" s="244"/>
      <c r="S261" s="244"/>
      <c r="T261" s="244"/>
      <c r="U261" s="244"/>
      <c r="V261" s="244"/>
      <c r="W261" s="244"/>
      <c r="X261" s="244"/>
      <c r="Y261" s="244"/>
      <c r="Z261" s="198"/>
      <c r="AB261" s="197">
        <f t="shared" si="2"/>
        <v>0</v>
      </c>
      <c r="AE261">
        <f t="shared" si="3"/>
        <v>0</v>
      </c>
    </row>
    <row r="262" spans="1:32" ht="13.5" customHeight="1">
      <c r="A262" s="197"/>
      <c r="E262" s="244"/>
      <c r="F262" s="244"/>
      <c r="G262" s="244"/>
      <c r="H262" s="244"/>
      <c r="I262" s="244"/>
      <c r="J262" s="244"/>
      <c r="K262" s="244"/>
      <c r="L262" s="244"/>
      <c r="M262" s="244"/>
      <c r="N262" s="244"/>
      <c r="O262" s="244"/>
      <c r="P262" s="244"/>
      <c r="Q262" s="244"/>
      <c r="R262" s="244"/>
      <c r="S262" s="244"/>
      <c r="T262" s="244"/>
      <c r="U262" s="244"/>
      <c r="V262" s="244"/>
      <c r="W262" s="244"/>
      <c r="X262" s="244"/>
      <c r="Y262" s="244"/>
      <c r="Z262" s="189" t="str">
        <f>Z197</f>
        <v>単位：宿泊客数→人、宿泊客延数→人泊、対前年比→％</v>
      </c>
      <c r="AB262" s="197">
        <f t="shared" si="2"/>
        <v>0</v>
      </c>
      <c r="AE262">
        <f t="shared" si="3"/>
        <v>0</v>
      </c>
    </row>
    <row r="263" spans="1:32" s="196" customFormat="1" ht="13.5" customHeight="1">
      <c r="A263" s="201" t="s">
        <v>50</v>
      </c>
      <c r="B263" s="201" t="s">
        <v>359</v>
      </c>
      <c r="C263" s="201" t="s">
        <v>60</v>
      </c>
      <c r="D263" s="234" t="s">
        <v>24</v>
      </c>
      <c r="E263" s="235" t="s">
        <v>314</v>
      </c>
      <c r="F263" s="235" t="s">
        <v>379</v>
      </c>
      <c r="G263" s="235" t="s">
        <v>380</v>
      </c>
      <c r="H263" s="235" t="s">
        <v>381</v>
      </c>
      <c r="I263" s="235" t="s">
        <v>113</v>
      </c>
      <c r="J263" s="235" t="s">
        <v>187</v>
      </c>
      <c r="K263" s="235" t="s">
        <v>261</v>
      </c>
      <c r="L263" s="235" t="s">
        <v>338</v>
      </c>
      <c r="M263" s="235" t="s">
        <v>385</v>
      </c>
      <c r="N263" s="235" t="s">
        <v>307</v>
      </c>
      <c r="O263" s="235" t="s">
        <v>397</v>
      </c>
      <c r="P263" s="235" t="s">
        <v>212</v>
      </c>
      <c r="Q263" s="235" t="s">
        <v>164</v>
      </c>
      <c r="R263" s="235" t="s">
        <v>299</v>
      </c>
      <c r="S263" s="235" t="s">
        <v>300</v>
      </c>
      <c r="T263" s="235" t="s">
        <v>325</v>
      </c>
      <c r="U263" s="235" t="s">
        <v>301</v>
      </c>
      <c r="V263" s="235" t="s">
        <v>309</v>
      </c>
      <c r="W263" s="235" t="s">
        <v>339</v>
      </c>
      <c r="X263" s="250" t="s">
        <v>358</v>
      </c>
      <c r="Y263" s="235" t="str">
        <f>Y198</f>
        <v>R2年度上期</v>
      </c>
      <c r="Z263" s="270" t="str">
        <f>Z198</f>
        <v>対前年比</v>
      </c>
      <c r="AB263" s="197" t="e">
        <f t="shared" si="2"/>
        <v>#VALUE!</v>
      </c>
      <c r="AC263" s="197" t="s">
        <v>28</v>
      </c>
      <c r="AD263" s="199" t="s">
        <v>408</v>
      </c>
      <c r="AE263" s="21" t="e">
        <f t="shared" si="3"/>
        <v>#VALUE!</v>
      </c>
      <c r="AF263" s="197"/>
    </row>
    <row r="264" spans="1:32" ht="13.5" customHeight="1">
      <c r="A264" s="206" t="s">
        <v>311</v>
      </c>
      <c r="B264" s="206" t="s">
        <v>351</v>
      </c>
      <c r="C264" s="217" t="s">
        <v>224</v>
      </c>
      <c r="D264" s="228" t="s">
        <v>357</v>
      </c>
      <c r="E264" s="238">
        <v>0</v>
      </c>
      <c r="F264" s="238">
        <v>0</v>
      </c>
      <c r="G264" s="238">
        <v>0</v>
      </c>
      <c r="H264" s="238">
        <v>0</v>
      </c>
      <c r="I264" s="238">
        <v>0</v>
      </c>
      <c r="J264" s="238">
        <v>0</v>
      </c>
      <c r="K264" s="238">
        <v>0</v>
      </c>
      <c r="L264" s="238">
        <v>0</v>
      </c>
      <c r="M264" s="238">
        <v>0</v>
      </c>
      <c r="N264" s="238">
        <v>0</v>
      </c>
      <c r="O264" s="238">
        <v>0</v>
      </c>
      <c r="P264" s="238">
        <v>0</v>
      </c>
      <c r="Q264" s="238">
        <v>0</v>
      </c>
      <c r="R264" s="238">
        <v>0</v>
      </c>
      <c r="S264" s="238">
        <v>0</v>
      </c>
      <c r="T264" s="238">
        <v>0</v>
      </c>
      <c r="U264" s="238">
        <v>0</v>
      </c>
      <c r="V264" s="238">
        <v>0</v>
      </c>
      <c r="W264" s="238">
        <v>0</v>
      </c>
      <c r="X264" s="251">
        <v>0</v>
      </c>
      <c r="Y264" s="266">
        <v>15</v>
      </c>
      <c r="Z264" s="280">
        <f t="shared" ref="Z264:Z323" si="18">IF(Y264=0,"－",X264/Y264*100)</f>
        <v>0</v>
      </c>
      <c r="AB264" s="197">
        <f t="shared" si="2"/>
        <v>0</v>
      </c>
      <c r="AC264" s="197">
        <v>15</v>
      </c>
      <c r="AD264" s="199">
        <v>15</v>
      </c>
      <c r="AE264">
        <f t="shared" si="3"/>
        <v>0</v>
      </c>
    </row>
    <row r="265" spans="1:32" ht="13.5" customHeight="1">
      <c r="A265" s="204"/>
      <c r="B265" s="204"/>
      <c r="C265" s="217"/>
      <c r="D265" s="229" t="s">
        <v>76</v>
      </c>
      <c r="E265" s="239">
        <v>0</v>
      </c>
      <c r="F265" s="239">
        <v>0</v>
      </c>
      <c r="G265" s="239">
        <v>0</v>
      </c>
      <c r="H265" s="239">
        <v>0</v>
      </c>
      <c r="I265" s="239">
        <v>0</v>
      </c>
      <c r="J265" s="239">
        <v>0</v>
      </c>
      <c r="K265" s="239">
        <v>0</v>
      </c>
      <c r="L265" s="239">
        <v>0</v>
      </c>
      <c r="M265" s="239">
        <v>0</v>
      </c>
      <c r="N265" s="239">
        <v>0</v>
      </c>
      <c r="O265" s="239">
        <v>0</v>
      </c>
      <c r="P265" s="239">
        <v>0</v>
      </c>
      <c r="Q265" s="239">
        <v>0</v>
      </c>
      <c r="R265" s="239">
        <v>0</v>
      </c>
      <c r="S265" s="239">
        <v>0</v>
      </c>
      <c r="T265" s="239">
        <v>0</v>
      </c>
      <c r="U265" s="239">
        <v>0</v>
      </c>
      <c r="V265" s="239">
        <v>0</v>
      </c>
      <c r="W265" s="239">
        <v>0</v>
      </c>
      <c r="X265" s="252">
        <v>0</v>
      </c>
      <c r="Y265" s="264">
        <v>15</v>
      </c>
      <c r="Z265" s="278">
        <f t="shared" si="18"/>
        <v>0</v>
      </c>
      <c r="AB265" s="197">
        <f t="shared" si="2"/>
        <v>-15</v>
      </c>
      <c r="AC265" s="197">
        <v>30</v>
      </c>
      <c r="AD265" s="197">
        <v>30</v>
      </c>
      <c r="AE265">
        <f t="shared" si="3"/>
        <v>-15</v>
      </c>
    </row>
    <row r="266" spans="1:32" ht="13.5" customHeight="1">
      <c r="A266" s="204"/>
      <c r="B266" s="205"/>
      <c r="C266" s="217" t="s">
        <v>225</v>
      </c>
      <c r="D266" s="229" t="s">
        <v>357</v>
      </c>
      <c r="E266" s="239">
        <v>0</v>
      </c>
      <c r="F266" s="239">
        <v>0</v>
      </c>
      <c r="G266" s="239">
        <v>0</v>
      </c>
      <c r="H266" s="239">
        <v>0</v>
      </c>
      <c r="I266" s="239">
        <v>0</v>
      </c>
      <c r="J266" s="239">
        <v>0</v>
      </c>
      <c r="K266" s="239">
        <v>0</v>
      </c>
      <c r="L266" s="239">
        <v>0</v>
      </c>
      <c r="M266" s="239">
        <v>0</v>
      </c>
      <c r="N266" s="239">
        <v>0</v>
      </c>
      <c r="O266" s="239">
        <v>0</v>
      </c>
      <c r="P266" s="239">
        <v>0</v>
      </c>
      <c r="Q266" s="239">
        <v>0</v>
      </c>
      <c r="R266" s="239">
        <v>0</v>
      </c>
      <c r="S266" s="239">
        <v>0</v>
      </c>
      <c r="T266" s="239">
        <v>0</v>
      </c>
      <c r="U266" s="239">
        <v>0</v>
      </c>
      <c r="V266" s="239">
        <v>0</v>
      </c>
      <c r="W266" s="239">
        <v>0</v>
      </c>
      <c r="X266" s="252">
        <v>0</v>
      </c>
      <c r="Y266" s="264">
        <v>0</v>
      </c>
      <c r="Z266" s="278" t="str">
        <f t="shared" si="18"/>
        <v>－</v>
      </c>
      <c r="AB266" s="197">
        <f t="shared" si="2"/>
        <v>-22</v>
      </c>
      <c r="AC266" s="197">
        <v>22</v>
      </c>
      <c r="AD266" s="197">
        <v>22</v>
      </c>
      <c r="AE266">
        <f t="shared" si="3"/>
        <v>-22</v>
      </c>
    </row>
    <row r="267" spans="1:32" ht="13.5" customHeight="1">
      <c r="A267" s="204"/>
      <c r="B267" s="205"/>
      <c r="C267" s="217"/>
      <c r="D267" s="229" t="s">
        <v>76</v>
      </c>
      <c r="E267" s="239">
        <v>0</v>
      </c>
      <c r="F267" s="239">
        <v>0</v>
      </c>
      <c r="G267" s="239">
        <v>0</v>
      </c>
      <c r="H267" s="239">
        <v>0</v>
      </c>
      <c r="I267" s="239">
        <v>0</v>
      </c>
      <c r="J267" s="239">
        <v>0</v>
      </c>
      <c r="K267" s="239">
        <v>0</v>
      </c>
      <c r="L267" s="239">
        <v>0</v>
      </c>
      <c r="M267" s="239">
        <v>0</v>
      </c>
      <c r="N267" s="239">
        <v>0</v>
      </c>
      <c r="O267" s="239">
        <v>0</v>
      </c>
      <c r="P267" s="239">
        <v>0</v>
      </c>
      <c r="Q267" s="239">
        <v>0</v>
      </c>
      <c r="R267" s="239">
        <v>0</v>
      </c>
      <c r="S267" s="239">
        <v>0</v>
      </c>
      <c r="T267" s="239">
        <v>0</v>
      </c>
      <c r="U267" s="239">
        <v>0</v>
      </c>
      <c r="V267" s="239">
        <v>0</v>
      </c>
      <c r="W267" s="239">
        <v>0</v>
      </c>
      <c r="X267" s="252">
        <v>0</v>
      </c>
      <c r="Y267" s="264">
        <v>0</v>
      </c>
      <c r="Z267" s="278" t="str">
        <f t="shared" si="18"/>
        <v>－</v>
      </c>
      <c r="AB267" s="197">
        <f t="shared" si="2"/>
        <v>-22</v>
      </c>
      <c r="AC267" s="199">
        <v>22</v>
      </c>
      <c r="AD267" s="196">
        <v>22</v>
      </c>
      <c r="AE267">
        <f t="shared" si="3"/>
        <v>-22</v>
      </c>
    </row>
    <row r="268" spans="1:32" ht="13.5" customHeight="1">
      <c r="A268" s="204"/>
      <c r="B268" s="211"/>
      <c r="C268" s="217" t="s">
        <v>177</v>
      </c>
      <c r="D268" s="229" t="s">
        <v>357</v>
      </c>
      <c r="E268" s="239">
        <v>0</v>
      </c>
      <c r="F268" s="239">
        <v>0</v>
      </c>
      <c r="G268" s="239">
        <v>0</v>
      </c>
      <c r="H268" s="239">
        <v>0</v>
      </c>
      <c r="I268" s="239">
        <v>0</v>
      </c>
      <c r="J268" s="239">
        <v>0</v>
      </c>
      <c r="K268" s="239">
        <v>0</v>
      </c>
      <c r="L268" s="239">
        <v>0</v>
      </c>
      <c r="M268" s="239">
        <v>0</v>
      </c>
      <c r="N268" s="239">
        <v>0</v>
      </c>
      <c r="O268" s="239">
        <v>0</v>
      </c>
      <c r="P268" s="239">
        <v>0</v>
      </c>
      <c r="Q268" s="239">
        <v>0</v>
      </c>
      <c r="R268" s="239">
        <v>0</v>
      </c>
      <c r="S268" s="239">
        <v>0</v>
      </c>
      <c r="T268" s="239">
        <v>0</v>
      </c>
      <c r="U268" s="239">
        <v>0</v>
      </c>
      <c r="V268" s="239">
        <v>0</v>
      </c>
      <c r="W268" s="239">
        <v>0</v>
      </c>
      <c r="X268" s="252">
        <v>0</v>
      </c>
      <c r="Y268" s="264">
        <v>7</v>
      </c>
      <c r="Z268" s="278">
        <f t="shared" si="18"/>
        <v>0</v>
      </c>
      <c r="AB268" s="197">
        <f t="shared" si="2"/>
        <v>-81</v>
      </c>
      <c r="AC268" s="199">
        <v>88</v>
      </c>
      <c r="AD268" s="197">
        <v>88</v>
      </c>
      <c r="AE268">
        <f t="shared" si="3"/>
        <v>-81</v>
      </c>
    </row>
    <row r="269" spans="1:32" ht="13.5" customHeight="1">
      <c r="A269" s="204"/>
      <c r="B269" s="211"/>
      <c r="C269" s="218"/>
      <c r="D269" s="230" t="s">
        <v>76</v>
      </c>
      <c r="E269" s="237">
        <v>0</v>
      </c>
      <c r="F269" s="237">
        <v>0</v>
      </c>
      <c r="G269" s="237">
        <v>0</v>
      </c>
      <c r="H269" s="237">
        <v>0</v>
      </c>
      <c r="I269" s="237">
        <v>0</v>
      </c>
      <c r="J269" s="237">
        <v>0</v>
      </c>
      <c r="K269" s="237">
        <v>0</v>
      </c>
      <c r="L269" s="237">
        <v>0</v>
      </c>
      <c r="M269" s="237">
        <v>0</v>
      </c>
      <c r="N269" s="237">
        <v>0</v>
      </c>
      <c r="O269" s="237">
        <v>0</v>
      </c>
      <c r="P269" s="237">
        <v>0</v>
      </c>
      <c r="Q269" s="237">
        <v>0</v>
      </c>
      <c r="R269" s="237">
        <v>0</v>
      </c>
      <c r="S269" s="237">
        <v>0</v>
      </c>
      <c r="T269" s="237">
        <v>0</v>
      </c>
      <c r="U269" s="237">
        <v>0</v>
      </c>
      <c r="V269" s="237">
        <v>0</v>
      </c>
      <c r="W269" s="237">
        <v>0</v>
      </c>
      <c r="X269" s="253">
        <v>0</v>
      </c>
      <c r="Y269" s="265">
        <v>16</v>
      </c>
      <c r="Z269" s="281">
        <f t="shared" si="18"/>
        <v>0</v>
      </c>
      <c r="AB269" s="197">
        <f t="shared" si="2"/>
        <v>-78</v>
      </c>
      <c r="AC269" s="197">
        <v>94</v>
      </c>
      <c r="AD269" s="197">
        <v>94</v>
      </c>
      <c r="AE269">
        <f t="shared" si="3"/>
        <v>-78</v>
      </c>
    </row>
    <row r="270" spans="1:32" ht="13.5" customHeight="1">
      <c r="A270" s="204"/>
      <c r="B270" s="202" t="s">
        <v>199</v>
      </c>
      <c r="C270" s="211"/>
      <c r="D270" s="228" t="s">
        <v>357</v>
      </c>
      <c r="E270" s="238">
        <f t="shared" ref="E270:Y271" si="19">E272+E274+E276+E278+E280+E282+E284+E286</f>
        <v>3</v>
      </c>
      <c r="F270" s="238">
        <f t="shared" si="19"/>
        <v>2</v>
      </c>
      <c r="G270" s="238">
        <f t="shared" si="19"/>
        <v>0</v>
      </c>
      <c r="H270" s="238">
        <f t="shared" si="19"/>
        <v>0</v>
      </c>
      <c r="I270" s="238">
        <f t="shared" si="19"/>
        <v>0</v>
      </c>
      <c r="J270" s="238">
        <f t="shared" si="19"/>
        <v>0</v>
      </c>
      <c r="K270" s="238">
        <f t="shared" si="19"/>
        <v>3</v>
      </c>
      <c r="L270" s="238">
        <f t="shared" si="19"/>
        <v>1</v>
      </c>
      <c r="M270" s="238">
        <f t="shared" si="19"/>
        <v>0</v>
      </c>
      <c r="N270" s="238">
        <f t="shared" si="19"/>
        <v>6</v>
      </c>
      <c r="O270" s="238">
        <f t="shared" si="19"/>
        <v>42</v>
      </c>
      <c r="P270" s="238">
        <f t="shared" si="19"/>
        <v>0</v>
      </c>
      <c r="Q270" s="238">
        <f t="shared" si="19"/>
        <v>0</v>
      </c>
      <c r="R270" s="238">
        <f t="shared" si="19"/>
        <v>0</v>
      </c>
      <c r="S270" s="238">
        <f t="shared" si="19"/>
        <v>0</v>
      </c>
      <c r="T270" s="238">
        <f t="shared" si="19"/>
        <v>4</v>
      </c>
      <c r="U270" s="238">
        <f t="shared" si="19"/>
        <v>0</v>
      </c>
      <c r="V270" s="238">
        <f t="shared" si="19"/>
        <v>0</v>
      </c>
      <c r="W270" s="238">
        <f t="shared" si="19"/>
        <v>0</v>
      </c>
      <c r="X270" s="254">
        <f t="shared" si="19"/>
        <v>61</v>
      </c>
      <c r="Y270" s="254">
        <f t="shared" si="19"/>
        <v>68</v>
      </c>
      <c r="Z270" s="277">
        <f t="shared" si="18"/>
        <v>89.705882352941174</v>
      </c>
      <c r="AB270" s="197">
        <f t="shared" si="2"/>
        <v>-383</v>
      </c>
      <c r="AC270" s="197">
        <v>451</v>
      </c>
      <c r="AD270" s="197">
        <v>451</v>
      </c>
      <c r="AE270">
        <f t="shared" si="3"/>
        <v>-383</v>
      </c>
    </row>
    <row r="271" spans="1:32" ht="13.5" customHeight="1">
      <c r="A271" s="204"/>
      <c r="B271" s="203"/>
      <c r="C271" s="211"/>
      <c r="D271" s="231" t="s">
        <v>76</v>
      </c>
      <c r="E271" s="238">
        <f t="shared" si="19"/>
        <v>3</v>
      </c>
      <c r="F271" s="238">
        <f t="shared" si="19"/>
        <v>2</v>
      </c>
      <c r="G271" s="238">
        <f t="shared" si="19"/>
        <v>0</v>
      </c>
      <c r="H271" s="238">
        <f t="shared" si="19"/>
        <v>0</v>
      </c>
      <c r="I271" s="238">
        <f t="shared" si="19"/>
        <v>0</v>
      </c>
      <c r="J271" s="238">
        <f t="shared" si="19"/>
        <v>0</v>
      </c>
      <c r="K271" s="238">
        <f t="shared" si="19"/>
        <v>3</v>
      </c>
      <c r="L271" s="238">
        <f t="shared" si="19"/>
        <v>3</v>
      </c>
      <c r="M271" s="238">
        <f t="shared" si="19"/>
        <v>0</v>
      </c>
      <c r="N271" s="238">
        <f t="shared" si="19"/>
        <v>15</v>
      </c>
      <c r="O271" s="238">
        <f t="shared" si="19"/>
        <v>52</v>
      </c>
      <c r="P271" s="238">
        <f t="shared" si="19"/>
        <v>0</v>
      </c>
      <c r="Q271" s="238">
        <f t="shared" si="19"/>
        <v>0</v>
      </c>
      <c r="R271" s="238">
        <f t="shared" si="19"/>
        <v>0</v>
      </c>
      <c r="S271" s="238">
        <f t="shared" si="19"/>
        <v>0</v>
      </c>
      <c r="T271" s="238">
        <f t="shared" si="19"/>
        <v>4</v>
      </c>
      <c r="U271" s="238">
        <f t="shared" si="19"/>
        <v>0</v>
      </c>
      <c r="V271" s="238">
        <f t="shared" si="19"/>
        <v>0</v>
      </c>
      <c r="W271" s="238">
        <f t="shared" si="19"/>
        <v>0</v>
      </c>
      <c r="X271" s="254">
        <f t="shared" si="19"/>
        <v>82</v>
      </c>
      <c r="Y271" s="254">
        <f t="shared" si="19"/>
        <v>99</v>
      </c>
      <c r="Z271" s="279">
        <f t="shared" si="18"/>
        <v>82.828282828282823</v>
      </c>
      <c r="AB271" s="197">
        <f t="shared" si="2"/>
        <v>-551</v>
      </c>
      <c r="AC271" s="196">
        <v>650</v>
      </c>
      <c r="AD271" s="197">
        <v>650</v>
      </c>
      <c r="AE271">
        <f t="shared" si="3"/>
        <v>-551</v>
      </c>
    </row>
    <row r="272" spans="1:32" ht="13.5" customHeight="1">
      <c r="A272" s="204"/>
      <c r="B272" s="204"/>
      <c r="C272" s="216" t="s">
        <v>228</v>
      </c>
      <c r="D272" s="232" t="s">
        <v>357</v>
      </c>
      <c r="E272" s="236">
        <v>1</v>
      </c>
      <c r="F272" s="236">
        <v>2</v>
      </c>
      <c r="G272" s="236">
        <v>0</v>
      </c>
      <c r="H272" s="236">
        <v>0</v>
      </c>
      <c r="I272" s="236">
        <v>0</v>
      </c>
      <c r="J272" s="236">
        <v>0</v>
      </c>
      <c r="K272" s="236">
        <v>3</v>
      </c>
      <c r="L272" s="236">
        <v>1</v>
      </c>
      <c r="M272" s="236">
        <v>0</v>
      </c>
      <c r="N272" s="236">
        <v>6</v>
      </c>
      <c r="O272" s="236">
        <v>12</v>
      </c>
      <c r="P272" s="236">
        <v>0</v>
      </c>
      <c r="Q272" s="236">
        <v>0</v>
      </c>
      <c r="R272" s="236">
        <v>0</v>
      </c>
      <c r="S272" s="236">
        <v>0</v>
      </c>
      <c r="T272" s="236">
        <v>4</v>
      </c>
      <c r="U272" s="236">
        <v>0</v>
      </c>
      <c r="V272" s="236">
        <v>0</v>
      </c>
      <c r="W272" s="236">
        <v>0</v>
      </c>
      <c r="X272" s="255">
        <v>29</v>
      </c>
      <c r="Y272" s="266">
        <v>62</v>
      </c>
      <c r="Z272" s="280">
        <f t="shared" si="18"/>
        <v>46.774193548387096</v>
      </c>
      <c r="AB272" s="197">
        <f t="shared" si="2"/>
        <v>-23</v>
      </c>
      <c r="AC272" s="197">
        <v>85</v>
      </c>
      <c r="AD272" s="197">
        <v>85</v>
      </c>
      <c r="AE272">
        <f t="shared" si="3"/>
        <v>-23</v>
      </c>
    </row>
    <row r="273" spans="1:31" ht="13.5" customHeight="1">
      <c r="A273" s="204"/>
      <c r="B273" s="205"/>
      <c r="C273" s="217"/>
      <c r="D273" s="229" t="s">
        <v>76</v>
      </c>
      <c r="E273" s="239">
        <v>1</v>
      </c>
      <c r="F273" s="239">
        <v>2</v>
      </c>
      <c r="G273" s="239">
        <v>0</v>
      </c>
      <c r="H273" s="239">
        <v>0</v>
      </c>
      <c r="I273" s="239">
        <v>0</v>
      </c>
      <c r="J273" s="239">
        <v>0</v>
      </c>
      <c r="K273" s="239">
        <v>3</v>
      </c>
      <c r="L273" s="239">
        <v>3</v>
      </c>
      <c r="M273" s="239">
        <v>0</v>
      </c>
      <c r="N273" s="239">
        <v>15</v>
      </c>
      <c r="O273" s="239">
        <v>22</v>
      </c>
      <c r="P273" s="239">
        <v>0</v>
      </c>
      <c r="Q273" s="239">
        <v>0</v>
      </c>
      <c r="R273" s="239">
        <v>0</v>
      </c>
      <c r="S273" s="239">
        <v>0</v>
      </c>
      <c r="T273" s="239">
        <v>4</v>
      </c>
      <c r="U273" s="239">
        <v>0</v>
      </c>
      <c r="V273" s="239">
        <v>0</v>
      </c>
      <c r="W273" s="239">
        <v>0</v>
      </c>
      <c r="X273" s="252">
        <v>50</v>
      </c>
      <c r="Y273" s="264">
        <v>93</v>
      </c>
      <c r="Z273" s="278">
        <f t="shared" si="18"/>
        <v>53.763440860215049</v>
      </c>
      <c r="AB273" s="197">
        <f t="shared" si="2"/>
        <v>-49</v>
      </c>
      <c r="AC273" s="197">
        <v>142</v>
      </c>
      <c r="AD273" s="197">
        <v>142</v>
      </c>
      <c r="AE273">
        <f t="shared" si="3"/>
        <v>-49</v>
      </c>
    </row>
    <row r="274" spans="1:31" ht="13.5" customHeight="1">
      <c r="A274" s="204"/>
      <c r="B274" s="205"/>
      <c r="C274" s="217" t="s">
        <v>230</v>
      </c>
      <c r="D274" s="229" t="s">
        <v>357</v>
      </c>
      <c r="E274" s="239">
        <v>0</v>
      </c>
      <c r="F274" s="239">
        <v>0</v>
      </c>
      <c r="G274" s="239">
        <v>0</v>
      </c>
      <c r="H274" s="239">
        <v>0</v>
      </c>
      <c r="I274" s="239">
        <v>0</v>
      </c>
      <c r="J274" s="239">
        <v>0</v>
      </c>
      <c r="K274" s="239">
        <v>0</v>
      </c>
      <c r="L274" s="239">
        <v>0</v>
      </c>
      <c r="M274" s="239">
        <v>0</v>
      </c>
      <c r="N274" s="239">
        <v>0</v>
      </c>
      <c r="O274" s="239">
        <v>0</v>
      </c>
      <c r="P274" s="239">
        <v>0</v>
      </c>
      <c r="Q274" s="239">
        <v>0</v>
      </c>
      <c r="R274" s="239">
        <v>0</v>
      </c>
      <c r="S274" s="239">
        <v>0</v>
      </c>
      <c r="T274" s="239">
        <v>0</v>
      </c>
      <c r="U274" s="239">
        <v>0</v>
      </c>
      <c r="V274" s="239">
        <v>0</v>
      </c>
      <c r="W274" s="239">
        <v>0</v>
      </c>
      <c r="X274" s="252">
        <v>0</v>
      </c>
      <c r="Y274" s="264">
        <v>0</v>
      </c>
      <c r="Z274" s="278" t="str">
        <f t="shared" si="18"/>
        <v>－</v>
      </c>
      <c r="AB274" s="197">
        <f t="shared" si="2"/>
        <v>-51</v>
      </c>
      <c r="AC274" s="197">
        <v>51</v>
      </c>
      <c r="AD274" s="197">
        <v>51</v>
      </c>
      <c r="AE274">
        <f t="shared" si="3"/>
        <v>-51</v>
      </c>
    </row>
    <row r="275" spans="1:31" ht="13.5" customHeight="1">
      <c r="A275" s="204"/>
      <c r="B275" s="205"/>
      <c r="C275" s="217"/>
      <c r="D275" s="229" t="s">
        <v>76</v>
      </c>
      <c r="E275" s="239">
        <v>0</v>
      </c>
      <c r="F275" s="239">
        <v>0</v>
      </c>
      <c r="G275" s="239">
        <v>0</v>
      </c>
      <c r="H275" s="239">
        <v>0</v>
      </c>
      <c r="I275" s="239">
        <v>0</v>
      </c>
      <c r="J275" s="239">
        <v>0</v>
      </c>
      <c r="K275" s="239">
        <v>0</v>
      </c>
      <c r="L275" s="239">
        <v>0</v>
      </c>
      <c r="M275" s="239">
        <v>0</v>
      </c>
      <c r="N275" s="239">
        <v>0</v>
      </c>
      <c r="O275" s="239">
        <v>0</v>
      </c>
      <c r="P275" s="239">
        <v>0</v>
      </c>
      <c r="Q275" s="239">
        <v>0</v>
      </c>
      <c r="R275" s="239">
        <v>0</v>
      </c>
      <c r="S275" s="239">
        <v>0</v>
      </c>
      <c r="T275" s="239">
        <v>0</v>
      </c>
      <c r="U275" s="239">
        <v>0</v>
      </c>
      <c r="V275" s="239">
        <v>0</v>
      </c>
      <c r="W275" s="239">
        <v>0</v>
      </c>
      <c r="X275" s="252">
        <v>0</v>
      </c>
      <c r="Y275" s="264">
        <v>0</v>
      </c>
      <c r="Z275" s="278" t="str">
        <f t="shared" si="18"/>
        <v>－</v>
      </c>
      <c r="AB275" s="197">
        <f t="shared" si="2"/>
        <v>-51</v>
      </c>
      <c r="AC275" s="197">
        <v>51</v>
      </c>
      <c r="AD275" s="197">
        <v>51</v>
      </c>
      <c r="AE275">
        <f t="shared" si="3"/>
        <v>-51</v>
      </c>
    </row>
    <row r="276" spans="1:31" ht="13.5" customHeight="1">
      <c r="A276" s="204"/>
      <c r="B276" s="205"/>
      <c r="C276" s="217" t="s">
        <v>231</v>
      </c>
      <c r="D276" s="229" t="s">
        <v>357</v>
      </c>
      <c r="E276" s="239">
        <v>0</v>
      </c>
      <c r="F276" s="239">
        <v>0</v>
      </c>
      <c r="G276" s="239">
        <v>0</v>
      </c>
      <c r="H276" s="239">
        <v>0</v>
      </c>
      <c r="I276" s="239">
        <v>0</v>
      </c>
      <c r="J276" s="239">
        <v>0</v>
      </c>
      <c r="K276" s="239">
        <v>0</v>
      </c>
      <c r="L276" s="239">
        <v>0</v>
      </c>
      <c r="M276" s="239">
        <v>0</v>
      </c>
      <c r="N276" s="239">
        <v>0</v>
      </c>
      <c r="O276" s="239">
        <v>0</v>
      </c>
      <c r="P276" s="239">
        <v>0</v>
      </c>
      <c r="Q276" s="239">
        <v>0</v>
      </c>
      <c r="R276" s="239">
        <v>0</v>
      </c>
      <c r="S276" s="239">
        <v>0</v>
      </c>
      <c r="T276" s="239">
        <v>0</v>
      </c>
      <c r="U276" s="239">
        <v>0</v>
      </c>
      <c r="V276" s="239">
        <v>0</v>
      </c>
      <c r="W276" s="239">
        <v>0</v>
      </c>
      <c r="X276" s="252">
        <v>0</v>
      </c>
      <c r="Y276" s="264">
        <v>0</v>
      </c>
      <c r="Z276" s="278" t="str">
        <f t="shared" si="18"/>
        <v>－</v>
      </c>
      <c r="AB276" s="197">
        <f t="shared" si="2"/>
        <v>-53</v>
      </c>
      <c r="AC276" s="197">
        <v>53</v>
      </c>
      <c r="AD276" s="197">
        <v>53</v>
      </c>
      <c r="AE276">
        <f t="shared" si="3"/>
        <v>-53</v>
      </c>
    </row>
    <row r="277" spans="1:31" ht="13.5" customHeight="1">
      <c r="A277" s="204"/>
      <c r="B277" s="205"/>
      <c r="C277" s="217"/>
      <c r="D277" s="229" t="s">
        <v>76</v>
      </c>
      <c r="E277" s="239">
        <v>0</v>
      </c>
      <c r="F277" s="239">
        <v>0</v>
      </c>
      <c r="G277" s="239">
        <v>0</v>
      </c>
      <c r="H277" s="239">
        <v>0</v>
      </c>
      <c r="I277" s="239">
        <v>0</v>
      </c>
      <c r="J277" s="239">
        <v>0</v>
      </c>
      <c r="K277" s="239">
        <v>0</v>
      </c>
      <c r="L277" s="239">
        <v>0</v>
      </c>
      <c r="M277" s="239">
        <v>0</v>
      </c>
      <c r="N277" s="239">
        <v>0</v>
      </c>
      <c r="O277" s="239">
        <v>0</v>
      </c>
      <c r="P277" s="239">
        <v>0</v>
      </c>
      <c r="Q277" s="239">
        <v>0</v>
      </c>
      <c r="R277" s="239">
        <v>0</v>
      </c>
      <c r="S277" s="239">
        <v>0</v>
      </c>
      <c r="T277" s="239">
        <v>0</v>
      </c>
      <c r="U277" s="239">
        <v>0</v>
      </c>
      <c r="V277" s="239">
        <v>0</v>
      </c>
      <c r="W277" s="239">
        <v>0</v>
      </c>
      <c r="X277" s="252">
        <v>0</v>
      </c>
      <c r="Y277" s="264">
        <v>0</v>
      </c>
      <c r="Z277" s="278" t="str">
        <f t="shared" si="18"/>
        <v>－</v>
      </c>
      <c r="AB277" s="197">
        <f t="shared" si="2"/>
        <v>-53</v>
      </c>
      <c r="AC277" s="197">
        <v>53</v>
      </c>
      <c r="AD277" s="197">
        <v>53</v>
      </c>
      <c r="AE277">
        <f t="shared" si="3"/>
        <v>-53</v>
      </c>
    </row>
    <row r="278" spans="1:31" ht="13.5" customHeight="1">
      <c r="A278" s="204"/>
      <c r="B278" s="205"/>
      <c r="C278" s="217" t="s">
        <v>232</v>
      </c>
      <c r="D278" s="229" t="s">
        <v>357</v>
      </c>
      <c r="E278" s="239">
        <v>0</v>
      </c>
      <c r="F278" s="239">
        <v>0</v>
      </c>
      <c r="G278" s="239">
        <v>0</v>
      </c>
      <c r="H278" s="239">
        <v>0</v>
      </c>
      <c r="I278" s="239">
        <v>0</v>
      </c>
      <c r="J278" s="239">
        <v>0</v>
      </c>
      <c r="K278" s="239">
        <v>0</v>
      </c>
      <c r="L278" s="239">
        <v>0</v>
      </c>
      <c r="M278" s="239">
        <v>0</v>
      </c>
      <c r="N278" s="239">
        <v>0</v>
      </c>
      <c r="O278" s="239">
        <v>0</v>
      </c>
      <c r="P278" s="239">
        <v>0</v>
      </c>
      <c r="Q278" s="239">
        <v>0</v>
      </c>
      <c r="R278" s="239">
        <v>0</v>
      </c>
      <c r="S278" s="239">
        <v>0</v>
      </c>
      <c r="T278" s="239">
        <v>0</v>
      </c>
      <c r="U278" s="239">
        <v>0</v>
      </c>
      <c r="V278" s="239">
        <v>0</v>
      </c>
      <c r="W278" s="239">
        <v>0</v>
      </c>
      <c r="X278" s="252">
        <v>0</v>
      </c>
      <c r="Y278" s="264">
        <v>0</v>
      </c>
      <c r="Z278" s="278" t="str">
        <f t="shared" si="18"/>
        <v>－</v>
      </c>
      <c r="AB278" s="197">
        <f t="shared" si="2"/>
        <v>-84</v>
      </c>
      <c r="AC278" s="197">
        <v>84</v>
      </c>
      <c r="AD278" s="197">
        <v>84</v>
      </c>
      <c r="AE278">
        <f t="shared" si="3"/>
        <v>-84</v>
      </c>
    </row>
    <row r="279" spans="1:31" ht="13.5" customHeight="1">
      <c r="A279" s="204"/>
      <c r="B279" s="205"/>
      <c r="C279" s="217"/>
      <c r="D279" s="229" t="s">
        <v>76</v>
      </c>
      <c r="E279" s="239">
        <v>0</v>
      </c>
      <c r="F279" s="239">
        <v>0</v>
      </c>
      <c r="G279" s="239">
        <v>0</v>
      </c>
      <c r="H279" s="239">
        <v>0</v>
      </c>
      <c r="I279" s="239">
        <v>0</v>
      </c>
      <c r="J279" s="239">
        <v>0</v>
      </c>
      <c r="K279" s="239">
        <v>0</v>
      </c>
      <c r="L279" s="239">
        <v>0</v>
      </c>
      <c r="M279" s="239">
        <v>0</v>
      </c>
      <c r="N279" s="239">
        <v>0</v>
      </c>
      <c r="O279" s="239">
        <v>0</v>
      </c>
      <c r="P279" s="239">
        <v>0</v>
      </c>
      <c r="Q279" s="239">
        <v>0</v>
      </c>
      <c r="R279" s="239">
        <v>0</v>
      </c>
      <c r="S279" s="239">
        <v>0</v>
      </c>
      <c r="T279" s="239">
        <v>0</v>
      </c>
      <c r="U279" s="239">
        <v>0</v>
      </c>
      <c r="V279" s="239">
        <v>0</v>
      </c>
      <c r="W279" s="239">
        <v>0</v>
      </c>
      <c r="X279" s="252">
        <v>0</v>
      </c>
      <c r="Y279" s="264">
        <v>0</v>
      </c>
      <c r="Z279" s="278" t="str">
        <f t="shared" si="18"/>
        <v>－</v>
      </c>
      <c r="AB279" s="197">
        <f t="shared" si="2"/>
        <v>-124</v>
      </c>
      <c r="AC279" s="197">
        <v>124</v>
      </c>
      <c r="AD279" s="197">
        <v>124</v>
      </c>
      <c r="AE279">
        <f t="shared" si="3"/>
        <v>-124</v>
      </c>
    </row>
    <row r="280" spans="1:31" ht="13.5" customHeight="1">
      <c r="A280" s="204"/>
      <c r="B280" s="205"/>
      <c r="C280" s="217" t="s">
        <v>202</v>
      </c>
      <c r="D280" s="229" t="s">
        <v>357</v>
      </c>
      <c r="E280" s="239">
        <v>0</v>
      </c>
      <c r="F280" s="239">
        <v>0</v>
      </c>
      <c r="G280" s="239">
        <v>0</v>
      </c>
      <c r="H280" s="239">
        <v>0</v>
      </c>
      <c r="I280" s="239">
        <v>0</v>
      </c>
      <c r="J280" s="239">
        <v>0</v>
      </c>
      <c r="K280" s="239">
        <v>0</v>
      </c>
      <c r="L280" s="239">
        <v>0</v>
      </c>
      <c r="M280" s="239">
        <v>0</v>
      </c>
      <c r="N280" s="239">
        <v>0</v>
      </c>
      <c r="O280" s="239">
        <v>0</v>
      </c>
      <c r="P280" s="239">
        <v>0</v>
      </c>
      <c r="Q280" s="239">
        <v>0</v>
      </c>
      <c r="R280" s="239">
        <v>0</v>
      </c>
      <c r="S280" s="239">
        <v>0</v>
      </c>
      <c r="T280" s="239">
        <v>0</v>
      </c>
      <c r="U280" s="239">
        <v>0</v>
      </c>
      <c r="V280" s="239">
        <v>0</v>
      </c>
      <c r="W280" s="239">
        <v>0</v>
      </c>
      <c r="X280" s="252">
        <v>0</v>
      </c>
      <c r="Y280" s="264">
        <v>0</v>
      </c>
      <c r="Z280" s="278" t="str">
        <f t="shared" si="18"/>
        <v>－</v>
      </c>
      <c r="AB280" s="197">
        <f t="shared" si="2"/>
        <v>-106</v>
      </c>
      <c r="AC280" s="197">
        <v>106</v>
      </c>
      <c r="AD280" s="197">
        <v>106</v>
      </c>
      <c r="AE280">
        <f t="shared" si="3"/>
        <v>-106</v>
      </c>
    </row>
    <row r="281" spans="1:31" ht="13.5" customHeight="1">
      <c r="A281" s="204"/>
      <c r="B281" s="205"/>
      <c r="C281" s="217"/>
      <c r="D281" s="229" t="s">
        <v>76</v>
      </c>
      <c r="E281" s="239">
        <v>0</v>
      </c>
      <c r="F281" s="239">
        <v>0</v>
      </c>
      <c r="G281" s="239">
        <v>0</v>
      </c>
      <c r="H281" s="239">
        <v>0</v>
      </c>
      <c r="I281" s="239">
        <v>0</v>
      </c>
      <c r="J281" s="239">
        <v>0</v>
      </c>
      <c r="K281" s="239">
        <v>0</v>
      </c>
      <c r="L281" s="239">
        <v>0</v>
      </c>
      <c r="M281" s="239">
        <v>0</v>
      </c>
      <c r="N281" s="239">
        <v>0</v>
      </c>
      <c r="O281" s="239">
        <v>0</v>
      </c>
      <c r="P281" s="239">
        <v>0</v>
      </c>
      <c r="Q281" s="239">
        <v>0</v>
      </c>
      <c r="R281" s="239">
        <v>0</v>
      </c>
      <c r="S281" s="239">
        <v>0</v>
      </c>
      <c r="T281" s="239">
        <v>0</v>
      </c>
      <c r="U281" s="239">
        <v>0</v>
      </c>
      <c r="V281" s="239">
        <v>0</v>
      </c>
      <c r="W281" s="239">
        <v>0</v>
      </c>
      <c r="X281" s="252">
        <v>0</v>
      </c>
      <c r="Y281" s="264">
        <v>0</v>
      </c>
      <c r="Z281" s="278" t="str">
        <f t="shared" si="18"/>
        <v>－</v>
      </c>
      <c r="AB281" s="197">
        <f t="shared" si="2"/>
        <v>-169</v>
      </c>
      <c r="AC281" s="197">
        <v>169</v>
      </c>
      <c r="AD281" s="197">
        <v>169</v>
      </c>
      <c r="AE281">
        <f t="shared" si="3"/>
        <v>-169</v>
      </c>
    </row>
    <row r="282" spans="1:31" ht="13.5" customHeight="1">
      <c r="A282" s="204"/>
      <c r="B282" s="205"/>
      <c r="C282" s="217" t="s">
        <v>125</v>
      </c>
      <c r="D282" s="229" t="s">
        <v>357</v>
      </c>
      <c r="E282" s="239">
        <v>0</v>
      </c>
      <c r="F282" s="239">
        <v>0</v>
      </c>
      <c r="G282" s="239">
        <v>0</v>
      </c>
      <c r="H282" s="239">
        <v>0</v>
      </c>
      <c r="I282" s="239">
        <v>0</v>
      </c>
      <c r="J282" s="239">
        <v>0</v>
      </c>
      <c r="K282" s="239">
        <v>0</v>
      </c>
      <c r="L282" s="239">
        <v>0</v>
      </c>
      <c r="M282" s="239">
        <v>0</v>
      </c>
      <c r="N282" s="239">
        <v>0</v>
      </c>
      <c r="O282" s="239">
        <v>0</v>
      </c>
      <c r="P282" s="239">
        <v>0</v>
      </c>
      <c r="Q282" s="239">
        <v>0</v>
      </c>
      <c r="R282" s="239">
        <v>0</v>
      </c>
      <c r="S282" s="239">
        <v>0</v>
      </c>
      <c r="T282" s="239">
        <v>0</v>
      </c>
      <c r="U282" s="239">
        <v>0</v>
      </c>
      <c r="V282" s="239">
        <v>0</v>
      </c>
      <c r="W282" s="239">
        <v>0</v>
      </c>
      <c r="X282" s="252">
        <v>0</v>
      </c>
      <c r="Y282" s="264">
        <v>0</v>
      </c>
      <c r="Z282" s="278" t="str">
        <f t="shared" si="18"/>
        <v>－</v>
      </c>
      <c r="AB282" s="197">
        <f t="shared" si="2"/>
        <v>-45</v>
      </c>
      <c r="AC282" s="197">
        <v>45</v>
      </c>
      <c r="AD282" s="197">
        <v>45</v>
      </c>
      <c r="AE282">
        <f t="shared" si="3"/>
        <v>-45</v>
      </c>
    </row>
    <row r="283" spans="1:31" ht="13.5" customHeight="1">
      <c r="A283" s="204"/>
      <c r="B283" s="205"/>
      <c r="C283" s="217"/>
      <c r="D283" s="229" t="s">
        <v>76</v>
      </c>
      <c r="E283" s="239">
        <v>0</v>
      </c>
      <c r="F283" s="239">
        <v>0</v>
      </c>
      <c r="G283" s="239">
        <v>0</v>
      </c>
      <c r="H283" s="239">
        <v>0</v>
      </c>
      <c r="I283" s="239">
        <v>0</v>
      </c>
      <c r="J283" s="239">
        <v>0</v>
      </c>
      <c r="K283" s="239">
        <v>0</v>
      </c>
      <c r="L283" s="239">
        <v>0</v>
      </c>
      <c r="M283" s="239">
        <v>0</v>
      </c>
      <c r="N283" s="239">
        <v>0</v>
      </c>
      <c r="O283" s="239">
        <v>0</v>
      </c>
      <c r="P283" s="239">
        <v>0</v>
      </c>
      <c r="Q283" s="239">
        <v>0</v>
      </c>
      <c r="R283" s="239">
        <v>0</v>
      </c>
      <c r="S283" s="239">
        <v>0</v>
      </c>
      <c r="T283" s="239">
        <v>0</v>
      </c>
      <c r="U283" s="239">
        <v>0</v>
      </c>
      <c r="V283" s="239">
        <v>0</v>
      </c>
      <c r="W283" s="239">
        <v>0</v>
      </c>
      <c r="X283" s="252">
        <v>0</v>
      </c>
      <c r="Y283" s="264">
        <v>0</v>
      </c>
      <c r="Z283" s="278" t="str">
        <f t="shared" si="18"/>
        <v>－</v>
      </c>
      <c r="AB283" s="197">
        <f t="shared" si="2"/>
        <v>-63</v>
      </c>
      <c r="AC283" s="197">
        <v>63</v>
      </c>
      <c r="AD283" s="197">
        <v>63</v>
      </c>
      <c r="AE283">
        <f t="shared" si="3"/>
        <v>-63</v>
      </c>
    </row>
    <row r="284" spans="1:31" ht="13.5" customHeight="1">
      <c r="A284" s="204"/>
      <c r="B284" s="205"/>
      <c r="C284" s="217" t="s">
        <v>233</v>
      </c>
      <c r="D284" s="229" t="s">
        <v>357</v>
      </c>
      <c r="E284" s="239">
        <v>0</v>
      </c>
      <c r="F284" s="239">
        <v>0</v>
      </c>
      <c r="G284" s="239">
        <v>0</v>
      </c>
      <c r="H284" s="239">
        <v>0</v>
      </c>
      <c r="I284" s="239">
        <v>0</v>
      </c>
      <c r="J284" s="239">
        <v>0</v>
      </c>
      <c r="K284" s="239">
        <v>0</v>
      </c>
      <c r="L284" s="239">
        <v>0</v>
      </c>
      <c r="M284" s="239">
        <v>0</v>
      </c>
      <c r="N284" s="239">
        <v>0</v>
      </c>
      <c r="O284" s="239">
        <v>10</v>
      </c>
      <c r="P284" s="239">
        <v>0</v>
      </c>
      <c r="Q284" s="239">
        <v>0</v>
      </c>
      <c r="R284" s="239">
        <v>0</v>
      </c>
      <c r="S284" s="239">
        <v>0</v>
      </c>
      <c r="T284" s="239">
        <v>0</v>
      </c>
      <c r="U284" s="239">
        <v>0</v>
      </c>
      <c r="V284" s="239">
        <v>0</v>
      </c>
      <c r="W284" s="239">
        <v>0</v>
      </c>
      <c r="X284" s="252">
        <v>10</v>
      </c>
      <c r="Y284" s="264">
        <v>0</v>
      </c>
      <c r="Z284" s="278" t="str">
        <f t="shared" si="18"/>
        <v>－</v>
      </c>
      <c r="AB284" s="197">
        <f t="shared" si="2"/>
        <v>-18</v>
      </c>
      <c r="AC284" s="197">
        <v>18</v>
      </c>
      <c r="AD284" s="197">
        <v>18</v>
      </c>
      <c r="AE284">
        <f t="shared" si="3"/>
        <v>-18</v>
      </c>
    </row>
    <row r="285" spans="1:31" ht="13.5" customHeight="1">
      <c r="A285" s="204"/>
      <c r="B285" s="205"/>
      <c r="C285" s="217"/>
      <c r="D285" s="229" t="s">
        <v>76</v>
      </c>
      <c r="E285" s="239">
        <v>0</v>
      </c>
      <c r="F285" s="239">
        <v>0</v>
      </c>
      <c r="G285" s="239">
        <v>0</v>
      </c>
      <c r="H285" s="239">
        <v>0</v>
      </c>
      <c r="I285" s="239">
        <v>0</v>
      </c>
      <c r="J285" s="239">
        <v>0</v>
      </c>
      <c r="K285" s="239">
        <v>0</v>
      </c>
      <c r="L285" s="239">
        <v>0</v>
      </c>
      <c r="M285" s="239">
        <v>0</v>
      </c>
      <c r="N285" s="239">
        <v>0</v>
      </c>
      <c r="O285" s="239">
        <v>10</v>
      </c>
      <c r="P285" s="239">
        <v>0</v>
      </c>
      <c r="Q285" s="239">
        <v>0</v>
      </c>
      <c r="R285" s="239">
        <v>0</v>
      </c>
      <c r="S285" s="239">
        <v>0</v>
      </c>
      <c r="T285" s="239">
        <v>0</v>
      </c>
      <c r="U285" s="239">
        <v>0</v>
      </c>
      <c r="V285" s="239">
        <v>0</v>
      </c>
      <c r="W285" s="239">
        <v>0</v>
      </c>
      <c r="X285" s="252">
        <v>10</v>
      </c>
      <c r="Y285" s="264">
        <v>0</v>
      </c>
      <c r="Z285" s="278" t="str">
        <f t="shared" si="18"/>
        <v>－</v>
      </c>
      <c r="AB285" s="197">
        <f t="shared" si="2"/>
        <v>-39</v>
      </c>
      <c r="AC285" s="197">
        <v>39</v>
      </c>
      <c r="AD285" s="197">
        <v>39</v>
      </c>
      <c r="AE285">
        <f t="shared" si="3"/>
        <v>-39</v>
      </c>
    </row>
    <row r="286" spans="1:31" ht="13.5" customHeight="1">
      <c r="A286" s="204"/>
      <c r="B286" s="205"/>
      <c r="C286" s="217" t="s">
        <v>234</v>
      </c>
      <c r="D286" s="229" t="s">
        <v>357</v>
      </c>
      <c r="E286" s="239">
        <v>2</v>
      </c>
      <c r="F286" s="239">
        <v>0</v>
      </c>
      <c r="G286" s="239">
        <v>0</v>
      </c>
      <c r="H286" s="239">
        <v>0</v>
      </c>
      <c r="I286" s="239">
        <v>0</v>
      </c>
      <c r="J286" s="239">
        <v>0</v>
      </c>
      <c r="K286" s="239">
        <v>0</v>
      </c>
      <c r="L286" s="239">
        <v>0</v>
      </c>
      <c r="M286" s="239">
        <v>0</v>
      </c>
      <c r="N286" s="239">
        <v>0</v>
      </c>
      <c r="O286" s="239">
        <v>20</v>
      </c>
      <c r="P286" s="239">
        <v>0</v>
      </c>
      <c r="Q286" s="239">
        <v>0</v>
      </c>
      <c r="R286" s="239">
        <v>0</v>
      </c>
      <c r="S286" s="239">
        <v>0</v>
      </c>
      <c r="T286" s="239">
        <v>0</v>
      </c>
      <c r="U286" s="239">
        <v>0</v>
      </c>
      <c r="V286" s="239">
        <v>0</v>
      </c>
      <c r="W286" s="239">
        <v>0</v>
      </c>
      <c r="X286" s="252">
        <v>22</v>
      </c>
      <c r="Y286" s="264">
        <v>6</v>
      </c>
      <c r="Z286" s="278">
        <f t="shared" si="18"/>
        <v>366.66666666666663</v>
      </c>
      <c r="AB286" s="197">
        <f t="shared" si="2"/>
        <v>-3</v>
      </c>
      <c r="AC286" s="197">
        <v>9</v>
      </c>
      <c r="AD286" s="197">
        <v>9</v>
      </c>
      <c r="AE286">
        <f t="shared" si="3"/>
        <v>-3</v>
      </c>
    </row>
    <row r="287" spans="1:31" ht="13.5" customHeight="1">
      <c r="A287" s="204"/>
      <c r="B287" s="205"/>
      <c r="C287" s="218"/>
      <c r="D287" s="230" t="s">
        <v>76</v>
      </c>
      <c r="E287" s="237">
        <v>2</v>
      </c>
      <c r="F287" s="237">
        <v>0</v>
      </c>
      <c r="G287" s="237">
        <v>0</v>
      </c>
      <c r="H287" s="237">
        <v>0</v>
      </c>
      <c r="I287" s="237">
        <v>0</v>
      </c>
      <c r="J287" s="237">
        <v>0</v>
      </c>
      <c r="K287" s="237">
        <v>0</v>
      </c>
      <c r="L287" s="237">
        <v>0</v>
      </c>
      <c r="M287" s="237">
        <v>0</v>
      </c>
      <c r="N287" s="237">
        <v>0</v>
      </c>
      <c r="O287" s="237">
        <v>20</v>
      </c>
      <c r="P287" s="237">
        <v>0</v>
      </c>
      <c r="Q287" s="237">
        <v>0</v>
      </c>
      <c r="R287" s="237">
        <v>0</v>
      </c>
      <c r="S287" s="237">
        <v>0</v>
      </c>
      <c r="T287" s="237">
        <v>0</v>
      </c>
      <c r="U287" s="237">
        <v>0</v>
      </c>
      <c r="V287" s="237">
        <v>0</v>
      </c>
      <c r="W287" s="237">
        <v>0</v>
      </c>
      <c r="X287" s="253">
        <v>22</v>
      </c>
      <c r="Y287" s="265">
        <v>6</v>
      </c>
      <c r="Z287" s="281">
        <f t="shared" si="18"/>
        <v>366.66666666666663</v>
      </c>
      <c r="AB287" s="197">
        <f t="shared" si="2"/>
        <v>-3</v>
      </c>
      <c r="AC287" s="197">
        <v>9</v>
      </c>
      <c r="AD287" s="197">
        <v>9</v>
      </c>
      <c r="AE287">
        <f t="shared" si="3"/>
        <v>-3</v>
      </c>
    </row>
    <row r="288" spans="1:31" ht="13.5" customHeight="1">
      <c r="A288" s="204"/>
      <c r="B288" s="202" t="s">
        <v>353</v>
      </c>
      <c r="C288" s="211"/>
      <c r="D288" s="228" t="s">
        <v>357</v>
      </c>
      <c r="E288" s="238">
        <f t="shared" ref="E288:Y289" si="20">E290+E292+E294+E296+E298+E300+E302+E304+E306+E308</f>
        <v>59</v>
      </c>
      <c r="F288" s="238">
        <f t="shared" si="20"/>
        <v>2</v>
      </c>
      <c r="G288" s="238">
        <f t="shared" si="20"/>
        <v>46</v>
      </c>
      <c r="H288" s="238">
        <f t="shared" si="20"/>
        <v>16</v>
      </c>
      <c r="I288" s="238">
        <f t="shared" si="20"/>
        <v>5</v>
      </c>
      <c r="J288" s="238">
        <f t="shared" si="20"/>
        <v>14</v>
      </c>
      <c r="K288" s="238">
        <f t="shared" si="20"/>
        <v>2</v>
      </c>
      <c r="L288" s="238">
        <f t="shared" si="20"/>
        <v>15</v>
      </c>
      <c r="M288" s="238">
        <f t="shared" si="20"/>
        <v>12</v>
      </c>
      <c r="N288" s="238">
        <f t="shared" si="20"/>
        <v>3</v>
      </c>
      <c r="O288" s="238">
        <f t="shared" si="20"/>
        <v>18</v>
      </c>
      <c r="P288" s="238">
        <f t="shared" si="20"/>
        <v>1</v>
      </c>
      <c r="Q288" s="238">
        <f t="shared" si="20"/>
        <v>9</v>
      </c>
      <c r="R288" s="238">
        <f t="shared" si="20"/>
        <v>11</v>
      </c>
      <c r="S288" s="238">
        <f t="shared" si="20"/>
        <v>4</v>
      </c>
      <c r="T288" s="238">
        <f t="shared" si="20"/>
        <v>40</v>
      </c>
      <c r="U288" s="238">
        <f t="shared" si="20"/>
        <v>1</v>
      </c>
      <c r="V288" s="238">
        <f t="shared" si="20"/>
        <v>2</v>
      </c>
      <c r="W288" s="238">
        <f t="shared" si="20"/>
        <v>143</v>
      </c>
      <c r="X288" s="254">
        <f t="shared" si="20"/>
        <v>403</v>
      </c>
      <c r="Y288" s="254">
        <f t="shared" si="20"/>
        <v>447</v>
      </c>
      <c r="Z288" s="277">
        <f t="shared" si="18"/>
        <v>90.1565995525727</v>
      </c>
      <c r="AB288" s="197">
        <f t="shared" si="2"/>
        <v>-14726</v>
      </c>
      <c r="AC288" s="197">
        <v>15173</v>
      </c>
      <c r="AD288" s="197">
        <v>15173</v>
      </c>
      <c r="AE288">
        <f t="shared" si="3"/>
        <v>-14726</v>
      </c>
    </row>
    <row r="289" spans="1:31" ht="13.5" customHeight="1">
      <c r="A289" s="204"/>
      <c r="B289" s="203"/>
      <c r="C289" s="211"/>
      <c r="D289" s="231" t="s">
        <v>76</v>
      </c>
      <c r="E289" s="238">
        <f t="shared" si="20"/>
        <v>128</v>
      </c>
      <c r="F289" s="238">
        <f t="shared" si="20"/>
        <v>2</v>
      </c>
      <c r="G289" s="238">
        <f t="shared" si="20"/>
        <v>73</v>
      </c>
      <c r="H289" s="238">
        <f t="shared" si="20"/>
        <v>24</v>
      </c>
      <c r="I289" s="238">
        <f t="shared" si="20"/>
        <v>7</v>
      </c>
      <c r="J289" s="238">
        <f t="shared" si="20"/>
        <v>14</v>
      </c>
      <c r="K289" s="238">
        <f t="shared" si="20"/>
        <v>2</v>
      </c>
      <c r="L289" s="238">
        <f t="shared" si="20"/>
        <v>26</v>
      </c>
      <c r="M289" s="238">
        <f t="shared" si="20"/>
        <v>30</v>
      </c>
      <c r="N289" s="238">
        <f t="shared" si="20"/>
        <v>4</v>
      </c>
      <c r="O289" s="238">
        <f t="shared" si="20"/>
        <v>25</v>
      </c>
      <c r="P289" s="238">
        <f t="shared" si="20"/>
        <v>1</v>
      </c>
      <c r="Q289" s="238">
        <f t="shared" si="20"/>
        <v>21</v>
      </c>
      <c r="R289" s="238">
        <f t="shared" si="20"/>
        <v>16</v>
      </c>
      <c r="S289" s="238">
        <f t="shared" si="20"/>
        <v>5</v>
      </c>
      <c r="T289" s="238">
        <f t="shared" si="20"/>
        <v>51</v>
      </c>
      <c r="U289" s="238">
        <f t="shared" si="20"/>
        <v>1</v>
      </c>
      <c r="V289" s="238">
        <f t="shared" si="20"/>
        <v>2</v>
      </c>
      <c r="W289" s="238">
        <f t="shared" si="20"/>
        <v>224</v>
      </c>
      <c r="X289" s="254">
        <f t="shared" si="20"/>
        <v>656</v>
      </c>
      <c r="Y289" s="254">
        <f t="shared" si="20"/>
        <v>690</v>
      </c>
      <c r="Z289" s="279">
        <f t="shared" si="18"/>
        <v>95.072463768115938</v>
      </c>
      <c r="AB289" s="197">
        <f t="shared" si="2"/>
        <v>-18735</v>
      </c>
      <c r="AC289" s="197">
        <v>19425</v>
      </c>
      <c r="AD289" s="197">
        <v>19425</v>
      </c>
      <c r="AE289">
        <f t="shared" si="3"/>
        <v>-18735</v>
      </c>
    </row>
    <row r="290" spans="1:31" ht="13.5" customHeight="1">
      <c r="A290" s="204"/>
      <c r="B290" s="204"/>
      <c r="C290" s="216" t="s">
        <v>237</v>
      </c>
      <c r="D290" s="232" t="s">
        <v>357</v>
      </c>
      <c r="E290" s="236">
        <v>38</v>
      </c>
      <c r="F290" s="236">
        <v>2</v>
      </c>
      <c r="G290" s="236">
        <v>7</v>
      </c>
      <c r="H290" s="236">
        <v>3</v>
      </c>
      <c r="I290" s="236">
        <v>5</v>
      </c>
      <c r="J290" s="236">
        <v>14</v>
      </c>
      <c r="K290" s="236">
        <v>2</v>
      </c>
      <c r="L290" s="236">
        <v>11</v>
      </c>
      <c r="M290" s="236">
        <v>12</v>
      </c>
      <c r="N290" s="236">
        <v>1</v>
      </c>
      <c r="O290" s="236">
        <v>15</v>
      </c>
      <c r="P290" s="236">
        <v>1</v>
      </c>
      <c r="Q290" s="236">
        <v>8</v>
      </c>
      <c r="R290" s="236">
        <v>7</v>
      </c>
      <c r="S290" s="236">
        <v>0</v>
      </c>
      <c r="T290" s="236">
        <v>29</v>
      </c>
      <c r="U290" s="236">
        <v>0</v>
      </c>
      <c r="V290" s="236">
        <v>0</v>
      </c>
      <c r="W290" s="236">
        <v>120</v>
      </c>
      <c r="X290" s="255">
        <v>275</v>
      </c>
      <c r="Y290" s="266">
        <v>242</v>
      </c>
      <c r="Z290" s="280">
        <f t="shared" si="18"/>
        <v>113.63636363636364</v>
      </c>
      <c r="AB290" s="197">
        <f t="shared" si="2"/>
        <v>-10472</v>
      </c>
      <c r="AC290" s="197">
        <v>10714</v>
      </c>
      <c r="AD290" s="197">
        <v>10714</v>
      </c>
      <c r="AE290">
        <f t="shared" si="3"/>
        <v>-10472</v>
      </c>
    </row>
    <row r="291" spans="1:31" ht="13.5" customHeight="1">
      <c r="A291" s="204"/>
      <c r="B291" s="205"/>
      <c r="C291" s="217"/>
      <c r="D291" s="229" t="s">
        <v>76</v>
      </c>
      <c r="E291" s="239">
        <v>104</v>
      </c>
      <c r="F291" s="239">
        <v>2</v>
      </c>
      <c r="G291" s="239">
        <v>11</v>
      </c>
      <c r="H291" s="239">
        <v>4</v>
      </c>
      <c r="I291" s="239">
        <v>7</v>
      </c>
      <c r="J291" s="239">
        <v>14</v>
      </c>
      <c r="K291" s="239">
        <v>2</v>
      </c>
      <c r="L291" s="239">
        <v>22</v>
      </c>
      <c r="M291" s="239">
        <v>30</v>
      </c>
      <c r="N291" s="239">
        <v>2</v>
      </c>
      <c r="O291" s="239">
        <v>22</v>
      </c>
      <c r="P291" s="239">
        <v>1</v>
      </c>
      <c r="Q291" s="239">
        <v>20</v>
      </c>
      <c r="R291" s="239">
        <v>9</v>
      </c>
      <c r="S291" s="239">
        <v>0</v>
      </c>
      <c r="T291" s="239">
        <v>35</v>
      </c>
      <c r="U291" s="239">
        <v>0</v>
      </c>
      <c r="V291" s="239">
        <v>0</v>
      </c>
      <c r="W291" s="239">
        <v>156</v>
      </c>
      <c r="X291" s="252">
        <v>441</v>
      </c>
      <c r="Y291" s="264">
        <v>393</v>
      </c>
      <c r="Z291" s="278">
        <f t="shared" si="18"/>
        <v>112.21374045801527</v>
      </c>
      <c r="AB291" s="197">
        <f t="shared" si="2"/>
        <v>-13646</v>
      </c>
      <c r="AC291" s="197">
        <v>14039</v>
      </c>
      <c r="AD291" s="197">
        <v>14039</v>
      </c>
      <c r="AE291">
        <f t="shared" si="3"/>
        <v>-13646</v>
      </c>
    </row>
    <row r="292" spans="1:31" ht="13.5" customHeight="1">
      <c r="A292" s="204"/>
      <c r="B292" s="205"/>
      <c r="C292" s="217" t="s">
        <v>235</v>
      </c>
      <c r="D292" s="229" t="s">
        <v>357</v>
      </c>
      <c r="E292" s="239">
        <v>1</v>
      </c>
      <c r="F292" s="239">
        <v>0</v>
      </c>
      <c r="G292" s="239">
        <v>0</v>
      </c>
      <c r="H292" s="239">
        <v>0</v>
      </c>
      <c r="I292" s="239">
        <v>0</v>
      </c>
      <c r="J292" s="239">
        <v>0</v>
      </c>
      <c r="K292" s="239">
        <v>0</v>
      </c>
      <c r="L292" s="239">
        <v>1</v>
      </c>
      <c r="M292" s="239">
        <v>0</v>
      </c>
      <c r="N292" s="239">
        <v>2</v>
      </c>
      <c r="O292" s="239">
        <v>3</v>
      </c>
      <c r="P292" s="239">
        <v>0</v>
      </c>
      <c r="Q292" s="239">
        <v>0</v>
      </c>
      <c r="R292" s="239">
        <v>0</v>
      </c>
      <c r="S292" s="239">
        <v>0</v>
      </c>
      <c r="T292" s="239">
        <v>0</v>
      </c>
      <c r="U292" s="239">
        <v>1</v>
      </c>
      <c r="V292" s="239">
        <v>2</v>
      </c>
      <c r="W292" s="239">
        <v>1</v>
      </c>
      <c r="X292" s="252">
        <v>11</v>
      </c>
      <c r="Y292" s="264">
        <v>18</v>
      </c>
      <c r="Z292" s="278">
        <f t="shared" si="18"/>
        <v>61.111111111111114</v>
      </c>
      <c r="AB292" s="197">
        <f t="shared" si="2"/>
        <v>-41</v>
      </c>
      <c r="AC292" s="197">
        <v>59</v>
      </c>
      <c r="AD292" s="197">
        <v>59</v>
      </c>
      <c r="AE292">
        <f t="shared" si="3"/>
        <v>-41</v>
      </c>
    </row>
    <row r="293" spans="1:31" ht="13.5" customHeight="1">
      <c r="A293" s="204"/>
      <c r="B293" s="205"/>
      <c r="C293" s="217"/>
      <c r="D293" s="229" t="s">
        <v>76</v>
      </c>
      <c r="E293" s="239">
        <v>1</v>
      </c>
      <c r="F293" s="239">
        <v>0</v>
      </c>
      <c r="G293" s="239">
        <v>0</v>
      </c>
      <c r="H293" s="239">
        <v>0</v>
      </c>
      <c r="I293" s="239">
        <v>0</v>
      </c>
      <c r="J293" s="239">
        <v>0</v>
      </c>
      <c r="K293" s="239">
        <v>0</v>
      </c>
      <c r="L293" s="239">
        <v>1</v>
      </c>
      <c r="M293" s="239">
        <v>0</v>
      </c>
      <c r="N293" s="239">
        <v>2</v>
      </c>
      <c r="O293" s="239">
        <v>3</v>
      </c>
      <c r="P293" s="239">
        <v>0</v>
      </c>
      <c r="Q293" s="239">
        <v>0</v>
      </c>
      <c r="R293" s="239">
        <v>0</v>
      </c>
      <c r="S293" s="239">
        <v>0</v>
      </c>
      <c r="T293" s="239">
        <v>0</v>
      </c>
      <c r="U293" s="239">
        <v>1</v>
      </c>
      <c r="V293" s="239">
        <v>2</v>
      </c>
      <c r="W293" s="239">
        <v>1</v>
      </c>
      <c r="X293" s="252">
        <v>11</v>
      </c>
      <c r="Y293" s="264">
        <v>18</v>
      </c>
      <c r="Z293" s="278">
        <f t="shared" si="18"/>
        <v>61.111111111111114</v>
      </c>
      <c r="AB293" s="197">
        <f t="shared" si="2"/>
        <v>-41</v>
      </c>
      <c r="AC293" s="197">
        <v>59</v>
      </c>
      <c r="AD293" s="197">
        <v>59</v>
      </c>
      <c r="AE293">
        <f t="shared" si="3"/>
        <v>-41</v>
      </c>
    </row>
    <row r="294" spans="1:31" ht="13.5" customHeight="1">
      <c r="A294" s="204"/>
      <c r="B294" s="205"/>
      <c r="C294" s="217" t="s">
        <v>238</v>
      </c>
      <c r="D294" s="229" t="s">
        <v>357</v>
      </c>
      <c r="E294" s="239">
        <v>8</v>
      </c>
      <c r="F294" s="239">
        <v>0</v>
      </c>
      <c r="G294" s="239">
        <v>0</v>
      </c>
      <c r="H294" s="239">
        <v>0</v>
      </c>
      <c r="I294" s="239">
        <v>0</v>
      </c>
      <c r="J294" s="239">
        <v>0</v>
      </c>
      <c r="K294" s="239">
        <v>0</v>
      </c>
      <c r="L294" s="239">
        <v>0</v>
      </c>
      <c r="M294" s="239">
        <v>0</v>
      </c>
      <c r="N294" s="239">
        <v>0</v>
      </c>
      <c r="O294" s="239">
        <v>0</v>
      </c>
      <c r="P294" s="239">
        <v>0</v>
      </c>
      <c r="Q294" s="239">
        <v>0</v>
      </c>
      <c r="R294" s="239">
        <v>0</v>
      </c>
      <c r="S294" s="239">
        <v>0</v>
      </c>
      <c r="T294" s="239">
        <v>0</v>
      </c>
      <c r="U294" s="239">
        <v>0</v>
      </c>
      <c r="V294" s="239">
        <v>0</v>
      </c>
      <c r="W294" s="239">
        <v>0</v>
      </c>
      <c r="X294" s="252">
        <v>8</v>
      </c>
      <c r="Y294" s="264">
        <v>0</v>
      </c>
      <c r="Z294" s="278" t="str">
        <f t="shared" si="18"/>
        <v>－</v>
      </c>
      <c r="AB294" s="197">
        <f t="shared" si="2"/>
        <v>-53</v>
      </c>
      <c r="AC294" s="197">
        <v>53</v>
      </c>
      <c r="AD294" s="197">
        <v>53</v>
      </c>
      <c r="AE294">
        <f t="shared" si="3"/>
        <v>-53</v>
      </c>
    </row>
    <row r="295" spans="1:31" ht="13.5" customHeight="1">
      <c r="A295" s="204"/>
      <c r="B295" s="205"/>
      <c r="C295" s="217"/>
      <c r="D295" s="229" t="s">
        <v>76</v>
      </c>
      <c r="E295" s="239">
        <v>8</v>
      </c>
      <c r="F295" s="239">
        <v>0</v>
      </c>
      <c r="G295" s="239">
        <v>0</v>
      </c>
      <c r="H295" s="239">
        <v>0</v>
      </c>
      <c r="I295" s="239">
        <v>0</v>
      </c>
      <c r="J295" s="239">
        <v>0</v>
      </c>
      <c r="K295" s="239">
        <v>0</v>
      </c>
      <c r="L295" s="239">
        <v>0</v>
      </c>
      <c r="M295" s="239">
        <v>0</v>
      </c>
      <c r="N295" s="239">
        <v>0</v>
      </c>
      <c r="O295" s="239">
        <v>0</v>
      </c>
      <c r="P295" s="239">
        <v>0</v>
      </c>
      <c r="Q295" s="239">
        <v>0</v>
      </c>
      <c r="R295" s="239">
        <v>0</v>
      </c>
      <c r="S295" s="239">
        <v>0</v>
      </c>
      <c r="T295" s="239">
        <v>0</v>
      </c>
      <c r="U295" s="239">
        <v>0</v>
      </c>
      <c r="V295" s="239">
        <v>0</v>
      </c>
      <c r="W295" s="239">
        <v>0</v>
      </c>
      <c r="X295" s="252">
        <v>8</v>
      </c>
      <c r="Y295" s="264">
        <v>0</v>
      </c>
      <c r="Z295" s="278" t="str">
        <f t="shared" si="18"/>
        <v>－</v>
      </c>
      <c r="AB295" s="197">
        <f t="shared" si="2"/>
        <v>-53</v>
      </c>
      <c r="AC295" s="197">
        <v>53</v>
      </c>
      <c r="AD295" s="197">
        <v>53</v>
      </c>
      <c r="AE295">
        <f t="shared" si="3"/>
        <v>-53</v>
      </c>
    </row>
    <row r="296" spans="1:31" ht="13.5" customHeight="1">
      <c r="A296" s="204"/>
      <c r="B296" s="205"/>
      <c r="C296" s="217" t="s">
        <v>149</v>
      </c>
      <c r="D296" s="229" t="s">
        <v>357</v>
      </c>
      <c r="E296" s="239">
        <v>0</v>
      </c>
      <c r="F296" s="239">
        <v>0</v>
      </c>
      <c r="G296" s="239">
        <v>0</v>
      </c>
      <c r="H296" s="239">
        <v>0</v>
      </c>
      <c r="I296" s="239">
        <v>0</v>
      </c>
      <c r="J296" s="239">
        <v>0</v>
      </c>
      <c r="K296" s="239">
        <v>0</v>
      </c>
      <c r="L296" s="239">
        <v>0</v>
      </c>
      <c r="M296" s="239">
        <v>0</v>
      </c>
      <c r="N296" s="239">
        <v>0</v>
      </c>
      <c r="O296" s="239">
        <v>0</v>
      </c>
      <c r="P296" s="239">
        <v>0</v>
      </c>
      <c r="Q296" s="239">
        <v>0</v>
      </c>
      <c r="R296" s="239">
        <v>0</v>
      </c>
      <c r="S296" s="239">
        <v>0</v>
      </c>
      <c r="T296" s="239">
        <v>0</v>
      </c>
      <c r="U296" s="239">
        <v>0</v>
      </c>
      <c r="V296" s="239">
        <v>0</v>
      </c>
      <c r="W296" s="239">
        <v>0</v>
      </c>
      <c r="X296" s="252">
        <v>0</v>
      </c>
      <c r="Y296" s="264">
        <v>0</v>
      </c>
      <c r="Z296" s="278" t="str">
        <f t="shared" si="18"/>
        <v>－</v>
      </c>
      <c r="AB296" s="197">
        <f t="shared" si="2"/>
        <v>-25</v>
      </c>
      <c r="AC296" s="197">
        <v>25</v>
      </c>
      <c r="AD296" s="197">
        <v>25</v>
      </c>
      <c r="AE296">
        <f t="shared" si="3"/>
        <v>-25</v>
      </c>
    </row>
    <row r="297" spans="1:31" ht="13.5" customHeight="1">
      <c r="A297" s="204"/>
      <c r="B297" s="205"/>
      <c r="C297" s="217"/>
      <c r="D297" s="229" t="s">
        <v>76</v>
      </c>
      <c r="E297" s="239">
        <v>0</v>
      </c>
      <c r="F297" s="239">
        <v>0</v>
      </c>
      <c r="G297" s="239">
        <v>0</v>
      </c>
      <c r="H297" s="239">
        <v>0</v>
      </c>
      <c r="I297" s="239">
        <v>0</v>
      </c>
      <c r="J297" s="239">
        <v>0</v>
      </c>
      <c r="K297" s="239">
        <v>0</v>
      </c>
      <c r="L297" s="239">
        <v>0</v>
      </c>
      <c r="M297" s="239">
        <v>0</v>
      </c>
      <c r="N297" s="239">
        <v>0</v>
      </c>
      <c r="O297" s="239">
        <v>0</v>
      </c>
      <c r="P297" s="239">
        <v>0</v>
      </c>
      <c r="Q297" s="239">
        <v>0</v>
      </c>
      <c r="R297" s="239">
        <v>0</v>
      </c>
      <c r="S297" s="239">
        <v>0</v>
      </c>
      <c r="T297" s="239">
        <v>0</v>
      </c>
      <c r="U297" s="239">
        <v>0</v>
      </c>
      <c r="V297" s="239">
        <v>0</v>
      </c>
      <c r="W297" s="239">
        <v>0</v>
      </c>
      <c r="X297" s="252">
        <v>0</v>
      </c>
      <c r="Y297" s="264">
        <v>0</v>
      </c>
      <c r="Z297" s="278" t="str">
        <f t="shared" si="18"/>
        <v>－</v>
      </c>
      <c r="AB297" s="197">
        <f t="shared" si="2"/>
        <v>-25</v>
      </c>
      <c r="AC297" s="197">
        <v>25</v>
      </c>
      <c r="AD297" s="197">
        <v>25</v>
      </c>
      <c r="AE297">
        <f t="shared" si="3"/>
        <v>-25</v>
      </c>
    </row>
    <row r="298" spans="1:31" ht="13.5" customHeight="1">
      <c r="A298" s="204"/>
      <c r="B298" s="205"/>
      <c r="C298" s="217" t="s">
        <v>240</v>
      </c>
      <c r="D298" s="229" t="s">
        <v>357</v>
      </c>
      <c r="E298" s="239">
        <v>0</v>
      </c>
      <c r="F298" s="239">
        <v>0</v>
      </c>
      <c r="G298" s="239">
        <v>0</v>
      </c>
      <c r="H298" s="239">
        <v>0</v>
      </c>
      <c r="I298" s="239">
        <v>0</v>
      </c>
      <c r="J298" s="239">
        <v>0</v>
      </c>
      <c r="K298" s="239">
        <v>0</v>
      </c>
      <c r="L298" s="239">
        <v>0</v>
      </c>
      <c r="M298" s="239">
        <v>0</v>
      </c>
      <c r="N298" s="239">
        <v>0</v>
      </c>
      <c r="O298" s="239">
        <v>0</v>
      </c>
      <c r="P298" s="239">
        <v>0</v>
      </c>
      <c r="Q298" s="239">
        <v>0</v>
      </c>
      <c r="R298" s="239">
        <v>0</v>
      </c>
      <c r="S298" s="239">
        <v>0</v>
      </c>
      <c r="T298" s="239">
        <v>0</v>
      </c>
      <c r="U298" s="239">
        <v>0</v>
      </c>
      <c r="V298" s="239">
        <v>0</v>
      </c>
      <c r="W298" s="239">
        <v>0</v>
      </c>
      <c r="X298" s="252">
        <v>0</v>
      </c>
      <c r="Y298" s="264">
        <v>0</v>
      </c>
      <c r="Z298" s="278" t="str">
        <f t="shared" si="18"/>
        <v>－</v>
      </c>
      <c r="AB298" s="197">
        <f t="shared" si="2"/>
        <v>-22</v>
      </c>
      <c r="AC298" s="197">
        <v>22</v>
      </c>
      <c r="AD298" s="197">
        <v>22</v>
      </c>
      <c r="AE298">
        <f t="shared" si="3"/>
        <v>-22</v>
      </c>
    </row>
    <row r="299" spans="1:31" ht="13.5" customHeight="1">
      <c r="A299" s="204"/>
      <c r="B299" s="205"/>
      <c r="C299" s="217"/>
      <c r="D299" s="229" t="s">
        <v>76</v>
      </c>
      <c r="E299" s="239">
        <v>0</v>
      </c>
      <c r="F299" s="239">
        <v>0</v>
      </c>
      <c r="G299" s="239">
        <v>0</v>
      </c>
      <c r="H299" s="239">
        <v>0</v>
      </c>
      <c r="I299" s="239">
        <v>0</v>
      </c>
      <c r="J299" s="239">
        <v>0</v>
      </c>
      <c r="K299" s="239">
        <v>0</v>
      </c>
      <c r="L299" s="239">
        <v>0</v>
      </c>
      <c r="M299" s="239">
        <v>0</v>
      </c>
      <c r="N299" s="239">
        <v>0</v>
      </c>
      <c r="O299" s="239">
        <v>0</v>
      </c>
      <c r="P299" s="239">
        <v>0</v>
      </c>
      <c r="Q299" s="239">
        <v>0</v>
      </c>
      <c r="R299" s="239">
        <v>0</v>
      </c>
      <c r="S299" s="239">
        <v>0</v>
      </c>
      <c r="T299" s="239">
        <v>0</v>
      </c>
      <c r="U299" s="239">
        <v>0</v>
      </c>
      <c r="V299" s="239">
        <v>0</v>
      </c>
      <c r="W299" s="239">
        <v>0</v>
      </c>
      <c r="X299" s="252">
        <v>0</v>
      </c>
      <c r="Y299" s="264">
        <v>0</v>
      </c>
      <c r="Z299" s="278" t="str">
        <f t="shared" si="18"/>
        <v>－</v>
      </c>
      <c r="AB299" s="197">
        <f t="shared" si="2"/>
        <v>-77</v>
      </c>
      <c r="AC299" s="197">
        <v>77</v>
      </c>
      <c r="AD299" s="197">
        <v>77</v>
      </c>
      <c r="AE299">
        <f t="shared" si="3"/>
        <v>-77</v>
      </c>
    </row>
    <row r="300" spans="1:31" ht="13.5" customHeight="1">
      <c r="A300" s="204"/>
      <c r="B300" s="205"/>
      <c r="C300" s="217" t="s">
        <v>312</v>
      </c>
      <c r="D300" s="229" t="s">
        <v>357</v>
      </c>
      <c r="E300" s="239">
        <v>0</v>
      </c>
      <c r="F300" s="239">
        <v>0</v>
      </c>
      <c r="G300" s="239">
        <v>0</v>
      </c>
      <c r="H300" s="239">
        <v>0</v>
      </c>
      <c r="I300" s="239">
        <v>0</v>
      </c>
      <c r="J300" s="239">
        <v>0</v>
      </c>
      <c r="K300" s="239">
        <v>0</v>
      </c>
      <c r="L300" s="239">
        <v>0</v>
      </c>
      <c r="M300" s="239">
        <v>0</v>
      </c>
      <c r="N300" s="239">
        <v>0</v>
      </c>
      <c r="O300" s="239">
        <v>0</v>
      </c>
      <c r="P300" s="239">
        <v>0</v>
      </c>
      <c r="Q300" s="239">
        <v>0</v>
      </c>
      <c r="R300" s="239">
        <v>0</v>
      </c>
      <c r="S300" s="239">
        <v>0</v>
      </c>
      <c r="T300" s="239">
        <v>0</v>
      </c>
      <c r="U300" s="239">
        <v>0</v>
      </c>
      <c r="V300" s="239">
        <v>0</v>
      </c>
      <c r="W300" s="239">
        <v>0</v>
      </c>
      <c r="X300" s="252">
        <v>0</v>
      </c>
      <c r="Y300" s="264">
        <v>0</v>
      </c>
      <c r="Z300" s="278" t="str">
        <f t="shared" si="18"/>
        <v>－</v>
      </c>
      <c r="AB300" s="197">
        <f t="shared" si="2"/>
        <v>-85</v>
      </c>
      <c r="AC300" s="197">
        <v>85</v>
      </c>
      <c r="AD300" s="197">
        <v>85</v>
      </c>
      <c r="AE300">
        <f t="shared" si="3"/>
        <v>-85</v>
      </c>
    </row>
    <row r="301" spans="1:31" ht="13.5" customHeight="1">
      <c r="A301" s="204"/>
      <c r="B301" s="205"/>
      <c r="C301" s="217"/>
      <c r="D301" s="229" t="s">
        <v>76</v>
      </c>
      <c r="E301" s="239">
        <v>0</v>
      </c>
      <c r="F301" s="239">
        <v>0</v>
      </c>
      <c r="G301" s="239">
        <v>0</v>
      </c>
      <c r="H301" s="239">
        <v>0</v>
      </c>
      <c r="I301" s="239">
        <v>0</v>
      </c>
      <c r="J301" s="239">
        <v>0</v>
      </c>
      <c r="K301" s="239">
        <v>0</v>
      </c>
      <c r="L301" s="239">
        <v>0</v>
      </c>
      <c r="M301" s="239">
        <v>0</v>
      </c>
      <c r="N301" s="239">
        <v>0</v>
      </c>
      <c r="O301" s="239">
        <v>0</v>
      </c>
      <c r="P301" s="239">
        <v>0</v>
      </c>
      <c r="Q301" s="239">
        <v>0</v>
      </c>
      <c r="R301" s="239">
        <v>0</v>
      </c>
      <c r="S301" s="239">
        <v>0</v>
      </c>
      <c r="T301" s="239">
        <v>0</v>
      </c>
      <c r="U301" s="239">
        <v>0</v>
      </c>
      <c r="V301" s="239">
        <v>0</v>
      </c>
      <c r="W301" s="239">
        <v>0</v>
      </c>
      <c r="X301" s="252">
        <v>0</v>
      </c>
      <c r="Y301" s="264">
        <v>0</v>
      </c>
      <c r="Z301" s="278" t="str">
        <f t="shared" si="18"/>
        <v>－</v>
      </c>
      <c r="AB301" s="197">
        <f t="shared" si="2"/>
        <v>-85</v>
      </c>
      <c r="AC301" s="197">
        <v>85</v>
      </c>
      <c r="AD301" s="197">
        <v>85</v>
      </c>
      <c r="AE301">
        <f t="shared" si="3"/>
        <v>-85</v>
      </c>
    </row>
    <row r="302" spans="1:31" ht="13.5" customHeight="1">
      <c r="A302" s="204"/>
      <c r="B302" s="205"/>
      <c r="C302" s="217" t="s">
        <v>10</v>
      </c>
      <c r="D302" s="229" t="s">
        <v>357</v>
      </c>
      <c r="E302" s="239">
        <v>0</v>
      </c>
      <c r="F302" s="239">
        <v>0</v>
      </c>
      <c r="G302" s="239">
        <v>0</v>
      </c>
      <c r="H302" s="239">
        <v>0</v>
      </c>
      <c r="I302" s="239">
        <v>0</v>
      </c>
      <c r="J302" s="239">
        <v>0</v>
      </c>
      <c r="K302" s="239">
        <v>0</v>
      </c>
      <c r="L302" s="239">
        <v>0</v>
      </c>
      <c r="M302" s="239">
        <v>0</v>
      </c>
      <c r="N302" s="239">
        <v>0</v>
      </c>
      <c r="O302" s="239">
        <v>0</v>
      </c>
      <c r="P302" s="239">
        <v>0</v>
      </c>
      <c r="Q302" s="239">
        <v>0</v>
      </c>
      <c r="R302" s="239">
        <v>0</v>
      </c>
      <c r="S302" s="239">
        <v>0</v>
      </c>
      <c r="T302" s="239">
        <v>0</v>
      </c>
      <c r="U302" s="239">
        <v>0</v>
      </c>
      <c r="V302" s="239">
        <v>0</v>
      </c>
      <c r="W302" s="239">
        <v>0</v>
      </c>
      <c r="X302" s="252">
        <v>0</v>
      </c>
      <c r="Y302" s="264">
        <v>17</v>
      </c>
      <c r="Z302" s="278">
        <f t="shared" si="18"/>
        <v>0</v>
      </c>
      <c r="AB302" s="197">
        <f t="shared" si="2"/>
        <v>-563</v>
      </c>
      <c r="AC302" s="197">
        <v>580</v>
      </c>
      <c r="AD302" s="197">
        <v>580</v>
      </c>
      <c r="AE302">
        <f t="shared" si="3"/>
        <v>-563</v>
      </c>
    </row>
    <row r="303" spans="1:31" ht="13.5" customHeight="1">
      <c r="A303" s="204"/>
      <c r="B303" s="205"/>
      <c r="C303" s="217"/>
      <c r="D303" s="229" t="s">
        <v>76</v>
      </c>
      <c r="E303" s="239">
        <v>0</v>
      </c>
      <c r="F303" s="239">
        <v>0</v>
      </c>
      <c r="G303" s="239">
        <v>0</v>
      </c>
      <c r="H303" s="239">
        <v>0</v>
      </c>
      <c r="I303" s="239">
        <v>0</v>
      </c>
      <c r="J303" s="239">
        <v>0</v>
      </c>
      <c r="K303" s="239">
        <v>0</v>
      </c>
      <c r="L303" s="239">
        <v>0</v>
      </c>
      <c r="M303" s="239">
        <v>0</v>
      </c>
      <c r="N303" s="239">
        <v>0</v>
      </c>
      <c r="O303" s="239">
        <v>0</v>
      </c>
      <c r="P303" s="239">
        <v>0</v>
      </c>
      <c r="Q303" s="239">
        <v>0</v>
      </c>
      <c r="R303" s="239">
        <v>0</v>
      </c>
      <c r="S303" s="239">
        <v>0</v>
      </c>
      <c r="T303" s="239">
        <v>0</v>
      </c>
      <c r="U303" s="239">
        <v>0</v>
      </c>
      <c r="V303" s="239">
        <v>0</v>
      </c>
      <c r="W303" s="239">
        <v>0</v>
      </c>
      <c r="X303" s="252">
        <v>0</v>
      </c>
      <c r="Y303" s="264">
        <v>17</v>
      </c>
      <c r="Z303" s="278">
        <f t="shared" si="18"/>
        <v>0</v>
      </c>
      <c r="AB303" s="197">
        <f t="shared" si="2"/>
        <v>-624</v>
      </c>
      <c r="AC303" s="197">
        <v>641</v>
      </c>
      <c r="AD303" s="197">
        <v>641</v>
      </c>
      <c r="AE303">
        <f t="shared" si="3"/>
        <v>-624</v>
      </c>
    </row>
    <row r="304" spans="1:31" ht="13.5" customHeight="1">
      <c r="A304" s="204"/>
      <c r="B304" s="205"/>
      <c r="C304" s="217" t="s">
        <v>242</v>
      </c>
      <c r="D304" s="229" t="s">
        <v>357</v>
      </c>
      <c r="E304" s="239">
        <v>4</v>
      </c>
      <c r="F304" s="239">
        <v>0</v>
      </c>
      <c r="G304" s="239">
        <v>18</v>
      </c>
      <c r="H304" s="239">
        <v>0</v>
      </c>
      <c r="I304" s="239">
        <v>0</v>
      </c>
      <c r="J304" s="239">
        <v>0</v>
      </c>
      <c r="K304" s="239">
        <v>0</v>
      </c>
      <c r="L304" s="239">
        <v>1</v>
      </c>
      <c r="M304" s="239">
        <v>0</v>
      </c>
      <c r="N304" s="239">
        <v>0</v>
      </c>
      <c r="O304" s="239">
        <v>0</v>
      </c>
      <c r="P304" s="239">
        <v>0</v>
      </c>
      <c r="Q304" s="239">
        <v>1</v>
      </c>
      <c r="R304" s="239">
        <v>0</v>
      </c>
      <c r="S304" s="239">
        <v>1</v>
      </c>
      <c r="T304" s="239">
        <v>5</v>
      </c>
      <c r="U304" s="239">
        <v>0</v>
      </c>
      <c r="V304" s="239">
        <v>0</v>
      </c>
      <c r="W304" s="239">
        <v>5</v>
      </c>
      <c r="X304" s="252">
        <v>35</v>
      </c>
      <c r="Y304" s="264">
        <v>99</v>
      </c>
      <c r="Z304" s="278">
        <f t="shared" si="18"/>
        <v>35.353535353535356</v>
      </c>
      <c r="AB304" s="197">
        <f t="shared" si="2"/>
        <v>-969</v>
      </c>
      <c r="AC304" s="197">
        <v>1068</v>
      </c>
      <c r="AD304" s="197">
        <v>1068</v>
      </c>
      <c r="AE304">
        <f t="shared" si="3"/>
        <v>-969</v>
      </c>
    </row>
    <row r="305" spans="1:31" ht="13.5" customHeight="1">
      <c r="A305" s="204"/>
      <c r="B305" s="205"/>
      <c r="C305" s="217"/>
      <c r="D305" s="229" t="s">
        <v>76</v>
      </c>
      <c r="E305" s="239">
        <v>4</v>
      </c>
      <c r="F305" s="239">
        <v>0</v>
      </c>
      <c r="G305" s="239">
        <v>20</v>
      </c>
      <c r="H305" s="239">
        <v>0</v>
      </c>
      <c r="I305" s="239">
        <v>0</v>
      </c>
      <c r="J305" s="239">
        <v>0</v>
      </c>
      <c r="K305" s="239">
        <v>0</v>
      </c>
      <c r="L305" s="239">
        <v>1</v>
      </c>
      <c r="M305" s="239">
        <v>0</v>
      </c>
      <c r="N305" s="239">
        <v>0</v>
      </c>
      <c r="O305" s="239">
        <v>0</v>
      </c>
      <c r="P305" s="239">
        <v>0</v>
      </c>
      <c r="Q305" s="239">
        <v>1</v>
      </c>
      <c r="R305" s="239">
        <v>0</v>
      </c>
      <c r="S305" s="239">
        <v>2</v>
      </c>
      <c r="T305" s="239">
        <v>5</v>
      </c>
      <c r="U305" s="239">
        <v>0</v>
      </c>
      <c r="V305" s="239">
        <v>0</v>
      </c>
      <c r="W305" s="239">
        <v>10</v>
      </c>
      <c r="X305" s="252">
        <v>43</v>
      </c>
      <c r="Y305" s="264">
        <v>163</v>
      </c>
      <c r="Z305" s="278">
        <f t="shared" si="18"/>
        <v>26.380368098159508</v>
      </c>
      <c r="AB305" s="197">
        <f t="shared" si="2"/>
        <v>-1060</v>
      </c>
      <c r="AC305" s="197">
        <v>1223</v>
      </c>
      <c r="AD305" s="197">
        <v>1223</v>
      </c>
      <c r="AE305">
        <f t="shared" si="3"/>
        <v>-1060</v>
      </c>
    </row>
    <row r="306" spans="1:31" ht="13.5" customHeight="1">
      <c r="A306" s="204"/>
      <c r="B306" s="211"/>
      <c r="C306" s="217" t="s">
        <v>57</v>
      </c>
      <c r="D306" s="229" t="s">
        <v>357</v>
      </c>
      <c r="E306" s="239">
        <v>4</v>
      </c>
      <c r="F306" s="239">
        <v>0</v>
      </c>
      <c r="G306" s="239">
        <v>6</v>
      </c>
      <c r="H306" s="239">
        <v>0</v>
      </c>
      <c r="I306" s="239">
        <v>0</v>
      </c>
      <c r="J306" s="239">
        <v>0</v>
      </c>
      <c r="K306" s="239">
        <v>0</v>
      </c>
      <c r="L306" s="239">
        <v>0</v>
      </c>
      <c r="M306" s="239">
        <v>0</v>
      </c>
      <c r="N306" s="239">
        <v>0</v>
      </c>
      <c r="O306" s="239">
        <v>0</v>
      </c>
      <c r="P306" s="239">
        <v>0</v>
      </c>
      <c r="Q306" s="239">
        <v>0</v>
      </c>
      <c r="R306" s="239">
        <v>1</v>
      </c>
      <c r="S306" s="239">
        <v>0</v>
      </c>
      <c r="T306" s="239">
        <v>3</v>
      </c>
      <c r="U306" s="239">
        <v>0</v>
      </c>
      <c r="V306" s="239">
        <v>0</v>
      </c>
      <c r="W306" s="239">
        <v>1</v>
      </c>
      <c r="X306" s="252">
        <v>15</v>
      </c>
      <c r="Y306" s="264">
        <v>44</v>
      </c>
      <c r="Z306" s="278">
        <f t="shared" si="18"/>
        <v>34.090909090909086</v>
      </c>
      <c r="AB306" s="197">
        <f t="shared" si="2"/>
        <v>-492</v>
      </c>
      <c r="AC306" s="197">
        <v>536</v>
      </c>
      <c r="AD306" s="197">
        <v>536</v>
      </c>
      <c r="AE306">
        <f t="shared" si="3"/>
        <v>-492</v>
      </c>
    </row>
    <row r="307" spans="1:31" ht="13.5" customHeight="1">
      <c r="A307" s="204"/>
      <c r="B307" s="211"/>
      <c r="C307" s="217"/>
      <c r="D307" s="229" t="s">
        <v>76</v>
      </c>
      <c r="E307" s="239">
        <v>7</v>
      </c>
      <c r="F307" s="239">
        <v>0</v>
      </c>
      <c r="G307" s="239">
        <v>12</v>
      </c>
      <c r="H307" s="239">
        <v>0</v>
      </c>
      <c r="I307" s="239">
        <v>0</v>
      </c>
      <c r="J307" s="239">
        <v>0</v>
      </c>
      <c r="K307" s="239">
        <v>0</v>
      </c>
      <c r="L307" s="239">
        <v>0</v>
      </c>
      <c r="M307" s="239">
        <v>0</v>
      </c>
      <c r="N307" s="239">
        <v>0</v>
      </c>
      <c r="O307" s="239">
        <v>0</v>
      </c>
      <c r="P307" s="239">
        <v>0</v>
      </c>
      <c r="Q307" s="239">
        <v>0</v>
      </c>
      <c r="R307" s="239">
        <v>1</v>
      </c>
      <c r="S307" s="239">
        <v>0</v>
      </c>
      <c r="T307" s="239">
        <v>5</v>
      </c>
      <c r="U307" s="239">
        <v>0</v>
      </c>
      <c r="V307" s="239">
        <v>0</v>
      </c>
      <c r="W307" s="239">
        <v>2</v>
      </c>
      <c r="X307" s="252">
        <v>27</v>
      </c>
      <c r="Y307" s="264">
        <v>60</v>
      </c>
      <c r="Z307" s="278">
        <f t="shared" si="18"/>
        <v>45</v>
      </c>
      <c r="AB307" s="197">
        <f t="shared" si="2"/>
        <v>-476</v>
      </c>
      <c r="AC307" s="197">
        <v>536</v>
      </c>
      <c r="AD307" s="197">
        <v>536</v>
      </c>
      <c r="AE307">
        <f t="shared" si="3"/>
        <v>-476</v>
      </c>
    </row>
    <row r="308" spans="1:31" ht="13.5" customHeight="1">
      <c r="A308" s="204"/>
      <c r="B308" s="211"/>
      <c r="C308" s="217" t="s">
        <v>245</v>
      </c>
      <c r="D308" s="229" t="s">
        <v>357</v>
      </c>
      <c r="E308" s="239">
        <v>4</v>
      </c>
      <c r="F308" s="239">
        <v>0</v>
      </c>
      <c r="G308" s="239">
        <v>15</v>
      </c>
      <c r="H308" s="239">
        <v>13</v>
      </c>
      <c r="I308" s="239">
        <v>0</v>
      </c>
      <c r="J308" s="239">
        <v>0</v>
      </c>
      <c r="K308" s="239">
        <v>0</v>
      </c>
      <c r="L308" s="239">
        <v>2</v>
      </c>
      <c r="M308" s="239">
        <v>0</v>
      </c>
      <c r="N308" s="239">
        <v>0</v>
      </c>
      <c r="O308" s="239">
        <v>0</v>
      </c>
      <c r="P308" s="239">
        <v>0</v>
      </c>
      <c r="Q308" s="239">
        <v>0</v>
      </c>
      <c r="R308" s="239">
        <v>3</v>
      </c>
      <c r="S308" s="239">
        <v>3</v>
      </c>
      <c r="T308" s="239">
        <v>3</v>
      </c>
      <c r="U308" s="239">
        <v>0</v>
      </c>
      <c r="V308" s="239">
        <v>0</v>
      </c>
      <c r="W308" s="239">
        <v>16</v>
      </c>
      <c r="X308" s="252">
        <v>59</v>
      </c>
      <c r="Y308" s="264">
        <v>27</v>
      </c>
      <c r="Z308" s="278">
        <f t="shared" si="18"/>
        <v>218.5185185185185</v>
      </c>
      <c r="AB308" s="197">
        <f t="shared" si="2"/>
        <v>-2004</v>
      </c>
      <c r="AC308" s="197">
        <v>2031</v>
      </c>
      <c r="AD308" s="197">
        <v>2031</v>
      </c>
      <c r="AE308">
        <f t="shared" si="3"/>
        <v>-2004</v>
      </c>
    </row>
    <row r="309" spans="1:31" ht="13.5" customHeight="1">
      <c r="A309" s="204"/>
      <c r="B309" s="211"/>
      <c r="C309" s="218"/>
      <c r="D309" s="230" t="s">
        <v>76</v>
      </c>
      <c r="E309" s="237">
        <v>4</v>
      </c>
      <c r="F309" s="237">
        <v>0</v>
      </c>
      <c r="G309" s="237">
        <v>30</v>
      </c>
      <c r="H309" s="237">
        <v>20</v>
      </c>
      <c r="I309" s="237">
        <v>0</v>
      </c>
      <c r="J309" s="237">
        <v>0</v>
      </c>
      <c r="K309" s="237">
        <v>0</v>
      </c>
      <c r="L309" s="237">
        <v>2</v>
      </c>
      <c r="M309" s="237">
        <v>0</v>
      </c>
      <c r="N309" s="237">
        <v>0</v>
      </c>
      <c r="O309" s="237">
        <v>0</v>
      </c>
      <c r="P309" s="237">
        <v>0</v>
      </c>
      <c r="Q309" s="237">
        <v>0</v>
      </c>
      <c r="R309" s="237">
        <v>6</v>
      </c>
      <c r="S309" s="237">
        <v>3</v>
      </c>
      <c r="T309" s="237">
        <v>6</v>
      </c>
      <c r="U309" s="237">
        <v>0</v>
      </c>
      <c r="V309" s="237">
        <v>0</v>
      </c>
      <c r="W309" s="237">
        <v>55</v>
      </c>
      <c r="X309" s="253">
        <v>126</v>
      </c>
      <c r="Y309" s="265">
        <v>39</v>
      </c>
      <c r="Z309" s="281">
        <f t="shared" si="18"/>
        <v>323.07692307692309</v>
      </c>
      <c r="AB309" s="197">
        <f t="shared" si="2"/>
        <v>-2648</v>
      </c>
      <c r="AC309" s="197">
        <v>2687</v>
      </c>
      <c r="AD309" s="197">
        <v>2687</v>
      </c>
      <c r="AE309">
        <f t="shared" si="3"/>
        <v>-2648</v>
      </c>
    </row>
    <row r="310" spans="1:31" ht="13.5" customHeight="1">
      <c r="A310" s="202" t="s">
        <v>18</v>
      </c>
      <c r="B310" s="210"/>
      <c r="C310" s="211"/>
      <c r="D310" s="228" t="s">
        <v>357</v>
      </c>
      <c r="E310" s="238">
        <f t="shared" ref="E310:Y311" si="21">E312</f>
        <v>80</v>
      </c>
      <c r="F310" s="238">
        <f t="shared" si="21"/>
        <v>14</v>
      </c>
      <c r="G310" s="238">
        <f t="shared" si="21"/>
        <v>12</v>
      </c>
      <c r="H310" s="238">
        <f t="shared" si="21"/>
        <v>6</v>
      </c>
      <c r="I310" s="238">
        <f t="shared" si="21"/>
        <v>7</v>
      </c>
      <c r="J310" s="238">
        <f t="shared" si="21"/>
        <v>8</v>
      </c>
      <c r="K310" s="238">
        <f t="shared" si="21"/>
        <v>6</v>
      </c>
      <c r="L310" s="238">
        <f t="shared" si="21"/>
        <v>0</v>
      </c>
      <c r="M310" s="238">
        <f t="shared" si="21"/>
        <v>5</v>
      </c>
      <c r="N310" s="238">
        <f t="shared" si="21"/>
        <v>21</v>
      </c>
      <c r="O310" s="238">
        <f t="shared" si="21"/>
        <v>19</v>
      </c>
      <c r="P310" s="238">
        <f t="shared" si="21"/>
        <v>5</v>
      </c>
      <c r="Q310" s="238">
        <f t="shared" si="21"/>
        <v>5</v>
      </c>
      <c r="R310" s="238">
        <f t="shared" si="21"/>
        <v>11</v>
      </c>
      <c r="S310" s="238">
        <f t="shared" si="21"/>
        <v>7</v>
      </c>
      <c r="T310" s="238">
        <f t="shared" si="21"/>
        <v>34</v>
      </c>
      <c r="U310" s="238">
        <f t="shared" si="21"/>
        <v>6</v>
      </c>
      <c r="V310" s="238">
        <f t="shared" si="21"/>
        <v>9</v>
      </c>
      <c r="W310" s="238">
        <f t="shared" si="21"/>
        <v>106</v>
      </c>
      <c r="X310" s="254">
        <f t="shared" si="21"/>
        <v>361</v>
      </c>
      <c r="Y310" s="254">
        <f t="shared" si="21"/>
        <v>727</v>
      </c>
      <c r="Z310" s="277">
        <f t="shared" si="18"/>
        <v>49.65612104539202</v>
      </c>
      <c r="AB310" s="197">
        <f t="shared" si="2"/>
        <v>-55124</v>
      </c>
      <c r="AC310" s="197">
        <v>55851</v>
      </c>
      <c r="AD310" s="197">
        <v>55938</v>
      </c>
      <c r="AE310">
        <f t="shared" si="3"/>
        <v>-55211</v>
      </c>
    </row>
    <row r="311" spans="1:31" ht="13.5" customHeight="1">
      <c r="A311" s="203"/>
      <c r="B311" s="205"/>
      <c r="C311" s="211"/>
      <c r="D311" s="231" t="s">
        <v>76</v>
      </c>
      <c r="E311" s="246">
        <f t="shared" si="21"/>
        <v>109</v>
      </c>
      <c r="F311" s="246">
        <f t="shared" si="21"/>
        <v>14</v>
      </c>
      <c r="G311" s="246">
        <f t="shared" si="21"/>
        <v>12</v>
      </c>
      <c r="H311" s="246">
        <f t="shared" si="21"/>
        <v>6</v>
      </c>
      <c r="I311" s="246">
        <f t="shared" si="21"/>
        <v>7</v>
      </c>
      <c r="J311" s="246">
        <f t="shared" si="21"/>
        <v>11</v>
      </c>
      <c r="K311" s="246">
        <f t="shared" si="21"/>
        <v>6</v>
      </c>
      <c r="L311" s="246">
        <f t="shared" si="21"/>
        <v>0</v>
      </c>
      <c r="M311" s="246">
        <f t="shared" si="21"/>
        <v>7</v>
      </c>
      <c r="N311" s="246">
        <f t="shared" si="21"/>
        <v>101</v>
      </c>
      <c r="O311" s="246">
        <f t="shared" si="21"/>
        <v>49</v>
      </c>
      <c r="P311" s="246">
        <f t="shared" si="21"/>
        <v>7</v>
      </c>
      <c r="Q311" s="246">
        <f t="shared" si="21"/>
        <v>6</v>
      </c>
      <c r="R311" s="246">
        <f t="shared" si="21"/>
        <v>11</v>
      </c>
      <c r="S311" s="246">
        <f t="shared" si="21"/>
        <v>7</v>
      </c>
      <c r="T311" s="246">
        <f t="shared" si="21"/>
        <v>46</v>
      </c>
      <c r="U311" s="246">
        <f t="shared" si="21"/>
        <v>9</v>
      </c>
      <c r="V311" s="246">
        <f t="shared" si="21"/>
        <v>163</v>
      </c>
      <c r="W311" s="246">
        <f t="shared" si="21"/>
        <v>197</v>
      </c>
      <c r="X311" s="262">
        <f t="shared" si="21"/>
        <v>768</v>
      </c>
      <c r="Y311" s="262">
        <f t="shared" si="21"/>
        <v>875</v>
      </c>
      <c r="Z311" s="279">
        <f t="shared" si="18"/>
        <v>87.771428571428572</v>
      </c>
      <c r="AB311" s="197">
        <f t="shared" si="2"/>
        <v>-58675</v>
      </c>
      <c r="AC311" s="197">
        <v>59550</v>
      </c>
      <c r="AD311" s="197">
        <v>59658</v>
      </c>
      <c r="AE311">
        <f t="shared" si="3"/>
        <v>-58783</v>
      </c>
    </row>
    <row r="312" spans="1:31" ht="13.5" customHeight="1">
      <c r="A312" s="204"/>
      <c r="B312" s="213" t="s">
        <v>354</v>
      </c>
      <c r="C312" s="223"/>
      <c r="D312" s="226" t="s">
        <v>357</v>
      </c>
      <c r="E312" s="236">
        <f t="shared" ref="E312:Y313" si="22">E314+E316+E318+E320+E322+E329+E331+E333+E335+E337+E339+E341+E343+E345+E347+E349+E351+E353</f>
        <v>80</v>
      </c>
      <c r="F312" s="236">
        <f t="shared" si="22"/>
        <v>14</v>
      </c>
      <c r="G312" s="236">
        <f t="shared" si="22"/>
        <v>12</v>
      </c>
      <c r="H312" s="236">
        <f t="shared" si="22"/>
        <v>6</v>
      </c>
      <c r="I312" s="236">
        <f t="shared" si="22"/>
        <v>7</v>
      </c>
      <c r="J312" s="236">
        <f t="shared" si="22"/>
        <v>8</v>
      </c>
      <c r="K312" s="236">
        <f t="shared" si="22"/>
        <v>6</v>
      </c>
      <c r="L312" s="236">
        <f t="shared" si="22"/>
        <v>0</v>
      </c>
      <c r="M312" s="236">
        <f t="shared" si="22"/>
        <v>5</v>
      </c>
      <c r="N312" s="236">
        <f t="shared" si="22"/>
        <v>21</v>
      </c>
      <c r="O312" s="236">
        <f t="shared" si="22"/>
        <v>19</v>
      </c>
      <c r="P312" s="236">
        <f t="shared" si="22"/>
        <v>5</v>
      </c>
      <c r="Q312" s="236">
        <f t="shared" si="22"/>
        <v>5</v>
      </c>
      <c r="R312" s="236">
        <f t="shared" si="22"/>
        <v>11</v>
      </c>
      <c r="S312" s="236">
        <f t="shared" si="22"/>
        <v>7</v>
      </c>
      <c r="T312" s="236">
        <f t="shared" si="22"/>
        <v>34</v>
      </c>
      <c r="U312" s="236">
        <f t="shared" si="22"/>
        <v>6</v>
      </c>
      <c r="V312" s="236">
        <f t="shared" si="22"/>
        <v>9</v>
      </c>
      <c r="W312" s="236">
        <f t="shared" si="22"/>
        <v>106</v>
      </c>
      <c r="X312" s="256">
        <f t="shared" si="22"/>
        <v>361</v>
      </c>
      <c r="Y312" s="256">
        <f t="shared" si="22"/>
        <v>727</v>
      </c>
      <c r="Z312" s="280">
        <f t="shared" si="18"/>
        <v>49.65612104539202</v>
      </c>
      <c r="AB312" s="197">
        <f t="shared" si="2"/>
        <v>-55124</v>
      </c>
      <c r="AC312" s="197">
        <v>55851</v>
      </c>
      <c r="AD312" s="197">
        <v>55938</v>
      </c>
      <c r="AE312">
        <f t="shared" si="3"/>
        <v>-55211</v>
      </c>
    </row>
    <row r="313" spans="1:31" ht="13.5" customHeight="1">
      <c r="A313" s="204"/>
      <c r="B313" s="214"/>
      <c r="C313" s="224"/>
      <c r="D313" s="227" t="s">
        <v>76</v>
      </c>
      <c r="E313" s="237">
        <f t="shared" si="22"/>
        <v>109</v>
      </c>
      <c r="F313" s="237">
        <f t="shared" si="22"/>
        <v>14</v>
      </c>
      <c r="G313" s="237">
        <f t="shared" si="22"/>
        <v>12</v>
      </c>
      <c r="H313" s="237">
        <f t="shared" si="22"/>
        <v>6</v>
      </c>
      <c r="I313" s="237">
        <f t="shared" si="22"/>
        <v>7</v>
      </c>
      <c r="J313" s="237">
        <f t="shared" si="22"/>
        <v>11</v>
      </c>
      <c r="K313" s="237">
        <f t="shared" si="22"/>
        <v>6</v>
      </c>
      <c r="L313" s="237">
        <f t="shared" si="22"/>
        <v>0</v>
      </c>
      <c r="M313" s="237">
        <f t="shared" si="22"/>
        <v>7</v>
      </c>
      <c r="N313" s="237">
        <f t="shared" si="22"/>
        <v>101</v>
      </c>
      <c r="O313" s="237">
        <f t="shared" si="22"/>
        <v>49</v>
      </c>
      <c r="P313" s="237">
        <f t="shared" si="22"/>
        <v>7</v>
      </c>
      <c r="Q313" s="237">
        <f t="shared" si="22"/>
        <v>6</v>
      </c>
      <c r="R313" s="237">
        <f t="shared" si="22"/>
        <v>11</v>
      </c>
      <c r="S313" s="237">
        <f t="shared" si="22"/>
        <v>7</v>
      </c>
      <c r="T313" s="237">
        <f t="shared" si="22"/>
        <v>46</v>
      </c>
      <c r="U313" s="237">
        <f t="shared" si="22"/>
        <v>9</v>
      </c>
      <c r="V313" s="237">
        <f t="shared" si="22"/>
        <v>163</v>
      </c>
      <c r="W313" s="237">
        <f t="shared" si="22"/>
        <v>197</v>
      </c>
      <c r="X313" s="261">
        <f t="shared" si="22"/>
        <v>768</v>
      </c>
      <c r="Y313" s="261">
        <f t="shared" si="22"/>
        <v>875</v>
      </c>
      <c r="Z313" s="281">
        <f t="shared" si="18"/>
        <v>87.771428571428572</v>
      </c>
      <c r="AB313" s="197">
        <f t="shared" si="2"/>
        <v>-58675</v>
      </c>
      <c r="AC313" s="197">
        <v>59550</v>
      </c>
      <c r="AD313" s="197">
        <v>59658</v>
      </c>
      <c r="AE313">
        <f t="shared" si="3"/>
        <v>-58783</v>
      </c>
    </row>
    <row r="314" spans="1:31" ht="13.5" customHeight="1">
      <c r="A314" s="204"/>
      <c r="B314" s="204"/>
      <c r="C314" s="216" t="s">
        <v>101</v>
      </c>
      <c r="D314" s="228" t="s">
        <v>357</v>
      </c>
      <c r="E314" s="238">
        <v>3</v>
      </c>
      <c r="F314" s="238">
        <v>0</v>
      </c>
      <c r="G314" s="238">
        <v>0</v>
      </c>
      <c r="H314" s="238">
        <v>0</v>
      </c>
      <c r="I314" s="238">
        <v>0</v>
      </c>
      <c r="J314" s="238">
        <v>0</v>
      </c>
      <c r="K314" s="238">
        <v>0</v>
      </c>
      <c r="L314" s="238">
        <v>0</v>
      </c>
      <c r="M314" s="238">
        <v>0</v>
      </c>
      <c r="N314" s="238">
        <v>21</v>
      </c>
      <c r="O314" s="238">
        <v>7</v>
      </c>
      <c r="P314" s="238">
        <v>0</v>
      </c>
      <c r="Q314" s="238">
        <v>0</v>
      </c>
      <c r="R314" s="238">
        <v>0</v>
      </c>
      <c r="S314" s="238">
        <v>0</v>
      </c>
      <c r="T314" s="238">
        <v>1</v>
      </c>
      <c r="U314" s="238">
        <v>1</v>
      </c>
      <c r="V314" s="238">
        <v>4</v>
      </c>
      <c r="W314" s="238">
        <v>11</v>
      </c>
      <c r="X314" s="251">
        <v>48</v>
      </c>
      <c r="Y314" s="263">
        <v>54</v>
      </c>
      <c r="Z314" s="277">
        <f t="shared" si="18"/>
        <v>88.888888888888886</v>
      </c>
      <c r="AB314" s="197">
        <f t="shared" si="2"/>
        <v>-7766</v>
      </c>
      <c r="AC314" s="197">
        <v>7820</v>
      </c>
      <c r="AD314" s="197">
        <v>7820</v>
      </c>
      <c r="AE314">
        <f t="shared" si="3"/>
        <v>-7766</v>
      </c>
    </row>
    <row r="315" spans="1:31" ht="13.5" customHeight="1">
      <c r="A315" s="204"/>
      <c r="B315" s="205"/>
      <c r="C315" s="217"/>
      <c r="D315" s="229" t="s">
        <v>76</v>
      </c>
      <c r="E315" s="239">
        <v>5</v>
      </c>
      <c r="F315" s="239">
        <v>0</v>
      </c>
      <c r="G315" s="239">
        <v>0</v>
      </c>
      <c r="H315" s="239">
        <v>0</v>
      </c>
      <c r="I315" s="239">
        <v>0</v>
      </c>
      <c r="J315" s="239">
        <v>0</v>
      </c>
      <c r="K315" s="239">
        <v>0</v>
      </c>
      <c r="L315" s="239">
        <v>0</v>
      </c>
      <c r="M315" s="239">
        <v>0</v>
      </c>
      <c r="N315" s="239">
        <v>101</v>
      </c>
      <c r="O315" s="239">
        <v>29</v>
      </c>
      <c r="P315" s="239">
        <v>0</v>
      </c>
      <c r="Q315" s="239">
        <v>0</v>
      </c>
      <c r="R315" s="239">
        <v>0</v>
      </c>
      <c r="S315" s="239">
        <v>0</v>
      </c>
      <c r="T315" s="239">
        <v>1</v>
      </c>
      <c r="U315" s="239">
        <v>4</v>
      </c>
      <c r="V315" s="239">
        <v>158</v>
      </c>
      <c r="W315" s="239">
        <v>90</v>
      </c>
      <c r="X315" s="252">
        <v>388</v>
      </c>
      <c r="Y315" s="264">
        <v>94</v>
      </c>
      <c r="Z315" s="278">
        <f t="shared" si="18"/>
        <v>412.7659574468085</v>
      </c>
      <c r="AB315" s="197">
        <f t="shared" si="2"/>
        <v>-8192</v>
      </c>
      <c r="AC315" s="197">
        <v>8286</v>
      </c>
      <c r="AD315" s="197">
        <v>8286</v>
      </c>
      <c r="AE315">
        <f t="shared" si="3"/>
        <v>-8192</v>
      </c>
    </row>
    <row r="316" spans="1:31" ht="13.5" customHeight="1">
      <c r="A316" s="204"/>
      <c r="B316" s="205"/>
      <c r="C316" s="217" t="s">
        <v>45</v>
      </c>
      <c r="D316" s="229" t="s">
        <v>357</v>
      </c>
      <c r="E316" s="239">
        <v>64</v>
      </c>
      <c r="F316" s="239">
        <v>4</v>
      </c>
      <c r="G316" s="239">
        <v>0</v>
      </c>
      <c r="H316" s="239">
        <v>3</v>
      </c>
      <c r="I316" s="239">
        <v>0</v>
      </c>
      <c r="J316" s="239">
        <v>8</v>
      </c>
      <c r="K316" s="239">
        <v>0</v>
      </c>
      <c r="L316" s="239">
        <v>0</v>
      </c>
      <c r="M316" s="239">
        <v>3</v>
      </c>
      <c r="N316" s="239">
        <v>0</v>
      </c>
      <c r="O316" s="239">
        <v>1</v>
      </c>
      <c r="P316" s="239">
        <v>4</v>
      </c>
      <c r="Q316" s="239">
        <v>3</v>
      </c>
      <c r="R316" s="239">
        <v>6</v>
      </c>
      <c r="S316" s="239">
        <v>2</v>
      </c>
      <c r="T316" s="239">
        <v>18</v>
      </c>
      <c r="U316" s="239">
        <v>0</v>
      </c>
      <c r="V316" s="239">
        <v>5</v>
      </c>
      <c r="W316" s="239">
        <v>28</v>
      </c>
      <c r="X316" s="252">
        <v>149</v>
      </c>
      <c r="Y316" s="264">
        <v>252</v>
      </c>
      <c r="Z316" s="278">
        <f t="shared" si="18"/>
        <v>59.126984126984127</v>
      </c>
      <c r="AB316" s="197">
        <f t="shared" si="2"/>
        <v>-16563</v>
      </c>
      <c r="AC316" s="197">
        <v>16815</v>
      </c>
      <c r="AD316" s="197">
        <v>16815</v>
      </c>
      <c r="AE316">
        <f t="shared" si="3"/>
        <v>-16563</v>
      </c>
    </row>
    <row r="317" spans="1:31" ht="13.5" customHeight="1">
      <c r="A317" s="204"/>
      <c r="B317" s="205"/>
      <c r="C317" s="217"/>
      <c r="D317" s="229" t="s">
        <v>76</v>
      </c>
      <c r="E317" s="239">
        <v>89</v>
      </c>
      <c r="F317" s="239">
        <v>4</v>
      </c>
      <c r="G317" s="239">
        <v>0</v>
      </c>
      <c r="H317" s="239">
        <v>3</v>
      </c>
      <c r="I317" s="239">
        <v>0</v>
      </c>
      <c r="J317" s="239">
        <v>11</v>
      </c>
      <c r="K317" s="239">
        <v>0</v>
      </c>
      <c r="L317" s="239">
        <v>0</v>
      </c>
      <c r="M317" s="239">
        <v>5</v>
      </c>
      <c r="N317" s="239">
        <v>0</v>
      </c>
      <c r="O317" s="239">
        <v>1</v>
      </c>
      <c r="P317" s="239">
        <v>6</v>
      </c>
      <c r="Q317" s="239">
        <v>4</v>
      </c>
      <c r="R317" s="239">
        <v>6</v>
      </c>
      <c r="S317" s="239">
        <v>2</v>
      </c>
      <c r="T317" s="239">
        <v>30</v>
      </c>
      <c r="U317" s="239">
        <v>0</v>
      </c>
      <c r="V317" s="239">
        <v>5</v>
      </c>
      <c r="W317" s="239">
        <v>37</v>
      </c>
      <c r="X317" s="252">
        <v>203</v>
      </c>
      <c r="Y317" s="264">
        <v>329</v>
      </c>
      <c r="Z317" s="278">
        <f t="shared" si="18"/>
        <v>61.702127659574465</v>
      </c>
      <c r="AB317" s="197">
        <f t="shared" si="2"/>
        <v>-18883</v>
      </c>
      <c r="AC317" s="197">
        <v>19212</v>
      </c>
      <c r="AD317" s="197">
        <v>19212</v>
      </c>
      <c r="AE317">
        <f t="shared" si="3"/>
        <v>-18883</v>
      </c>
    </row>
    <row r="318" spans="1:31" ht="13.5" customHeight="1">
      <c r="A318" s="204"/>
      <c r="B318" s="205"/>
      <c r="C318" s="217" t="s">
        <v>247</v>
      </c>
      <c r="D318" s="229" t="s">
        <v>357</v>
      </c>
      <c r="E318" s="239">
        <v>3</v>
      </c>
      <c r="F318" s="239">
        <v>0</v>
      </c>
      <c r="G318" s="239">
        <v>0</v>
      </c>
      <c r="H318" s="239">
        <v>0</v>
      </c>
      <c r="I318" s="239">
        <v>0</v>
      </c>
      <c r="J318" s="239">
        <v>0</v>
      </c>
      <c r="K318" s="239">
        <v>6</v>
      </c>
      <c r="L318" s="239">
        <v>0</v>
      </c>
      <c r="M318" s="239">
        <v>0</v>
      </c>
      <c r="N318" s="239">
        <v>0</v>
      </c>
      <c r="O318" s="239">
        <v>4</v>
      </c>
      <c r="P318" s="239">
        <v>0</v>
      </c>
      <c r="Q318" s="239">
        <v>1</v>
      </c>
      <c r="R318" s="239">
        <v>0</v>
      </c>
      <c r="S318" s="239">
        <v>0</v>
      </c>
      <c r="T318" s="239">
        <v>0</v>
      </c>
      <c r="U318" s="239">
        <v>0</v>
      </c>
      <c r="V318" s="239">
        <v>0</v>
      </c>
      <c r="W318" s="239">
        <v>32</v>
      </c>
      <c r="X318" s="252">
        <v>46</v>
      </c>
      <c r="Y318" s="264">
        <v>50</v>
      </c>
      <c r="Z318" s="278">
        <f t="shared" si="18"/>
        <v>92</v>
      </c>
      <c r="AB318" s="197">
        <f t="shared" si="2"/>
        <v>-3989</v>
      </c>
      <c r="AC318" s="197">
        <v>4039</v>
      </c>
      <c r="AD318" s="197">
        <v>4122</v>
      </c>
      <c r="AE318" s="287">
        <f t="shared" si="3"/>
        <v>-4072</v>
      </c>
    </row>
    <row r="319" spans="1:31" ht="13.5" customHeight="1">
      <c r="A319" s="204"/>
      <c r="B319" s="205"/>
      <c r="C319" s="217"/>
      <c r="D319" s="229" t="s">
        <v>76</v>
      </c>
      <c r="E319" s="239">
        <v>4</v>
      </c>
      <c r="F319" s="239">
        <v>0</v>
      </c>
      <c r="G319" s="239">
        <v>0</v>
      </c>
      <c r="H319" s="239">
        <v>0</v>
      </c>
      <c r="I319" s="239">
        <v>0</v>
      </c>
      <c r="J319" s="239">
        <v>0</v>
      </c>
      <c r="K319" s="239">
        <v>6</v>
      </c>
      <c r="L319" s="239">
        <v>0</v>
      </c>
      <c r="M319" s="239">
        <v>0</v>
      </c>
      <c r="N319" s="239">
        <v>0</v>
      </c>
      <c r="O319" s="239">
        <v>10</v>
      </c>
      <c r="P319" s="239">
        <v>0</v>
      </c>
      <c r="Q319" s="239">
        <v>1</v>
      </c>
      <c r="R319" s="239">
        <v>0</v>
      </c>
      <c r="S319" s="239">
        <v>0</v>
      </c>
      <c r="T319" s="239">
        <v>0</v>
      </c>
      <c r="U319" s="239">
        <v>0</v>
      </c>
      <c r="V319" s="239">
        <v>0</v>
      </c>
      <c r="W319" s="239">
        <v>34</v>
      </c>
      <c r="X319" s="252">
        <v>55</v>
      </c>
      <c r="Y319" s="264">
        <v>52</v>
      </c>
      <c r="Z319" s="278">
        <f t="shared" si="18"/>
        <v>105.76923076923077</v>
      </c>
      <c r="AB319" s="197">
        <f t="shared" si="2"/>
        <v>-3987</v>
      </c>
      <c r="AC319" s="197">
        <v>4039</v>
      </c>
      <c r="AD319" s="197">
        <v>4141</v>
      </c>
      <c r="AE319" s="287">
        <f t="shared" si="3"/>
        <v>-4089</v>
      </c>
    </row>
    <row r="320" spans="1:31" ht="13.5" customHeight="1">
      <c r="A320" s="204"/>
      <c r="B320" s="205"/>
      <c r="C320" s="217" t="s">
        <v>21</v>
      </c>
      <c r="D320" s="229" t="s">
        <v>357</v>
      </c>
      <c r="E320" s="239">
        <v>0</v>
      </c>
      <c r="F320" s="239">
        <v>0</v>
      </c>
      <c r="G320" s="239">
        <v>0</v>
      </c>
      <c r="H320" s="239">
        <v>0</v>
      </c>
      <c r="I320" s="239">
        <v>0</v>
      </c>
      <c r="J320" s="239">
        <v>0</v>
      </c>
      <c r="K320" s="239">
        <v>0</v>
      </c>
      <c r="L320" s="239">
        <v>0</v>
      </c>
      <c r="M320" s="239">
        <v>0</v>
      </c>
      <c r="N320" s="239">
        <v>0</v>
      </c>
      <c r="O320" s="239">
        <v>0</v>
      </c>
      <c r="P320" s="239">
        <v>0</v>
      </c>
      <c r="Q320" s="239">
        <v>0</v>
      </c>
      <c r="R320" s="239">
        <v>0</v>
      </c>
      <c r="S320" s="239">
        <v>0</v>
      </c>
      <c r="T320" s="239">
        <v>0</v>
      </c>
      <c r="U320" s="239">
        <v>0</v>
      </c>
      <c r="V320" s="239">
        <v>0</v>
      </c>
      <c r="W320" s="239">
        <v>0</v>
      </c>
      <c r="X320" s="252">
        <v>0</v>
      </c>
      <c r="Y320" s="264">
        <v>0</v>
      </c>
      <c r="Z320" s="278" t="str">
        <f t="shared" si="18"/>
        <v>－</v>
      </c>
      <c r="AB320" s="197">
        <f t="shared" si="2"/>
        <v>-45</v>
      </c>
      <c r="AC320" s="197">
        <v>45</v>
      </c>
      <c r="AD320" s="197">
        <v>45</v>
      </c>
      <c r="AE320">
        <f t="shared" si="3"/>
        <v>-45</v>
      </c>
    </row>
    <row r="321" spans="1:32" ht="13.5" customHeight="1">
      <c r="A321" s="204"/>
      <c r="B321" s="205"/>
      <c r="C321" s="217"/>
      <c r="D321" s="229" t="s">
        <v>76</v>
      </c>
      <c r="E321" s="239">
        <v>0</v>
      </c>
      <c r="F321" s="239">
        <v>0</v>
      </c>
      <c r="G321" s="239">
        <v>0</v>
      </c>
      <c r="H321" s="239">
        <v>0</v>
      </c>
      <c r="I321" s="239">
        <v>0</v>
      </c>
      <c r="J321" s="239">
        <v>0</v>
      </c>
      <c r="K321" s="239">
        <v>0</v>
      </c>
      <c r="L321" s="239">
        <v>0</v>
      </c>
      <c r="M321" s="239">
        <v>0</v>
      </c>
      <c r="N321" s="239">
        <v>0</v>
      </c>
      <c r="O321" s="239">
        <v>0</v>
      </c>
      <c r="P321" s="239">
        <v>0</v>
      </c>
      <c r="Q321" s="239">
        <v>0</v>
      </c>
      <c r="R321" s="239">
        <v>0</v>
      </c>
      <c r="S321" s="239">
        <v>0</v>
      </c>
      <c r="T321" s="239">
        <v>0</v>
      </c>
      <c r="U321" s="239">
        <v>0</v>
      </c>
      <c r="V321" s="239">
        <v>0</v>
      </c>
      <c r="W321" s="239">
        <v>0</v>
      </c>
      <c r="X321" s="252">
        <v>0</v>
      </c>
      <c r="Y321" s="264">
        <v>0</v>
      </c>
      <c r="Z321" s="278" t="str">
        <f t="shared" si="18"/>
        <v>－</v>
      </c>
      <c r="AB321" s="197">
        <f t="shared" si="2"/>
        <v>-116</v>
      </c>
      <c r="AC321" s="197">
        <v>116</v>
      </c>
      <c r="AD321" s="197">
        <v>116</v>
      </c>
      <c r="AE321">
        <f t="shared" si="3"/>
        <v>-116</v>
      </c>
    </row>
    <row r="322" spans="1:32" ht="13.5" customHeight="1">
      <c r="A322" s="204"/>
      <c r="B322" s="211"/>
      <c r="C322" s="217" t="s">
        <v>248</v>
      </c>
      <c r="D322" s="229" t="s">
        <v>357</v>
      </c>
      <c r="E322" s="239">
        <v>0</v>
      </c>
      <c r="F322" s="239">
        <v>0</v>
      </c>
      <c r="G322" s="239">
        <v>0</v>
      </c>
      <c r="H322" s="239">
        <v>0</v>
      </c>
      <c r="I322" s="239">
        <v>0</v>
      </c>
      <c r="J322" s="239">
        <v>0</v>
      </c>
      <c r="K322" s="239">
        <v>0</v>
      </c>
      <c r="L322" s="239">
        <v>0</v>
      </c>
      <c r="M322" s="239">
        <v>0</v>
      </c>
      <c r="N322" s="239">
        <v>0</v>
      </c>
      <c r="O322" s="239">
        <v>0</v>
      </c>
      <c r="P322" s="239">
        <v>0</v>
      </c>
      <c r="Q322" s="239">
        <v>0</v>
      </c>
      <c r="R322" s="239">
        <v>0</v>
      </c>
      <c r="S322" s="239">
        <v>0</v>
      </c>
      <c r="T322" s="239">
        <v>0</v>
      </c>
      <c r="U322" s="239">
        <v>0</v>
      </c>
      <c r="V322" s="239">
        <v>0</v>
      </c>
      <c r="W322" s="239">
        <v>0</v>
      </c>
      <c r="X322" s="252">
        <v>0</v>
      </c>
      <c r="Y322" s="264">
        <v>0</v>
      </c>
      <c r="Z322" s="278" t="str">
        <f t="shared" si="18"/>
        <v>－</v>
      </c>
      <c r="AB322" s="197">
        <f t="shared" si="2"/>
        <v>-276</v>
      </c>
      <c r="AC322" s="197">
        <v>276</v>
      </c>
      <c r="AD322" s="197">
        <v>276</v>
      </c>
      <c r="AE322">
        <f t="shared" si="3"/>
        <v>-276</v>
      </c>
    </row>
    <row r="323" spans="1:32" ht="13.5" customHeight="1">
      <c r="A323" s="204"/>
      <c r="B323" s="211"/>
      <c r="C323" s="217"/>
      <c r="D323" s="229" t="s">
        <v>76</v>
      </c>
      <c r="E323" s="239">
        <v>0</v>
      </c>
      <c r="F323" s="239">
        <v>0</v>
      </c>
      <c r="G323" s="239">
        <v>0</v>
      </c>
      <c r="H323" s="239">
        <v>0</v>
      </c>
      <c r="I323" s="239">
        <v>0</v>
      </c>
      <c r="J323" s="239">
        <v>0</v>
      </c>
      <c r="K323" s="239">
        <v>0</v>
      </c>
      <c r="L323" s="239">
        <v>0</v>
      </c>
      <c r="M323" s="239">
        <v>0</v>
      </c>
      <c r="N323" s="239">
        <v>0</v>
      </c>
      <c r="O323" s="239">
        <v>0</v>
      </c>
      <c r="P323" s="239">
        <v>0</v>
      </c>
      <c r="Q323" s="239">
        <v>0</v>
      </c>
      <c r="R323" s="239">
        <v>0</v>
      </c>
      <c r="S323" s="239">
        <v>0</v>
      </c>
      <c r="T323" s="239">
        <v>0</v>
      </c>
      <c r="U323" s="239">
        <v>0</v>
      </c>
      <c r="V323" s="239">
        <v>0</v>
      </c>
      <c r="W323" s="239">
        <v>0</v>
      </c>
      <c r="X323" s="252">
        <v>0</v>
      </c>
      <c r="Y323" s="264">
        <v>0</v>
      </c>
      <c r="Z323" s="278" t="str">
        <f t="shared" si="18"/>
        <v>－</v>
      </c>
      <c r="AB323" s="197">
        <f t="shared" si="2"/>
        <v>-343</v>
      </c>
      <c r="AC323" s="197">
        <v>343</v>
      </c>
      <c r="AD323" s="197">
        <v>343</v>
      </c>
      <c r="AE323">
        <f t="shared" si="3"/>
        <v>-343</v>
      </c>
    </row>
    <row r="324" spans="1:32" s="199" customFormat="1" ht="6" customHeight="1">
      <c r="A324" s="205"/>
      <c r="B324" s="205"/>
      <c r="C324" s="219"/>
      <c r="D324" s="233"/>
      <c r="E324" s="242"/>
      <c r="F324" s="242"/>
      <c r="G324" s="242"/>
      <c r="H324" s="242"/>
      <c r="I324" s="242"/>
      <c r="J324" s="242"/>
      <c r="K324" s="242"/>
      <c r="L324" s="242"/>
      <c r="M324" s="242"/>
      <c r="N324" s="242"/>
      <c r="O324" s="242"/>
      <c r="P324" s="242"/>
      <c r="Q324" s="242"/>
      <c r="R324" s="242"/>
      <c r="S324" s="242"/>
      <c r="T324" s="242"/>
      <c r="U324" s="242"/>
      <c r="V324" s="242"/>
      <c r="W324" s="242"/>
      <c r="X324" s="242"/>
      <c r="Y324" s="242"/>
      <c r="Z324" s="267"/>
      <c r="AB324" s="283">
        <f t="shared" si="2"/>
        <v>0</v>
      </c>
      <c r="AC324" s="283"/>
      <c r="AD324" s="283"/>
      <c r="AE324" s="0">
        <f t="shared" si="3"/>
        <v>0</v>
      </c>
      <c r="AF324" s="283"/>
    </row>
    <row r="325" spans="1:32" s="199" customFormat="1" ht="13.5" customHeight="1">
      <c r="A325" s="205"/>
      <c r="B325" s="205"/>
      <c r="C325" s="220"/>
      <c r="D325" s="205"/>
      <c r="E325" s="243"/>
      <c r="F325" s="243"/>
      <c r="G325" s="243"/>
      <c r="H325" s="243"/>
      <c r="I325" s="243"/>
      <c r="J325" s="243"/>
      <c r="K325" s="243"/>
      <c r="L325" s="243"/>
      <c r="M325" s="243"/>
      <c r="N325" s="243"/>
      <c r="O325" s="243"/>
      <c r="P325" s="243"/>
      <c r="Q325" s="243"/>
      <c r="R325" s="243"/>
      <c r="S325" s="243"/>
      <c r="T325" s="243"/>
      <c r="U325" s="243"/>
      <c r="V325" s="243"/>
      <c r="W325" s="243"/>
      <c r="X325" s="243"/>
      <c r="Y325" s="243"/>
      <c r="Z325" s="268"/>
      <c r="AB325" s="283">
        <f t="shared" si="2"/>
        <v>0</v>
      </c>
      <c r="AC325" s="283"/>
      <c r="AD325" s="283"/>
      <c r="AE325" s="0">
        <f t="shared" si="3"/>
        <v>0</v>
      </c>
      <c r="AF325" s="283"/>
    </row>
    <row r="326" spans="1:32" ht="18.75" customHeight="1">
      <c r="A326" s="200" t="str">
        <f>A1</f>
        <v>４　令和３年度（２０２１年度）上期　市町村別・国別訪日外国人宿泊者数</v>
      </c>
      <c r="E326" s="244"/>
      <c r="F326" s="244"/>
      <c r="G326" s="244"/>
      <c r="H326" s="244"/>
      <c r="I326" s="244"/>
      <c r="J326" s="244"/>
      <c r="K326" s="244"/>
      <c r="L326" s="244"/>
      <c r="M326" s="244"/>
      <c r="N326" s="244"/>
      <c r="O326" s="244"/>
      <c r="P326" s="244"/>
      <c r="Q326" s="244"/>
      <c r="R326" s="244"/>
      <c r="S326" s="244"/>
      <c r="T326" s="244"/>
      <c r="U326" s="244"/>
      <c r="V326" s="244"/>
      <c r="W326" s="244"/>
      <c r="X326" s="244"/>
      <c r="Y326" s="244"/>
      <c r="Z326" s="198"/>
      <c r="AB326" s="197">
        <f t="shared" si="2"/>
        <v>0</v>
      </c>
      <c r="AE326">
        <f t="shared" si="3"/>
        <v>0</v>
      </c>
    </row>
    <row r="327" spans="1:32" ht="13.5" customHeight="1">
      <c r="A327" s="197"/>
      <c r="E327" s="244"/>
      <c r="F327" s="244"/>
      <c r="G327" s="244"/>
      <c r="H327" s="244"/>
      <c r="I327" s="244"/>
      <c r="J327" s="244"/>
      <c r="K327" s="244"/>
      <c r="L327" s="244"/>
      <c r="M327" s="244"/>
      <c r="N327" s="244"/>
      <c r="O327" s="244"/>
      <c r="P327" s="244"/>
      <c r="Q327" s="244"/>
      <c r="R327" s="244"/>
      <c r="S327" s="244"/>
      <c r="T327" s="244"/>
      <c r="U327" s="244"/>
      <c r="V327" s="244"/>
      <c r="W327" s="244"/>
      <c r="X327" s="244"/>
      <c r="Y327" s="244"/>
      <c r="Z327" s="189" t="str">
        <f>Z262</f>
        <v>単位：宿泊客数→人、宿泊客延数→人泊、対前年比→％</v>
      </c>
      <c r="AB327" s="197">
        <f t="shared" si="2"/>
        <v>0</v>
      </c>
      <c r="AE327">
        <f t="shared" si="3"/>
        <v>0</v>
      </c>
    </row>
    <row r="328" spans="1:32" s="196" customFormat="1" ht="13.5" customHeight="1">
      <c r="A328" s="201" t="s">
        <v>50</v>
      </c>
      <c r="B328" s="201" t="s">
        <v>359</v>
      </c>
      <c r="C328" s="201" t="s">
        <v>60</v>
      </c>
      <c r="D328" s="234" t="s">
        <v>24</v>
      </c>
      <c r="E328" s="235" t="s">
        <v>314</v>
      </c>
      <c r="F328" s="235" t="s">
        <v>379</v>
      </c>
      <c r="G328" s="235" t="s">
        <v>380</v>
      </c>
      <c r="H328" s="235" t="s">
        <v>381</v>
      </c>
      <c r="I328" s="235" t="s">
        <v>113</v>
      </c>
      <c r="J328" s="235" t="s">
        <v>187</v>
      </c>
      <c r="K328" s="235" t="s">
        <v>261</v>
      </c>
      <c r="L328" s="235" t="s">
        <v>338</v>
      </c>
      <c r="M328" s="235" t="s">
        <v>385</v>
      </c>
      <c r="N328" s="235" t="s">
        <v>307</v>
      </c>
      <c r="O328" s="235" t="s">
        <v>397</v>
      </c>
      <c r="P328" s="235" t="s">
        <v>212</v>
      </c>
      <c r="Q328" s="235" t="s">
        <v>164</v>
      </c>
      <c r="R328" s="235" t="s">
        <v>299</v>
      </c>
      <c r="S328" s="235" t="s">
        <v>300</v>
      </c>
      <c r="T328" s="235" t="s">
        <v>325</v>
      </c>
      <c r="U328" s="235" t="s">
        <v>301</v>
      </c>
      <c r="V328" s="235" t="s">
        <v>309</v>
      </c>
      <c r="W328" s="235" t="s">
        <v>339</v>
      </c>
      <c r="X328" s="250" t="s">
        <v>358</v>
      </c>
      <c r="Y328" s="235" t="str">
        <f>Y263</f>
        <v>R2年度上期</v>
      </c>
      <c r="Z328" s="270" t="str">
        <f>Z263</f>
        <v>対前年比</v>
      </c>
      <c r="AB328" s="197" t="e">
        <f t="shared" si="2"/>
        <v>#VALUE!</v>
      </c>
      <c r="AC328" s="197" t="s">
        <v>28</v>
      </c>
      <c r="AD328" s="197" t="s">
        <v>408</v>
      </c>
      <c r="AE328" s="21" t="e">
        <f t="shared" si="3"/>
        <v>#VALUE!</v>
      </c>
      <c r="AF328" s="197"/>
    </row>
    <row r="329" spans="1:32" ht="13.5" customHeight="1">
      <c r="A329" s="208" t="s">
        <v>393</v>
      </c>
      <c r="B329" s="208" t="s">
        <v>393</v>
      </c>
      <c r="C329" s="217" t="s">
        <v>251</v>
      </c>
      <c r="D329" s="228" t="s">
        <v>357</v>
      </c>
      <c r="E329" s="238">
        <v>3</v>
      </c>
      <c r="F329" s="238">
        <v>10</v>
      </c>
      <c r="G329" s="238">
        <v>12</v>
      </c>
      <c r="H329" s="238">
        <v>3</v>
      </c>
      <c r="I329" s="238">
        <v>7</v>
      </c>
      <c r="J329" s="238">
        <v>0</v>
      </c>
      <c r="K329" s="238">
        <v>0</v>
      </c>
      <c r="L329" s="238">
        <v>0</v>
      </c>
      <c r="M329" s="238">
        <v>0</v>
      </c>
      <c r="N329" s="238">
        <v>0</v>
      </c>
      <c r="O329" s="238">
        <v>0</v>
      </c>
      <c r="P329" s="238">
        <v>0</v>
      </c>
      <c r="Q329" s="238">
        <v>1</v>
      </c>
      <c r="R329" s="238">
        <v>2</v>
      </c>
      <c r="S329" s="238">
        <v>5</v>
      </c>
      <c r="T329" s="238">
        <v>14</v>
      </c>
      <c r="U329" s="238">
        <v>1</v>
      </c>
      <c r="V329" s="238">
        <v>0</v>
      </c>
      <c r="W329" s="238">
        <v>35</v>
      </c>
      <c r="X329" s="251">
        <v>93</v>
      </c>
      <c r="Y329" s="266">
        <v>309</v>
      </c>
      <c r="Z329" s="280">
        <f t="shared" ref="Z329:Z388" si="23">IF(Y329=0,"－",X329/Y329*100)</f>
        <v>30.097087378640776</v>
      </c>
      <c r="AB329" s="197">
        <f t="shared" si="2"/>
        <v>-25500</v>
      </c>
      <c r="AC329" s="197">
        <v>25809</v>
      </c>
      <c r="AD329" s="199">
        <v>25809</v>
      </c>
      <c r="AE329">
        <f t="shared" si="3"/>
        <v>-25500</v>
      </c>
    </row>
    <row r="330" spans="1:32" ht="13.5" customHeight="1">
      <c r="A330" s="209"/>
      <c r="B330" s="209"/>
      <c r="C330" s="217"/>
      <c r="D330" s="229" t="s">
        <v>76</v>
      </c>
      <c r="E330" s="239">
        <v>3</v>
      </c>
      <c r="F330" s="239">
        <v>10</v>
      </c>
      <c r="G330" s="239">
        <v>12</v>
      </c>
      <c r="H330" s="239">
        <v>3</v>
      </c>
      <c r="I330" s="239">
        <v>7</v>
      </c>
      <c r="J330" s="239">
        <v>0</v>
      </c>
      <c r="K330" s="239">
        <v>0</v>
      </c>
      <c r="L330" s="239">
        <v>0</v>
      </c>
      <c r="M330" s="239">
        <v>0</v>
      </c>
      <c r="N330" s="239">
        <v>0</v>
      </c>
      <c r="O330" s="239">
        <v>0</v>
      </c>
      <c r="P330" s="239">
        <v>0</v>
      </c>
      <c r="Q330" s="239">
        <v>1</v>
      </c>
      <c r="R330" s="239">
        <v>2</v>
      </c>
      <c r="S330" s="239">
        <v>5</v>
      </c>
      <c r="T330" s="239">
        <v>14</v>
      </c>
      <c r="U330" s="239">
        <v>1</v>
      </c>
      <c r="V330" s="239">
        <v>0</v>
      </c>
      <c r="W330" s="239">
        <v>36</v>
      </c>
      <c r="X330" s="252">
        <v>94</v>
      </c>
      <c r="Y330" s="264">
        <v>312</v>
      </c>
      <c r="Z330" s="278">
        <f t="shared" si="23"/>
        <v>30.128205128205128</v>
      </c>
      <c r="AB330" s="197">
        <f t="shared" si="2"/>
        <v>-26016</v>
      </c>
      <c r="AC330" s="197">
        <v>26328</v>
      </c>
      <c r="AD330" s="199">
        <v>26328</v>
      </c>
      <c r="AE330">
        <f t="shared" si="3"/>
        <v>-26016</v>
      </c>
    </row>
    <row r="331" spans="1:32" ht="13.5" customHeight="1">
      <c r="A331" s="204"/>
      <c r="B331" s="205"/>
      <c r="C331" s="217" t="s">
        <v>222</v>
      </c>
      <c r="D331" s="229" t="s">
        <v>357</v>
      </c>
      <c r="E331" s="239">
        <v>0</v>
      </c>
      <c r="F331" s="239">
        <v>0</v>
      </c>
      <c r="G331" s="239">
        <v>0</v>
      </c>
      <c r="H331" s="239">
        <v>0</v>
      </c>
      <c r="I331" s="239">
        <v>0</v>
      </c>
      <c r="J331" s="239">
        <v>0</v>
      </c>
      <c r="K331" s="239">
        <v>0</v>
      </c>
      <c r="L331" s="239">
        <v>0</v>
      </c>
      <c r="M331" s="239">
        <v>0</v>
      </c>
      <c r="N331" s="239">
        <v>0</v>
      </c>
      <c r="O331" s="239">
        <v>0</v>
      </c>
      <c r="P331" s="239">
        <v>0</v>
      </c>
      <c r="Q331" s="239">
        <v>0</v>
      </c>
      <c r="R331" s="239">
        <v>3</v>
      </c>
      <c r="S331" s="239">
        <v>0</v>
      </c>
      <c r="T331" s="239">
        <v>0</v>
      </c>
      <c r="U331" s="239">
        <v>0</v>
      </c>
      <c r="V331" s="239">
        <v>0</v>
      </c>
      <c r="W331" s="239">
        <v>0</v>
      </c>
      <c r="X331" s="252">
        <v>3</v>
      </c>
      <c r="Y331" s="264">
        <v>12</v>
      </c>
      <c r="Z331" s="278">
        <f t="shared" si="23"/>
        <v>25</v>
      </c>
      <c r="AB331" s="197">
        <f t="shared" si="2"/>
        <v>-423</v>
      </c>
      <c r="AC331" s="197">
        <v>435</v>
      </c>
      <c r="AD331" s="197">
        <v>435</v>
      </c>
      <c r="AE331">
        <f t="shared" si="3"/>
        <v>-423</v>
      </c>
    </row>
    <row r="332" spans="1:32" ht="13.5" customHeight="1">
      <c r="A332" s="204"/>
      <c r="B332" s="205"/>
      <c r="C332" s="217"/>
      <c r="D332" s="229" t="s">
        <v>76</v>
      </c>
      <c r="E332" s="239">
        <v>0</v>
      </c>
      <c r="F332" s="239">
        <v>0</v>
      </c>
      <c r="G332" s="239">
        <v>0</v>
      </c>
      <c r="H332" s="239">
        <v>0</v>
      </c>
      <c r="I332" s="239">
        <v>0</v>
      </c>
      <c r="J332" s="239">
        <v>0</v>
      </c>
      <c r="K332" s="239">
        <v>0</v>
      </c>
      <c r="L332" s="239">
        <v>0</v>
      </c>
      <c r="M332" s="239">
        <v>0</v>
      </c>
      <c r="N332" s="239">
        <v>0</v>
      </c>
      <c r="O332" s="239">
        <v>0</v>
      </c>
      <c r="P332" s="239">
        <v>0</v>
      </c>
      <c r="Q332" s="239">
        <v>0</v>
      </c>
      <c r="R332" s="239">
        <v>3</v>
      </c>
      <c r="S332" s="239">
        <v>0</v>
      </c>
      <c r="T332" s="239">
        <v>0</v>
      </c>
      <c r="U332" s="239">
        <v>0</v>
      </c>
      <c r="V332" s="239">
        <v>0</v>
      </c>
      <c r="W332" s="239">
        <v>0</v>
      </c>
      <c r="X332" s="252">
        <v>3</v>
      </c>
      <c r="Y332" s="264">
        <v>29</v>
      </c>
      <c r="Z332" s="278">
        <f t="shared" si="23"/>
        <v>10.344827586206897</v>
      </c>
      <c r="AB332" s="197">
        <f t="shared" si="2"/>
        <v>-536</v>
      </c>
      <c r="AC332" s="197">
        <v>565</v>
      </c>
      <c r="AD332" s="197">
        <v>565</v>
      </c>
      <c r="AE332">
        <f t="shared" si="3"/>
        <v>-536</v>
      </c>
    </row>
    <row r="333" spans="1:32" ht="13.5" customHeight="1">
      <c r="A333" s="204"/>
      <c r="B333" s="205"/>
      <c r="C333" s="217" t="s">
        <v>254</v>
      </c>
      <c r="D333" s="229" t="s">
        <v>357</v>
      </c>
      <c r="E333" s="239">
        <v>0</v>
      </c>
      <c r="F333" s="239">
        <v>0</v>
      </c>
      <c r="G333" s="239">
        <v>0</v>
      </c>
      <c r="H333" s="239">
        <v>0</v>
      </c>
      <c r="I333" s="239">
        <v>0</v>
      </c>
      <c r="J333" s="239">
        <v>0</v>
      </c>
      <c r="K333" s="239">
        <v>0</v>
      </c>
      <c r="L333" s="239">
        <v>0</v>
      </c>
      <c r="M333" s="239">
        <v>0</v>
      </c>
      <c r="N333" s="239">
        <v>0</v>
      </c>
      <c r="O333" s="239">
        <v>0</v>
      </c>
      <c r="P333" s="239">
        <v>0</v>
      </c>
      <c r="Q333" s="239">
        <v>0</v>
      </c>
      <c r="R333" s="239">
        <v>0</v>
      </c>
      <c r="S333" s="239">
        <v>0</v>
      </c>
      <c r="T333" s="239">
        <v>0</v>
      </c>
      <c r="U333" s="239">
        <v>0</v>
      </c>
      <c r="V333" s="239">
        <v>0</v>
      </c>
      <c r="W333" s="239">
        <v>0</v>
      </c>
      <c r="X333" s="252">
        <v>0</v>
      </c>
      <c r="Y333" s="264">
        <v>0</v>
      </c>
      <c r="Z333" s="278" t="str">
        <f t="shared" si="23"/>
        <v>－</v>
      </c>
      <c r="AB333" s="197">
        <f t="shared" si="2"/>
        <v>-4</v>
      </c>
      <c r="AC333" s="197">
        <v>4</v>
      </c>
      <c r="AD333" s="196">
        <v>7</v>
      </c>
      <c r="AE333" s="287">
        <f t="shared" si="3"/>
        <v>-7</v>
      </c>
    </row>
    <row r="334" spans="1:32" ht="13.5" customHeight="1">
      <c r="A334" s="204"/>
      <c r="B334" s="205"/>
      <c r="C334" s="217"/>
      <c r="D334" s="229" t="s">
        <v>76</v>
      </c>
      <c r="E334" s="239">
        <v>0</v>
      </c>
      <c r="F334" s="239">
        <v>0</v>
      </c>
      <c r="G334" s="239">
        <v>0</v>
      </c>
      <c r="H334" s="239">
        <v>0</v>
      </c>
      <c r="I334" s="239">
        <v>0</v>
      </c>
      <c r="J334" s="239">
        <v>0</v>
      </c>
      <c r="K334" s="239">
        <v>0</v>
      </c>
      <c r="L334" s="239">
        <v>0</v>
      </c>
      <c r="M334" s="239">
        <v>0</v>
      </c>
      <c r="N334" s="239">
        <v>0</v>
      </c>
      <c r="O334" s="239">
        <v>0</v>
      </c>
      <c r="P334" s="239">
        <v>0</v>
      </c>
      <c r="Q334" s="239">
        <v>0</v>
      </c>
      <c r="R334" s="239">
        <v>0</v>
      </c>
      <c r="S334" s="239">
        <v>0</v>
      </c>
      <c r="T334" s="239">
        <v>0</v>
      </c>
      <c r="U334" s="239">
        <v>0</v>
      </c>
      <c r="V334" s="239">
        <v>0</v>
      </c>
      <c r="W334" s="239">
        <v>0</v>
      </c>
      <c r="X334" s="252">
        <v>0</v>
      </c>
      <c r="Y334" s="264">
        <v>0</v>
      </c>
      <c r="Z334" s="278" t="str">
        <f t="shared" si="23"/>
        <v>－</v>
      </c>
      <c r="AB334" s="197">
        <f t="shared" si="2"/>
        <v>-4</v>
      </c>
      <c r="AC334" s="199">
        <v>4</v>
      </c>
      <c r="AD334" s="197">
        <v>9</v>
      </c>
      <c r="AE334" s="287">
        <f t="shared" si="3"/>
        <v>-9</v>
      </c>
    </row>
    <row r="335" spans="1:32" ht="13.5" customHeight="1">
      <c r="A335" s="204"/>
      <c r="B335" s="205"/>
      <c r="C335" s="217" t="s">
        <v>97</v>
      </c>
      <c r="D335" s="229" t="s">
        <v>357</v>
      </c>
      <c r="E335" s="239">
        <v>0</v>
      </c>
      <c r="F335" s="239">
        <v>0</v>
      </c>
      <c r="G335" s="239">
        <v>0</v>
      </c>
      <c r="H335" s="239">
        <v>0</v>
      </c>
      <c r="I335" s="239">
        <v>0</v>
      </c>
      <c r="J335" s="239">
        <v>0</v>
      </c>
      <c r="K335" s="239">
        <v>0</v>
      </c>
      <c r="L335" s="239">
        <v>0</v>
      </c>
      <c r="M335" s="239">
        <v>0</v>
      </c>
      <c r="N335" s="239">
        <v>0</v>
      </c>
      <c r="O335" s="239">
        <v>0</v>
      </c>
      <c r="P335" s="239">
        <v>0</v>
      </c>
      <c r="Q335" s="239">
        <v>0</v>
      </c>
      <c r="R335" s="239">
        <v>0</v>
      </c>
      <c r="S335" s="239">
        <v>0</v>
      </c>
      <c r="T335" s="239">
        <v>0</v>
      </c>
      <c r="U335" s="239">
        <v>0</v>
      </c>
      <c r="V335" s="239">
        <v>0</v>
      </c>
      <c r="W335" s="239">
        <v>0</v>
      </c>
      <c r="X335" s="252">
        <v>0</v>
      </c>
      <c r="Y335" s="264">
        <v>0</v>
      </c>
      <c r="Z335" s="278" t="str">
        <f t="shared" si="23"/>
        <v>－</v>
      </c>
      <c r="AB335" s="197">
        <f t="shared" si="2"/>
        <v>0</v>
      </c>
      <c r="AC335" s="199">
        <v>0</v>
      </c>
      <c r="AD335" s="197">
        <v>0</v>
      </c>
      <c r="AE335">
        <f t="shared" si="3"/>
        <v>0</v>
      </c>
    </row>
    <row r="336" spans="1:32" ht="13.5" customHeight="1">
      <c r="A336" s="204"/>
      <c r="B336" s="205"/>
      <c r="C336" s="217"/>
      <c r="D336" s="229" t="s">
        <v>76</v>
      </c>
      <c r="E336" s="239">
        <v>0</v>
      </c>
      <c r="F336" s="239">
        <v>0</v>
      </c>
      <c r="G336" s="239">
        <v>0</v>
      </c>
      <c r="H336" s="239">
        <v>0</v>
      </c>
      <c r="I336" s="239">
        <v>0</v>
      </c>
      <c r="J336" s="239">
        <v>0</v>
      </c>
      <c r="K336" s="239">
        <v>0</v>
      </c>
      <c r="L336" s="239">
        <v>0</v>
      </c>
      <c r="M336" s="239">
        <v>0</v>
      </c>
      <c r="N336" s="239">
        <v>0</v>
      </c>
      <c r="O336" s="239">
        <v>0</v>
      </c>
      <c r="P336" s="239">
        <v>0</v>
      </c>
      <c r="Q336" s="239">
        <v>0</v>
      </c>
      <c r="R336" s="239">
        <v>0</v>
      </c>
      <c r="S336" s="239">
        <v>0</v>
      </c>
      <c r="T336" s="239">
        <v>0</v>
      </c>
      <c r="U336" s="239">
        <v>0</v>
      </c>
      <c r="V336" s="239">
        <v>0</v>
      </c>
      <c r="W336" s="239">
        <v>0</v>
      </c>
      <c r="X336" s="252">
        <v>0</v>
      </c>
      <c r="Y336" s="264">
        <v>0</v>
      </c>
      <c r="Z336" s="278" t="str">
        <f t="shared" si="23"/>
        <v>－</v>
      </c>
      <c r="AB336" s="197">
        <f t="shared" si="2"/>
        <v>0</v>
      </c>
      <c r="AC336" s="197">
        <v>0</v>
      </c>
      <c r="AD336" s="197">
        <v>0</v>
      </c>
      <c r="AE336">
        <f t="shared" si="3"/>
        <v>0</v>
      </c>
    </row>
    <row r="337" spans="1:31" ht="13.5" customHeight="1">
      <c r="A337" s="204"/>
      <c r="B337" s="205"/>
      <c r="C337" s="217" t="s">
        <v>255</v>
      </c>
      <c r="D337" s="229" t="s">
        <v>357</v>
      </c>
      <c r="E337" s="239">
        <v>0</v>
      </c>
      <c r="F337" s="239">
        <v>0</v>
      </c>
      <c r="G337" s="239">
        <v>0</v>
      </c>
      <c r="H337" s="239">
        <v>0</v>
      </c>
      <c r="I337" s="239">
        <v>0</v>
      </c>
      <c r="J337" s="239">
        <v>0</v>
      </c>
      <c r="K337" s="239">
        <v>0</v>
      </c>
      <c r="L337" s="239">
        <v>0</v>
      </c>
      <c r="M337" s="239">
        <v>0</v>
      </c>
      <c r="N337" s="239">
        <v>0</v>
      </c>
      <c r="O337" s="239">
        <v>0</v>
      </c>
      <c r="P337" s="239">
        <v>0</v>
      </c>
      <c r="Q337" s="239">
        <v>0</v>
      </c>
      <c r="R337" s="239">
        <v>0</v>
      </c>
      <c r="S337" s="239">
        <v>0</v>
      </c>
      <c r="T337" s="239">
        <v>0</v>
      </c>
      <c r="U337" s="239">
        <v>0</v>
      </c>
      <c r="V337" s="239">
        <v>0</v>
      </c>
      <c r="W337" s="239">
        <v>0</v>
      </c>
      <c r="X337" s="252">
        <v>0</v>
      </c>
      <c r="Y337" s="264">
        <v>0</v>
      </c>
      <c r="Z337" s="278" t="str">
        <f t="shared" si="23"/>
        <v>－</v>
      </c>
      <c r="AB337" s="197">
        <f t="shared" si="2"/>
        <v>0</v>
      </c>
      <c r="AC337" s="197">
        <v>0</v>
      </c>
      <c r="AD337" s="197">
        <v>0</v>
      </c>
      <c r="AE337">
        <f t="shared" si="3"/>
        <v>0</v>
      </c>
    </row>
    <row r="338" spans="1:31" ht="13.5" customHeight="1">
      <c r="A338" s="204"/>
      <c r="B338" s="205"/>
      <c r="C338" s="217"/>
      <c r="D338" s="229" t="s">
        <v>76</v>
      </c>
      <c r="E338" s="239">
        <v>0</v>
      </c>
      <c r="F338" s="239">
        <v>0</v>
      </c>
      <c r="G338" s="239">
        <v>0</v>
      </c>
      <c r="H338" s="239">
        <v>0</v>
      </c>
      <c r="I338" s="239">
        <v>0</v>
      </c>
      <c r="J338" s="239">
        <v>0</v>
      </c>
      <c r="K338" s="239">
        <v>0</v>
      </c>
      <c r="L338" s="239">
        <v>0</v>
      </c>
      <c r="M338" s="239">
        <v>0</v>
      </c>
      <c r="N338" s="239">
        <v>0</v>
      </c>
      <c r="O338" s="239">
        <v>0</v>
      </c>
      <c r="P338" s="239">
        <v>0</v>
      </c>
      <c r="Q338" s="239">
        <v>0</v>
      </c>
      <c r="R338" s="239">
        <v>0</v>
      </c>
      <c r="S338" s="239">
        <v>0</v>
      </c>
      <c r="T338" s="239">
        <v>0</v>
      </c>
      <c r="U338" s="239">
        <v>0</v>
      </c>
      <c r="V338" s="239">
        <v>0</v>
      </c>
      <c r="W338" s="239">
        <v>0</v>
      </c>
      <c r="X338" s="252">
        <v>0</v>
      </c>
      <c r="Y338" s="264">
        <v>0</v>
      </c>
      <c r="Z338" s="278" t="str">
        <f t="shared" si="23"/>
        <v>－</v>
      </c>
      <c r="AB338" s="197">
        <f t="shared" si="2"/>
        <v>0</v>
      </c>
      <c r="AC338" s="196">
        <v>0</v>
      </c>
      <c r="AD338" s="197">
        <v>0</v>
      </c>
      <c r="AE338">
        <f t="shared" si="3"/>
        <v>0</v>
      </c>
    </row>
    <row r="339" spans="1:31" ht="13.5" customHeight="1">
      <c r="A339" s="204"/>
      <c r="B339" s="205"/>
      <c r="C339" s="217" t="s">
        <v>256</v>
      </c>
      <c r="D339" s="229" t="s">
        <v>357</v>
      </c>
      <c r="E339" s="239">
        <v>0</v>
      </c>
      <c r="F339" s="239">
        <v>0</v>
      </c>
      <c r="G339" s="239">
        <v>0</v>
      </c>
      <c r="H339" s="239">
        <v>0</v>
      </c>
      <c r="I339" s="239">
        <v>0</v>
      </c>
      <c r="J339" s="239">
        <v>0</v>
      </c>
      <c r="K339" s="239">
        <v>0</v>
      </c>
      <c r="L339" s="239">
        <v>0</v>
      </c>
      <c r="M339" s="239">
        <v>0</v>
      </c>
      <c r="N339" s="239">
        <v>0</v>
      </c>
      <c r="O339" s="239">
        <v>0</v>
      </c>
      <c r="P339" s="239">
        <v>0</v>
      </c>
      <c r="Q339" s="239">
        <v>0</v>
      </c>
      <c r="R339" s="239">
        <v>0</v>
      </c>
      <c r="S339" s="239">
        <v>0</v>
      </c>
      <c r="T339" s="239">
        <v>1</v>
      </c>
      <c r="U339" s="239">
        <v>0</v>
      </c>
      <c r="V339" s="239">
        <v>0</v>
      </c>
      <c r="W339" s="239">
        <v>0</v>
      </c>
      <c r="X339" s="252">
        <v>1</v>
      </c>
      <c r="Y339" s="264">
        <v>4</v>
      </c>
      <c r="Z339" s="278">
        <f t="shared" si="23"/>
        <v>25</v>
      </c>
      <c r="AB339" s="197">
        <f t="shared" si="2"/>
        <v>-35</v>
      </c>
      <c r="AC339" s="197">
        <v>39</v>
      </c>
      <c r="AD339" s="197">
        <v>39</v>
      </c>
      <c r="AE339">
        <f t="shared" si="3"/>
        <v>-35</v>
      </c>
    </row>
    <row r="340" spans="1:31" ht="13.5" customHeight="1">
      <c r="A340" s="204"/>
      <c r="B340" s="205"/>
      <c r="C340" s="217"/>
      <c r="D340" s="229" t="s">
        <v>76</v>
      </c>
      <c r="E340" s="239">
        <v>0</v>
      </c>
      <c r="F340" s="239">
        <v>0</v>
      </c>
      <c r="G340" s="239">
        <v>0</v>
      </c>
      <c r="H340" s="239">
        <v>0</v>
      </c>
      <c r="I340" s="239">
        <v>0</v>
      </c>
      <c r="J340" s="239">
        <v>0</v>
      </c>
      <c r="K340" s="239">
        <v>0</v>
      </c>
      <c r="L340" s="239">
        <v>0</v>
      </c>
      <c r="M340" s="239">
        <v>0</v>
      </c>
      <c r="N340" s="239">
        <v>0</v>
      </c>
      <c r="O340" s="239">
        <v>0</v>
      </c>
      <c r="P340" s="239">
        <v>0</v>
      </c>
      <c r="Q340" s="239">
        <v>0</v>
      </c>
      <c r="R340" s="239">
        <v>0</v>
      </c>
      <c r="S340" s="239">
        <v>0</v>
      </c>
      <c r="T340" s="239">
        <v>1</v>
      </c>
      <c r="U340" s="239">
        <v>0</v>
      </c>
      <c r="V340" s="239">
        <v>0</v>
      </c>
      <c r="W340" s="239">
        <v>0</v>
      </c>
      <c r="X340" s="252">
        <v>1</v>
      </c>
      <c r="Y340" s="264">
        <v>4</v>
      </c>
      <c r="Z340" s="278">
        <f t="shared" si="23"/>
        <v>25</v>
      </c>
      <c r="AB340" s="197">
        <f t="shared" si="2"/>
        <v>-39</v>
      </c>
      <c r="AC340" s="197">
        <v>43</v>
      </c>
      <c r="AD340" s="197">
        <v>43</v>
      </c>
      <c r="AE340">
        <f t="shared" si="3"/>
        <v>-39</v>
      </c>
    </row>
    <row r="341" spans="1:31" ht="13.5" customHeight="1">
      <c r="A341" s="204"/>
      <c r="B341" s="205"/>
      <c r="C341" s="217" t="s">
        <v>313</v>
      </c>
      <c r="D341" s="229" t="s">
        <v>357</v>
      </c>
      <c r="E341" s="239">
        <v>7</v>
      </c>
      <c r="F341" s="239">
        <v>0</v>
      </c>
      <c r="G341" s="239">
        <v>0</v>
      </c>
      <c r="H341" s="239">
        <v>0</v>
      </c>
      <c r="I341" s="239">
        <v>0</v>
      </c>
      <c r="J341" s="239">
        <v>0</v>
      </c>
      <c r="K341" s="239">
        <v>0</v>
      </c>
      <c r="L341" s="239">
        <v>0</v>
      </c>
      <c r="M341" s="239">
        <v>2</v>
      </c>
      <c r="N341" s="239">
        <v>0</v>
      </c>
      <c r="O341" s="239">
        <v>3</v>
      </c>
      <c r="P341" s="239">
        <v>1</v>
      </c>
      <c r="Q341" s="239">
        <v>0</v>
      </c>
      <c r="R341" s="239">
        <v>0</v>
      </c>
      <c r="S341" s="239">
        <v>0</v>
      </c>
      <c r="T341" s="239">
        <v>0</v>
      </c>
      <c r="U341" s="239">
        <v>0</v>
      </c>
      <c r="V341" s="239">
        <v>0</v>
      </c>
      <c r="W341" s="239">
        <v>0</v>
      </c>
      <c r="X341" s="252">
        <v>13</v>
      </c>
      <c r="Y341" s="264">
        <v>46</v>
      </c>
      <c r="Z341" s="278">
        <f t="shared" si="23"/>
        <v>28.260869565217391</v>
      </c>
      <c r="AB341" s="197">
        <f t="shared" si="2"/>
        <v>-227</v>
      </c>
      <c r="AC341" s="197">
        <v>273</v>
      </c>
      <c r="AD341" s="197">
        <v>273</v>
      </c>
      <c r="AE341">
        <f t="shared" si="3"/>
        <v>-227</v>
      </c>
    </row>
    <row r="342" spans="1:31" ht="13.5" customHeight="1">
      <c r="A342" s="204"/>
      <c r="B342" s="205"/>
      <c r="C342" s="217"/>
      <c r="D342" s="229" t="s">
        <v>76</v>
      </c>
      <c r="E342" s="239">
        <v>8</v>
      </c>
      <c r="F342" s="239">
        <v>0</v>
      </c>
      <c r="G342" s="239">
        <v>0</v>
      </c>
      <c r="H342" s="239">
        <v>0</v>
      </c>
      <c r="I342" s="239">
        <v>0</v>
      </c>
      <c r="J342" s="239">
        <v>0</v>
      </c>
      <c r="K342" s="239">
        <v>0</v>
      </c>
      <c r="L342" s="239">
        <v>0</v>
      </c>
      <c r="M342" s="239">
        <v>2</v>
      </c>
      <c r="N342" s="239">
        <v>0</v>
      </c>
      <c r="O342" s="239">
        <v>3</v>
      </c>
      <c r="P342" s="239">
        <v>1</v>
      </c>
      <c r="Q342" s="239">
        <v>0</v>
      </c>
      <c r="R342" s="239">
        <v>0</v>
      </c>
      <c r="S342" s="239">
        <v>0</v>
      </c>
      <c r="T342" s="239">
        <v>0</v>
      </c>
      <c r="U342" s="239">
        <v>0</v>
      </c>
      <c r="V342" s="239">
        <v>0</v>
      </c>
      <c r="W342" s="239">
        <v>0</v>
      </c>
      <c r="X342" s="252">
        <v>14</v>
      </c>
      <c r="Y342" s="264">
        <v>55</v>
      </c>
      <c r="Z342" s="278">
        <f t="shared" si="23"/>
        <v>25.454545454545453</v>
      </c>
      <c r="AB342" s="197">
        <f t="shared" si="2"/>
        <v>-259</v>
      </c>
      <c r="AC342" s="197">
        <v>314</v>
      </c>
      <c r="AD342" s="197">
        <v>314</v>
      </c>
      <c r="AE342">
        <f t="shared" si="3"/>
        <v>-259</v>
      </c>
    </row>
    <row r="343" spans="1:31" ht="13.5" customHeight="1">
      <c r="A343" s="204"/>
      <c r="B343" s="205"/>
      <c r="C343" s="217" t="s">
        <v>257</v>
      </c>
      <c r="D343" s="229" t="s">
        <v>357</v>
      </c>
      <c r="E343" s="239">
        <v>0</v>
      </c>
      <c r="F343" s="239">
        <v>0</v>
      </c>
      <c r="G343" s="239">
        <v>0</v>
      </c>
      <c r="H343" s="239">
        <v>0</v>
      </c>
      <c r="I343" s="239">
        <v>0</v>
      </c>
      <c r="J343" s="239">
        <v>0</v>
      </c>
      <c r="K343" s="239">
        <v>0</v>
      </c>
      <c r="L343" s="239">
        <v>0</v>
      </c>
      <c r="M343" s="239">
        <v>0</v>
      </c>
      <c r="N343" s="239">
        <v>0</v>
      </c>
      <c r="O343" s="239">
        <v>0</v>
      </c>
      <c r="P343" s="239">
        <v>0</v>
      </c>
      <c r="Q343" s="239">
        <v>0</v>
      </c>
      <c r="R343" s="239">
        <v>0</v>
      </c>
      <c r="S343" s="239">
        <v>0</v>
      </c>
      <c r="T343" s="239">
        <v>0</v>
      </c>
      <c r="U343" s="239">
        <v>0</v>
      </c>
      <c r="V343" s="239">
        <v>0</v>
      </c>
      <c r="W343" s="239">
        <v>0</v>
      </c>
      <c r="X343" s="252">
        <v>0</v>
      </c>
      <c r="Y343" s="264">
        <v>0</v>
      </c>
      <c r="Z343" s="278" t="str">
        <f t="shared" si="23"/>
        <v>－</v>
      </c>
      <c r="AB343" s="197">
        <f t="shared" si="2"/>
        <v>-12</v>
      </c>
      <c r="AC343" s="197">
        <v>12</v>
      </c>
      <c r="AD343" s="197">
        <v>12</v>
      </c>
      <c r="AE343">
        <f t="shared" si="3"/>
        <v>-12</v>
      </c>
    </row>
    <row r="344" spans="1:31" ht="13.5" customHeight="1">
      <c r="A344" s="204"/>
      <c r="B344" s="205"/>
      <c r="C344" s="217"/>
      <c r="D344" s="229" t="s">
        <v>76</v>
      </c>
      <c r="E344" s="239">
        <v>0</v>
      </c>
      <c r="F344" s="239">
        <v>0</v>
      </c>
      <c r="G344" s="239">
        <v>0</v>
      </c>
      <c r="H344" s="239">
        <v>0</v>
      </c>
      <c r="I344" s="239">
        <v>0</v>
      </c>
      <c r="J344" s="239">
        <v>0</v>
      </c>
      <c r="K344" s="239">
        <v>0</v>
      </c>
      <c r="L344" s="239">
        <v>0</v>
      </c>
      <c r="M344" s="239">
        <v>0</v>
      </c>
      <c r="N344" s="239">
        <v>0</v>
      </c>
      <c r="O344" s="239">
        <v>0</v>
      </c>
      <c r="P344" s="239">
        <v>0</v>
      </c>
      <c r="Q344" s="239">
        <v>0</v>
      </c>
      <c r="R344" s="239">
        <v>0</v>
      </c>
      <c r="S344" s="239">
        <v>0</v>
      </c>
      <c r="T344" s="239">
        <v>0</v>
      </c>
      <c r="U344" s="239">
        <v>0</v>
      </c>
      <c r="V344" s="239">
        <v>0</v>
      </c>
      <c r="W344" s="239">
        <v>0</v>
      </c>
      <c r="X344" s="252">
        <v>0</v>
      </c>
      <c r="Y344" s="264">
        <v>0</v>
      </c>
      <c r="Z344" s="278" t="str">
        <f t="shared" si="23"/>
        <v>－</v>
      </c>
      <c r="AB344" s="197">
        <f t="shared" si="2"/>
        <v>-12</v>
      </c>
      <c r="AC344" s="197">
        <v>12</v>
      </c>
      <c r="AD344" s="197">
        <v>12</v>
      </c>
      <c r="AE344">
        <f t="shared" si="3"/>
        <v>-12</v>
      </c>
    </row>
    <row r="345" spans="1:31" ht="13.5" customHeight="1">
      <c r="A345" s="204"/>
      <c r="B345" s="205"/>
      <c r="C345" s="217" t="s">
        <v>66</v>
      </c>
      <c r="D345" s="229" t="s">
        <v>357</v>
      </c>
      <c r="E345" s="239">
        <v>0</v>
      </c>
      <c r="F345" s="239">
        <v>0</v>
      </c>
      <c r="G345" s="239">
        <v>0</v>
      </c>
      <c r="H345" s="239">
        <v>0</v>
      </c>
      <c r="I345" s="239">
        <v>0</v>
      </c>
      <c r="J345" s="239">
        <v>0</v>
      </c>
      <c r="K345" s="239">
        <v>0</v>
      </c>
      <c r="L345" s="239">
        <v>0</v>
      </c>
      <c r="M345" s="239">
        <v>0</v>
      </c>
      <c r="N345" s="239">
        <v>0</v>
      </c>
      <c r="O345" s="239">
        <v>0</v>
      </c>
      <c r="P345" s="239">
        <v>0</v>
      </c>
      <c r="Q345" s="239">
        <v>0</v>
      </c>
      <c r="R345" s="239">
        <v>0</v>
      </c>
      <c r="S345" s="239">
        <v>0</v>
      </c>
      <c r="T345" s="239">
        <v>0</v>
      </c>
      <c r="U345" s="239">
        <v>0</v>
      </c>
      <c r="V345" s="239">
        <v>0</v>
      </c>
      <c r="W345" s="239">
        <v>0</v>
      </c>
      <c r="X345" s="252">
        <v>0</v>
      </c>
      <c r="Y345" s="264">
        <v>0</v>
      </c>
      <c r="Z345" s="278" t="str">
        <f t="shared" si="23"/>
        <v>－</v>
      </c>
      <c r="AB345" s="197">
        <f t="shared" si="2"/>
        <v>-126</v>
      </c>
      <c r="AC345" s="197">
        <v>126</v>
      </c>
      <c r="AD345" s="197">
        <v>126</v>
      </c>
      <c r="AE345">
        <f t="shared" si="3"/>
        <v>-126</v>
      </c>
    </row>
    <row r="346" spans="1:31" ht="13.5" customHeight="1">
      <c r="A346" s="204"/>
      <c r="B346" s="205"/>
      <c r="C346" s="217"/>
      <c r="D346" s="229" t="s">
        <v>76</v>
      </c>
      <c r="E346" s="239">
        <v>0</v>
      </c>
      <c r="F346" s="239">
        <v>0</v>
      </c>
      <c r="G346" s="239">
        <v>0</v>
      </c>
      <c r="H346" s="239">
        <v>0</v>
      </c>
      <c r="I346" s="239">
        <v>0</v>
      </c>
      <c r="J346" s="239">
        <v>0</v>
      </c>
      <c r="K346" s="239">
        <v>0</v>
      </c>
      <c r="L346" s="239">
        <v>0</v>
      </c>
      <c r="M346" s="239">
        <v>0</v>
      </c>
      <c r="N346" s="239">
        <v>0</v>
      </c>
      <c r="O346" s="239">
        <v>0</v>
      </c>
      <c r="P346" s="239">
        <v>0</v>
      </c>
      <c r="Q346" s="239">
        <v>0</v>
      </c>
      <c r="R346" s="239">
        <v>0</v>
      </c>
      <c r="S346" s="239">
        <v>0</v>
      </c>
      <c r="T346" s="239">
        <v>0</v>
      </c>
      <c r="U346" s="239">
        <v>0</v>
      </c>
      <c r="V346" s="239">
        <v>0</v>
      </c>
      <c r="W346" s="239">
        <v>0</v>
      </c>
      <c r="X346" s="252">
        <v>0</v>
      </c>
      <c r="Y346" s="264">
        <v>0</v>
      </c>
      <c r="Z346" s="278" t="str">
        <f t="shared" si="23"/>
        <v>－</v>
      </c>
      <c r="AB346" s="197">
        <f t="shared" si="2"/>
        <v>-126</v>
      </c>
      <c r="AC346" s="197">
        <v>126</v>
      </c>
      <c r="AD346" s="197">
        <v>126</v>
      </c>
      <c r="AE346">
        <f t="shared" si="3"/>
        <v>-126</v>
      </c>
    </row>
    <row r="347" spans="1:31" ht="13.5" customHeight="1">
      <c r="A347" s="204"/>
      <c r="B347" s="205"/>
      <c r="C347" s="217" t="s">
        <v>178</v>
      </c>
      <c r="D347" s="229" t="s">
        <v>357</v>
      </c>
      <c r="E347" s="239">
        <v>0</v>
      </c>
      <c r="F347" s="239">
        <v>0</v>
      </c>
      <c r="G347" s="239">
        <v>0</v>
      </c>
      <c r="H347" s="239">
        <v>0</v>
      </c>
      <c r="I347" s="239">
        <v>0</v>
      </c>
      <c r="J347" s="239">
        <v>0</v>
      </c>
      <c r="K347" s="239">
        <v>0</v>
      </c>
      <c r="L347" s="239">
        <v>0</v>
      </c>
      <c r="M347" s="239">
        <v>0</v>
      </c>
      <c r="N347" s="239">
        <v>0</v>
      </c>
      <c r="O347" s="239">
        <v>0</v>
      </c>
      <c r="P347" s="239">
        <v>0</v>
      </c>
      <c r="Q347" s="239">
        <v>0</v>
      </c>
      <c r="R347" s="239">
        <v>0</v>
      </c>
      <c r="S347" s="239">
        <v>0</v>
      </c>
      <c r="T347" s="239">
        <v>0</v>
      </c>
      <c r="U347" s="239">
        <v>0</v>
      </c>
      <c r="V347" s="239">
        <v>0</v>
      </c>
      <c r="W347" s="239">
        <v>0</v>
      </c>
      <c r="X347" s="252">
        <v>0</v>
      </c>
      <c r="Y347" s="264">
        <v>0</v>
      </c>
      <c r="Z347" s="278" t="str">
        <f t="shared" si="23"/>
        <v>－</v>
      </c>
      <c r="AB347" s="197">
        <f t="shared" si="2"/>
        <v>-12</v>
      </c>
      <c r="AC347" s="197">
        <v>12</v>
      </c>
      <c r="AD347" s="197">
        <v>12</v>
      </c>
      <c r="AE347">
        <f t="shared" si="3"/>
        <v>-12</v>
      </c>
    </row>
    <row r="348" spans="1:31" ht="13.5" customHeight="1">
      <c r="A348" s="204"/>
      <c r="B348" s="205"/>
      <c r="C348" s="217"/>
      <c r="D348" s="229" t="s">
        <v>76</v>
      </c>
      <c r="E348" s="239">
        <v>0</v>
      </c>
      <c r="F348" s="239">
        <v>0</v>
      </c>
      <c r="G348" s="239">
        <v>0</v>
      </c>
      <c r="H348" s="239">
        <v>0</v>
      </c>
      <c r="I348" s="239">
        <v>0</v>
      </c>
      <c r="J348" s="239">
        <v>0</v>
      </c>
      <c r="K348" s="239">
        <v>0</v>
      </c>
      <c r="L348" s="239">
        <v>0</v>
      </c>
      <c r="M348" s="239">
        <v>0</v>
      </c>
      <c r="N348" s="239">
        <v>0</v>
      </c>
      <c r="O348" s="239">
        <v>0</v>
      </c>
      <c r="P348" s="239">
        <v>0</v>
      </c>
      <c r="Q348" s="239">
        <v>0</v>
      </c>
      <c r="R348" s="239">
        <v>0</v>
      </c>
      <c r="S348" s="239">
        <v>0</v>
      </c>
      <c r="T348" s="239">
        <v>0</v>
      </c>
      <c r="U348" s="239">
        <v>0</v>
      </c>
      <c r="V348" s="239">
        <v>0</v>
      </c>
      <c r="W348" s="239">
        <v>0</v>
      </c>
      <c r="X348" s="252">
        <v>0</v>
      </c>
      <c r="Y348" s="264">
        <v>0</v>
      </c>
      <c r="Z348" s="278" t="str">
        <f t="shared" si="23"/>
        <v>－</v>
      </c>
      <c r="AB348" s="197">
        <f t="shared" si="2"/>
        <v>-12</v>
      </c>
      <c r="AC348" s="197">
        <v>12</v>
      </c>
      <c r="AD348" s="197">
        <v>12</v>
      </c>
      <c r="AE348">
        <f t="shared" si="3"/>
        <v>-12</v>
      </c>
    </row>
    <row r="349" spans="1:31" ht="13.5" customHeight="1">
      <c r="A349" s="204"/>
      <c r="B349" s="205"/>
      <c r="C349" s="217" t="s">
        <v>208</v>
      </c>
      <c r="D349" s="229" t="s">
        <v>357</v>
      </c>
      <c r="E349" s="239">
        <v>0</v>
      </c>
      <c r="F349" s="239">
        <v>0</v>
      </c>
      <c r="G349" s="239">
        <v>0</v>
      </c>
      <c r="H349" s="239">
        <v>0</v>
      </c>
      <c r="I349" s="239">
        <v>0</v>
      </c>
      <c r="J349" s="239">
        <v>0</v>
      </c>
      <c r="K349" s="239">
        <v>0</v>
      </c>
      <c r="L349" s="239">
        <v>0</v>
      </c>
      <c r="M349" s="239">
        <v>0</v>
      </c>
      <c r="N349" s="239">
        <v>0</v>
      </c>
      <c r="O349" s="239">
        <v>4</v>
      </c>
      <c r="P349" s="239">
        <v>0</v>
      </c>
      <c r="Q349" s="239">
        <v>0</v>
      </c>
      <c r="R349" s="239">
        <v>0</v>
      </c>
      <c r="S349" s="239">
        <v>0</v>
      </c>
      <c r="T349" s="239">
        <v>0</v>
      </c>
      <c r="U349" s="239">
        <v>0</v>
      </c>
      <c r="V349" s="239">
        <v>0</v>
      </c>
      <c r="W349" s="239">
        <v>0</v>
      </c>
      <c r="X349" s="252">
        <v>4</v>
      </c>
      <c r="Y349" s="264">
        <v>0</v>
      </c>
      <c r="Z349" s="278" t="str">
        <f t="shared" si="23"/>
        <v>－</v>
      </c>
      <c r="AB349" s="197">
        <f t="shared" si="2"/>
        <v>-7</v>
      </c>
      <c r="AC349" s="197">
        <v>7</v>
      </c>
      <c r="AD349" s="197">
        <v>8</v>
      </c>
      <c r="AE349" s="287">
        <f t="shared" si="3"/>
        <v>-8</v>
      </c>
    </row>
    <row r="350" spans="1:31" ht="13.5" customHeight="1">
      <c r="A350" s="204"/>
      <c r="B350" s="205"/>
      <c r="C350" s="217"/>
      <c r="D350" s="229" t="s">
        <v>76</v>
      </c>
      <c r="E350" s="239">
        <v>0</v>
      </c>
      <c r="F350" s="239">
        <v>0</v>
      </c>
      <c r="G350" s="239">
        <v>0</v>
      </c>
      <c r="H350" s="239">
        <v>0</v>
      </c>
      <c r="I350" s="239">
        <v>0</v>
      </c>
      <c r="J350" s="239">
        <v>0</v>
      </c>
      <c r="K350" s="239">
        <v>0</v>
      </c>
      <c r="L350" s="239">
        <v>0</v>
      </c>
      <c r="M350" s="239">
        <v>0</v>
      </c>
      <c r="N350" s="239">
        <v>0</v>
      </c>
      <c r="O350" s="239">
        <v>6</v>
      </c>
      <c r="P350" s="239">
        <v>0</v>
      </c>
      <c r="Q350" s="239">
        <v>0</v>
      </c>
      <c r="R350" s="239">
        <v>0</v>
      </c>
      <c r="S350" s="239">
        <v>0</v>
      </c>
      <c r="T350" s="239">
        <v>0</v>
      </c>
      <c r="U350" s="239">
        <v>0</v>
      </c>
      <c r="V350" s="239">
        <v>0</v>
      </c>
      <c r="W350" s="239">
        <v>0</v>
      </c>
      <c r="X350" s="252">
        <v>6</v>
      </c>
      <c r="Y350" s="264">
        <v>0</v>
      </c>
      <c r="Z350" s="278" t="str">
        <f t="shared" si="23"/>
        <v>－</v>
      </c>
      <c r="AB350" s="197">
        <f t="shared" si="2"/>
        <v>-11</v>
      </c>
      <c r="AC350" s="197">
        <v>11</v>
      </c>
      <c r="AD350" s="197">
        <v>12</v>
      </c>
      <c r="AE350" s="287">
        <f t="shared" si="3"/>
        <v>-12</v>
      </c>
    </row>
    <row r="351" spans="1:31" ht="13.5" customHeight="1">
      <c r="A351" s="204"/>
      <c r="B351" s="211"/>
      <c r="C351" s="217" t="s">
        <v>150</v>
      </c>
      <c r="D351" s="229" t="s">
        <v>357</v>
      </c>
      <c r="E351" s="239">
        <v>0</v>
      </c>
      <c r="F351" s="239">
        <v>0</v>
      </c>
      <c r="G351" s="239">
        <v>0</v>
      </c>
      <c r="H351" s="239">
        <v>0</v>
      </c>
      <c r="I351" s="239">
        <v>0</v>
      </c>
      <c r="J351" s="239">
        <v>0</v>
      </c>
      <c r="K351" s="239">
        <v>0</v>
      </c>
      <c r="L351" s="239">
        <v>0</v>
      </c>
      <c r="M351" s="239">
        <v>0</v>
      </c>
      <c r="N351" s="239">
        <v>0</v>
      </c>
      <c r="O351" s="239">
        <v>0</v>
      </c>
      <c r="P351" s="239">
        <v>0</v>
      </c>
      <c r="Q351" s="239">
        <v>0</v>
      </c>
      <c r="R351" s="239">
        <v>0</v>
      </c>
      <c r="S351" s="239">
        <v>0</v>
      </c>
      <c r="T351" s="239">
        <v>0</v>
      </c>
      <c r="U351" s="239">
        <v>4</v>
      </c>
      <c r="V351" s="239">
        <v>0</v>
      </c>
      <c r="W351" s="239">
        <v>0</v>
      </c>
      <c r="X351" s="252">
        <v>4</v>
      </c>
      <c r="Y351" s="264">
        <v>0</v>
      </c>
      <c r="Z351" s="278" t="str">
        <f t="shared" si="23"/>
        <v>－</v>
      </c>
      <c r="AB351" s="197">
        <f t="shared" si="2"/>
        <v>-44</v>
      </c>
      <c r="AC351" s="197">
        <v>44</v>
      </c>
      <c r="AD351" s="197">
        <v>44</v>
      </c>
      <c r="AE351">
        <f t="shared" si="3"/>
        <v>-44</v>
      </c>
    </row>
    <row r="352" spans="1:31" ht="13.5" customHeight="1">
      <c r="A352" s="204"/>
      <c r="B352" s="211"/>
      <c r="C352" s="217"/>
      <c r="D352" s="229" t="s">
        <v>76</v>
      </c>
      <c r="E352" s="239">
        <v>0</v>
      </c>
      <c r="F352" s="239">
        <v>0</v>
      </c>
      <c r="G352" s="239">
        <v>0</v>
      </c>
      <c r="H352" s="239">
        <v>0</v>
      </c>
      <c r="I352" s="239">
        <v>0</v>
      </c>
      <c r="J352" s="239">
        <v>0</v>
      </c>
      <c r="K352" s="239">
        <v>0</v>
      </c>
      <c r="L352" s="239">
        <v>0</v>
      </c>
      <c r="M352" s="239">
        <v>0</v>
      </c>
      <c r="N352" s="239">
        <v>0</v>
      </c>
      <c r="O352" s="239">
        <v>0</v>
      </c>
      <c r="P352" s="239">
        <v>0</v>
      </c>
      <c r="Q352" s="239">
        <v>0</v>
      </c>
      <c r="R352" s="239">
        <v>0</v>
      </c>
      <c r="S352" s="239">
        <v>0</v>
      </c>
      <c r="T352" s="239">
        <v>0</v>
      </c>
      <c r="U352" s="239">
        <v>4</v>
      </c>
      <c r="V352" s="239">
        <v>0</v>
      </c>
      <c r="W352" s="239">
        <v>0</v>
      </c>
      <c r="X352" s="252">
        <v>4</v>
      </c>
      <c r="Y352" s="264">
        <v>0</v>
      </c>
      <c r="Z352" s="278" t="str">
        <f t="shared" si="23"/>
        <v>－</v>
      </c>
      <c r="AB352" s="197">
        <f t="shared" si="2"/>
        <v>-44</v>
      </c>
      <c r="AC352" s="197">
        <v>44</v>
      </c>
      <c r="AD352" s="197">
        <v>44</v>
      </c>
      <c r="AE352">
        <f t="shared" si="3"/>
        <v>-44</v>
      </c>
    </row>
    <row r="353" spans="1:31" ht="13.5" customHeight="1">
      <c r="A353" s="204"/>
      <c r="B353" s="211"/>
      <c r="C353" s="217" t="s">
        <v>153</v>
      </c>
      <c r="D353" s="229" t="s">
        <v>357</v>
      </c>
      <c r="E353" s="239">
        <v>0</v>
      </c>
      <c r="F353" s="239">
        <v>0</v>
      </c>
      <c r="G353" s="239">
        <v>0</v>
      </c>
      <c r="H353" s="239">
        <v>0</v>
      </c>
      <c r="I353" s="239">
        <v>0</v>
      </c>
      <c r="J353" s="239">
        <v>0</v>
      </c>
      <c r="K353" s="239">
        <v>0</v>
      </c>
      <c r="L353" s="239">
        <v>0</v>
      </c>
      <c r="M353" s="239">
        <v>0</v>
      </c>
      <c r="N353" s="239">
        <v>0</v>
      </c>
      <c r="O353" s="239">
        <v>0</v>
      </c>
      <c r="P353" s="239">
        <v>0</v>
      </c>
      <c r="Q353" s="239">
        <v>0</v>
      </c>
      <c r="R353" s="239">
        <v>0</v>
      </c>
      <c r="S353" s="239">
        <v>0</v>
      </c>
      <c r="T353" s="239">
        <v>0</v>
      </c>
      <c r="U353" s="239">
        <v>0</v>
      </c>
      <c r="V353" s="239">
        <v>0</v>
      </c>
      <c r="W353" s="239">
        <v>0</v>
      </c>
      <c r="X353" s="252">
        <v>0</v>
      </c>
      <c r="Y353" s="264">
        <v>0</v>
      </c>
      <c r="Z353" s="278" t="str">
        <f t="shared" si="23"/>
        <v>－</v>
      </c>
      <c r="AB353" s="197">
        <f t="shared" si="2"/>
        <v>-95</v>
      </c>
      <c r="AC353" s="197">
        <v>95</v>
      </c>
      <c r="AD353" s="197">
        <v>95</v>
      </c>
      <c r="AE353">
        <f t="shared" si="3"/>
        <v>-95</v>
      </c>
    </row>
    <row r="354" spans="1:31" ht="13.5" customHeight="1">
      <c r="A354" s="204"/>
      <c r="B354" s="211"/>
      <c r="C354" s="218"/>
      <c r="D354" s="230" t="s">
        <v>76</v>
      </c>
      <c r="E354" s="237">
        <v>0</v>
      </c>
      <c r="F354" s="237">
        <v>0</v>
      </c>
      <c r="G354" s="237">
        <v>0</v>
      </c>
      <c r="H354" s="237">
        <v>0</v>
      </c>
      <c r="I354" s="237">
        <v>0</v>
      </c>
      <c r="J354" s="237">
        <v>0</v>
      </c>
      <c r="K354" s="237">
        <v>0</v>
      </c>
      <c r="L354" s="237">
        <v>0</v>
      </c>
      <c r="M354" s="237">
        <v>0</v>
      </c>
      <c r="N354" s="237">
        <v>0</v>
      </c>
      <c r="O354" s="237">
        <v>0</v>
      </c>
      <c r="P354" s="237">
        <v>0</v>
      </c>
      <c r="Q354" s="237">
        <v>0</v>
      </c>
      <c r="R354" s="237">
        <v>0</v>
      </c>
      <c r="S354" s="237">
        <v>0</v>
      </c>
      <c r="T354" s="237">
        <v>0</v>
      </c>
      <c r="U354" s="237">
        <v>0</v>
      </c>
      <c r="V354" s="237">
        <v>0</v>
      </c>
      <c r="W354" s="237">
        <v>0</v>
      </c>
      <c r="X354" s="253">
        <v>0</v>
      </c>
      <c r="Y354" s="265">
        <v>0</v>
      </c>
      <c r="Z354" s="281" t="str">
        <f t="shared" si="23"/>
        <v>－</v>
      </c>
      <c r="AB354" s="197">
        <f t="shared" si="2"/>
        <v>-95</v>
      </c>
      <c r="AC354" s="197">
        <v>95</v>
      </c>
      <c r="AD354" s="197">
        <v>95</v>
      </c>
      <c r="AE354">
        <f t="shared" si="3"/>
        <v>-95</v>
      </c>
    </row>
    <row r="355" spans="1:31" ht="13.5" customHeight="1">
      <c r="A355" s="202" t="s">
        <v>15</v>
      </c>
      <c r="B355" s="210"/>
      <c r="C355" s="211"/>
      <c r="D355" s="228" t="s">
        <v>357</v>
      </c>
      <c r="E355" s="238">
        <f t="shared" ref="E355:Y356" si="24">E357</f>
        <v>28</v>
      </c>
      <c r="F355" s="238">
        <f t="shared" si="24"/>
        <v>7</v>
      </c>
      <c r="G355" s="238">
        <f t="shared" si="24"/>
        <v>0</v>
      </c>
      <c r="H355" s="238">
        <f t="shared" si="24"/>
        <v>0</v>
      </c>
      <c r="I355" s="238">
        <f t="shared" si="24"/>
        <v>0</v>
      </c>
      <c r="J355" s="238">
        <f t="shared" si="24"/>
        <v>0</v>
      </c>
      <c r="K355" s="238">
        <f t="shared" si="24"/>
        <v>0</v>
      </c>
      <c r="L355" s="238">
        <f t="shared" si="24"/>
        <v>0</v>
      </c>
      <c r="M355" s="238">
        <f t="shared" si="24"/>
        <v>2</v>
      </c>
      <c r="N355" s="238">
        <f t="shared" si="24"/>
        <v>0</v>
      </c>
      <c r="O355" s="238">
        <f t="shared" si="24"/>
        <v>23</v>
      </c>
      <c r="P355" s="238">
        <f t="shared" si="24"/>
        <v>0</v>
      </c>
      <c r="Q355" s="238">
        <f t="shared" si="24"/>
        <v>5</v>
      </c>
      <c r="R355" s="238">
        <f t="shared" si="24"/>
        <v>1</v>
      </c>
      <c r="S355" s="238">
        <f t="shared" si="24"/>
        <v>1</v>
      </c>
      <c r="T355" s="238">
        <f t="shared" si="24"/>
        <v>40</v>
      </c>
      <c r="U355" s="238">
        <f t="shared" si="24"/>
        <v>0</v>
      </c>
      <c r="V355" s="238">
        <f t="shared" si="24"/>
        <v>0</v>
      </c>
      <c r="W355" s="238">
        <f t="shared" si="24"/>
        <v>71</v>
      </c>
      <c r="X355" s="254">
        <f t="shared" si="24"/>
        <v>178</v>
      </c>
      <c r="Y355" s="254">
        <f t="shared" si="24"/>
        <v>319</v>
      </c>
      <c r="Z355" s="277">
        <f t="shared" si="23"/>
        <v>55.799373040752357</v>
      </c>
      <c r="AB355" s="197">
        <f t="shared" si="2"/>
        <v>-55623</v>
      </c>
      <c r="AC355" s="197">
        <v>55942</v>
      </c>
      <c r="AD355" s="197">
        <v>55912</v>
      </c>
      <c r="AE355">
        <f t="shared" si="3"/>
        <v>-55593</v>
      </c>
    </row>
    <row r="356" spans="1:31" ht="13.5" customHeight="1">
      <c r="A356" s="203"/>
      <c r="B356" s="205"/>
      <c r="C356" s="211"/>
      <c r="D356" s="231" t="s">
        <v>76</v>
      </c>
      <c r="E356" s="246">
        <f t="shared" si="24"/>
        <v>28</v>
      </c>
      <c r="F356" s="246">
        <f t="shared" si="24"/>
        <v>7</v>
      </c>
      <c r="G356" s="246">
        <f t="shared" si="24"/>
        <v>0</v>
      </c>
      <c r="H356" s="246">
        <f t="shared" si="24"/>
        <v>0</v>
      </c>
      <c r="I356" s="246">
        <f t="shared" si="24"/>
        <v>0</v>
      </c>
      <c r="J356" s="246">
        <f t="shared" si="24"/>
        <v>0</v>
      </c>
      <c r="K356" s="246">
        <f t="shared" si="24"/>
        <v>0</v>
      </c>
      <c r="L356" s="246">
        <f t="shared" si="24"/>
        <v>0</v>
      </c>
      <c r="M356" s="246">
        <f t="shared" si="24"/>
        <v>2</v>
      </c>
      <c r="N356" s="246">
        <f t="shared" si="24"/>
        <v>0</v>
      </c>
      <c r="O356" s="246">
        <f t="shared" si="24"/>
        <v>222</v>
      </c>
      <c r="P356" s="246">
        <f t="shared" si="24"/>
        <v>0</v>
      </c>
      <c r="Q356" s="246">
        <f t="shared" si="24"/>
        <v>5</v>
      </c>
      <c r="R356" s="246">
        <f t="shared" si="24"/>
        <v>1</v>
      </c>
      <c r="S356" s="246">
        <f t="shared" si="24"/>
        <v>1</v>
      </c>
      <c r="T356" s="246">
        <f t="shared" si="24"/>
        <v>41</v>
      </c>
      <c r="U356" s="246">
        <f t="shared" si="24"/>
        <v>0</v>
      </c>
      <c r="V356" s="246">
        <f t="shared" si="24"/>
        <v>0</v>
      </c>
      <c r="W356" s="246">
        <f t="shared" si="24"/>
        <v>71</v>
      </c>
      <c r="X356" s="262">
        <f t="shared" si="24"/>
        <v>378</v>
      </c>
      <c r="Y356" s="262">
        <f t="shared" si="24"/>
        <v>369</v>
      </c>
      <c r="Z356" s="279">
        <f t="shared" si="23"/>
        <v>102.4390243902439</v>
      </c>
      <c r="AB356" s="197">
        <f t="shared" si="2"/>
        <v>-64879</v>
      </c>
      <c r="AC356" s="197">
        <v>65248</v>
      </c>
      <c r="AD356" s="197">
        <v>65212</v>
      </c>
      <c r="AE356">
        <f t="shared" si="3"/>
        <v>-64843</v>
      </c>
    </row>
    <row r="357" spans="1:31" ht="13.5" customHeight="1">
      <c r="A357" s="204"/>
      <c r="B357" s="202" t="s">
        <v>216</v>
      </c>
      <c r="C357" s="222"/>
      <c r="D357" s="226" t="s">
        <v>357</v>
      </c>
      <c r="E357" s="236">
        <f t="shared" ref="E357:Y358" si="25">E359+E361+E363+E365+E367+E369+E371+E373+E375+E377+E379+E381+E383+E385+E387+E394+E396+E398+E400</f>
        <v>28</v>
      </c>
      <c r="F357" s="236">
        <f t="shared" si="25"/>
        <v>7</v>
      </c>
      <c r="G357" s="236">
        <f t="shared" si="25"/>
        <v>0</v>
      </c>
      <c r="H357" s="236">
        <f t="shared" si="25"/>
        <v>0</v>
      </c>
      <c r="I357" s="236">
        <f t="shared" si="25"/>
        <v>0</v>
      </c>
      <c r="J357" s="236">
        <f t="shared" si="25"/>
        <v>0</v>
      </c>
      <c r="K357" s="236">
        <f t="shared" si="25"/>
        <v>0</v>
      </c>
      <c r="L357" s="236">
        <f t="shared" si="25"/>
        <v>0</v>
      </c>
      <c r="M357" s="236">
        <f t="shared" si="25"/>
        <v>2</v>
      </c>
      <c r="N357" s="236">
        <f t="shared" si="25"/>
        <v>0</v>
      </c>
      <c r="O357" s="236">
        <f t="shared" si="25"/>
        <v>23</v>
      </c>
      <c r="P357" s="236">
        <f t="shared" si="25"/>
        <v>0</v>
      </c>
      <c r="Q357" s="236">
        <f t="shared" si="25"/>
        <v>5</v>
      </c>
      <c r="R357" s="236">
        <f t="shared" si="25"/>
        <v>1</v>
      </c>
      <c r="S357" s="236">
        <f t="shared" si="25"/>
        <v>1</v>
      </c>
      <c r="T357" s="236">
        <f t="shared" si="25"/>
        <v>40</v>
      </c>
      <c r="U357" s="236">
        <f t="shared" si="25"/>
        <v>0</v>
      </c>
      <c r="V357" s="236">
        <f t="shared" si="25"/>
        <v>0</v>
      </c>
      <c r="W357" s="236">
        <f t="shared" si="25"/>
        <v>71</v>
      </c>
      <c r="X357" s="256">
        <f t="shared" si="25"/>
        <v>178</v>
      </c>
      <c r="Y357" s="256">
        <f t="shared" si="25"/>
        <v>319</v>
      </c>
      <c r="Z357" s="280">
        <f t="shared" si="23"/>
        <v>55.799373040752357</v>
      </c>
      <c r="AB357" s="197">
        <f t="shared" si="2"/>
        <v>-55623</v>
      </c>
      <c r="AC357" s="197">
        <v>55942</v>
      </c>
      <c r="AD357" s="197">
        <v>55912</v>
      </c>
      <c r="AE357">
        <f t="shared" si="3"/>
        <v>-55593</v>
      </c>
    </row>
    <row r="358" spans="1:31" ht="13.5" customHeight="1">
      <c r="A358" s="204"/>
      <c r="B358" s="203"/>
      <c r="C358" s="211"/>
      <c r="D358" s="227" t="s">
        <v>76</v>
      </c>
      <c r="E358" s="237">
        <f t="shared" si="25"/>
        <v>28</v>
      </c>
      <c r="F358" s="237">
        <f t="shared" si="25"/>
        <v>7</v>
      </c>
      <c r="G358" s="237">
        <f t="shared" si="25"/>
        <v>0</v>
      </c>
      <c r="H358" s="237">
        <f t="shared" si="25"/>
        <v>0</v>
      </c>
      <c r="I358" s="237">
        <f t="shared" si="25"/>
        <v>0</v>
      </c>
      <c r="J358" s="237">
        <f t="shared" si="25"/>
        <v>0</v>
      </c>
      <c r="K358" s="237">
        <f t="shared" si="25"/>
        <v>0</v>
      </c>
      <c r="L358" s="237">
        <f t="shared" si="25"/>
        <v>0</v>
      </c>
      <c r="M358" s="237">
        <f t="shared" si="25"/>
        <v>2</v>
      </c>
      <c r="N358" s="237">
        <f t="shared" si="25"/>
        <v>0</v>
      </c>
      <c r="O358" s="237">
        <f t="shared" si="25"/>
        <v>222</v>
      </c>
      <c r="P358" s="237">
        <f t="shared" si="25"/>
        <v>0</v>
      </c>
      <c r="Q358" s="237">
        <f t="shared" si="25"/>
        <v>5</v>
      </c>
      <c r="R358" s="237">
        <f t="shared" si="25"/>
        <v>1</v>
      </c>
      <c r="S358" s="237">
        <f t="shared" si="25"/>
        <v>1</v>
      </c>
      <c r="T358" s="237">
        <f t="shared" si="25"/>
        <v>41</v>
      </c>
      <c r="U358" s="237">
        <f t="shared" si="25"/>
        <v>0</v>
      </c>
      <c r="V358" s="237">
        <f t="shared" si="25"/>
        <v>0</v>
      </c>
      <c r="W358" s="237">
        <f t="shared" si="25"/>
        <v>71</v>
      </c>
      <c r="X358" s="261">
        <f t="shared" si="25"/>
        <v>378</v>
      </c>
      <c r="Y358" s="261">
        <f t="shared" si="25"/>
        <v>369</v>
      </c>
      <c r="Z358" s="281">
        <f t="shared" si="23"/>
        <v>102.4390243902439</v>
      </c>
      <c r="AB358" s="197">
        <f t="shared" si="2"/>
        <v>-64879</v>
      </c>
      <c r="AC358" s="197">
        <v>65248</v>
      </c>
      <c r="AD358" s="197">
        <v>65212</v>
      </c>
      <c r="AE358">
        <f t="shared" si="3"/>
        <v>-64843</v>
      </c>
    </row>
    <row r="359" spans="1:31" ht="13.5" customHeight="1">
      <c r="A359" s="204"/>
      <c r="B359" s="204"/>
      <c r="C359" s="216" t="s">
        <v>260</v>
      </c>
      <c r="D359" s="228" t="s">
        <v>357</v>
      </c>
      <c r="E359" s="238">
        <v>17</v>
      </c>
      <c r="F359" s="238">
        <v>7</v>
      </c>
      <c r="G359" s="238">
        <v>0</v>
      </c>
      <c r="H359" s="238">
        <v>0</v>
      </c>
      <c r="I359" s="238">
        <v>0</v>
      </c>
      <c r="J359" s="238">
        <v>0</v>
      </c>
      <c r="K359" s="238">
        <v>0</v>
      </c>
      <c r="L359" s="238">
        <v>0</v>
      </c>
      <c r="M359" s="238">
        <v>2</v>
      </c>
      <c r="N359" s="238">
        <v>0</v>
      </c>
      <c r="O359" s="238">
        <v>23</v>
      </c>
      <c r="P359" s="238">
        <v>0</v>
      </c>
      <c r="Q359" s="238">
        <v>5</v>
      </c>
      <c r="R359" s="238">
        <v>0</v>
      </c>
      <c r="S359" s="238">
        <v>0</v>
      </c>
      <c r="T359" s="238">
        <v>24</v>
      </c>
      <c r="U359" s="238">
        <v>0</v>
      </c>
      <c r="V359" s="238">
        <v>0</v>
      </c>
      <c r="W359" s="238">
        <v>59</v>
      </c>
      <c r="X359" s="251">
        <v>137</v>
      </c>
      <c r="Y359" s="263">
        <v>262</v>
      </c>
      <c r="Z359" s="277">
        <f t="shared" si="23"/>
        <v>52.290076335877863</v>
      </c>
      <c r="AB359" s="197">
        <f t="shared" si="2"/>
        <v>-7427</v>
      </c>
      <c r="AC359" s="197">
        <v>7689</v>
      </c>
      <c r="AD359" s="197">
        <v>7689</v>
      </c>
      <c r="AE359">
        <f t="shared" si="3"/>
        <v>-7427</v>
      </c>
    </row>
    <row r="360" spans="1:31" ht="13.5" customHeight="1">
      <c r="A360" s="204"/>
      <c r="B360" s="205"/>
      <c r="C360" s="217"/>
      <c r="D360" s="229" t="s">
        <v>76</v>
      </c>
      <c r="E360" s="239">
        <v>17</v>
      </c>
      <c r="F360" s="239">
        <v>7</v>
      </c>
      <c r="G360" s="239">
        <v>0</v>
      </c>
      <c r="H360" s="239">
        <v>0</v>
      </c>
      <c r="I360" s="239">
        <v>0</v>
      </c>
      <c r="J360" s="239">
        <v>0</v>
      </c>
      <c r="K360" s="239">
        <v>0</v>
      </c>
      <c r="L360" s="239">
        <v>0</v>
      </c>
      <c r="M360" s="239">
        <v>2</v>
      </c>
      <c r="N360" s="239">
        <v>0</v>
      </c>
      <c r="O360" s="239">
        <v>222</v>
      </c>
      <c r="P360" s="239">
        <v>0</v>
      </c>
      <c r="Q360" s="239">
        <v>5</v>
      </c>
      <c r="R360" s="239">
        <v>0</v>
      </c>
      <c r="S360" s="239">
        <v>0</v>
      </c>
      <c r="T360" s="239">
        <v>24</v>
      </c>
      <c r="U360" s="239">
        <v>0</v>
      </c>
      <c r="V360" s="239">
        <v>0</v>
      </c>
      <c r="W360" s="239">
        <v>59</v>
      </c>
      <c r="X360" s="252">
        <v>336</v>
      </c>
      <c r="Y360" s="264">
        <v>295</v>
      </c>
      <c r="Z360" s="278">
        <f t="shared" si="23"/>
        <v>113.89830508474577</v>
      </c>
      <c r="AB360" s="197">
        <f t="shared" si="2"/>
        <v>-11880</v>
      </c>
      <c r="AC360" s="197">
        <v>12175</v>
      </c>
      <c r="AD360" s="197">
        <v>12175</v>
      </c>
      <c r="AE360">
        <f t="shared" si="3"/>
        <v>-11880</v>
      </c>
    </row>
    <row r="361" spans="1:31" ht="13.5" customHeight="1">
      <c r="A361" s="204"/>
      <c r="B361" s="205"/>
      <c r="C361" s="217" t="s">
        <v>262</v>
      </c>
      <c r="D361" s="229" t="s">
        <v>357</v>
      </c>
      <c r="E361" s="239">
        <v>2</v>
      </c>
      <c r="F361" s="239">
        <v>0</v>
      </c>
      <c r="G361" s="239">
        <v>0</v>
      </c>
      <c r="H361" s="239">
        <v>0</v>
      </c>
      <c r="I361" s="239">
        <v>0</v>
      </c>
      <c r="J361" s="239">
        <v>0</v>
      </c>
      <c r="K361" s="239">
        <v>0</v>
      </c>
      <c r="L361" s="239">
        <v>0</v>
      </c>
      <c r="M361" s="239">
        <v>0</v>
      </c>
      <c r="N361" s="239">
        <v>0</v>
      </c>
      <c r="O361" s="239">
        <v>0</v>
      </c>
      <c r="P361" s="239">
        <v>0</v>
      </c>
      <c r="Q361" s="239">
        <v>0</v>
      </c>
      <c r="R361" s="239">
        <v>0</v>
      </c>
      <c r="S361" s="239">
        <v>1</v>
      </c>
      <c r="T361" s="239">
        <v>3</v>
      </c>
      <c r="U361" s="239">
        <v>0</v>
      </c>
      <c r="V361" s="239">
        <v>0</v>
      </c>
      <c r="W361" s="239">
        <v>1</v>
      </c>
      <c r="X361" s="252">
        <v>7</v>
      </c>
      <c r="Y361" s="264">
        <v>11</v>
      </c>
      <c r="Z361" s="278">
        <f t="shared" si="23"/>
        <v>63.636363636363633</v>
      </c>
      <c r="AB361" s="197">
        <f t="shared" si="2"/>
        <v>-34414</v>
      </c>
      <c r="AC361" s="197">
        <v>34425</v>
      </c>
      <c r="AD361" s="197">
        <v>34425</v>
      </c>
      <c r="AE361">
        <f t="shared" si="3"/>
        <v>-34414</v>
      </c>
    </row>
    <row r="362" spans="1:31" ht="13.5" customHeight="1">
      <c r="A362" s="204"/>
      <c r="B362" s="205"/>
      <c r="C362" s="217"/>
      <c r="D362" s="229" t="s">
        <v>76</v>
      </c>
      <c r="E362" s="239">
        <v>2</v>
      </c>
      <c r="F362" s="239">
        <v>0</v>
      </c>
      <c r="G362" s="239">
        <v>0</v>
      </c>
      <c r="H362" s="239">
        <v>0</v>
      </c>
      <c r="I362" s="239">
        <v>0</v>
      </c>
      <c r="J362" s="239">
        <v>0</v>
      </c>
      <c r="K362" s="239">
        <v>0</v>
      </c>
      <c r="L362" s="239">
        <v>0</v>
      </c>
      <c r="M362" s="239">
        <v>0</v>
      </c>
      <c r="N362" s="239">
        <v>0</v>
      </c>
      <c r="O362" s="239">
        <v>0</v>
      </c>
      <c r="P362" s="239">
        <v>0</v>
      </c>
      <c r="Q362" s="239">
        <v>0</v>
      </c>
      <c r="R362" s="239">
        <v>0</v>
      </c>
      <c r="S362" s="239">
        <v>1</v>
      </c>
      <c r="T362" s="239">
        <v>4</v>
      </c>
      <c r="U362" s="239">
        <v>0</v>
      </c>
      <c r="V362" s="239">
        <v>0</v>
      </c>
      <c r="W362" s="239">
        <v>1</v>
      </c>
      <c r="X362" s="252">
        <v>8</v>
      </c>
      <c r="Y362" s="264">
        <v>11</v>
      </c>
      <c r="Z362" s="278">
        <f t="shared" si="23"/>
        <v>72.727272727272734</v>
      </c>
      <c r="AB362" s="197">
        <f t="shared" si="2"/>
        <v>-35204</v>
      </c>
      <c r="AC362" s="197">
        <v>35215</v>
      </c>
      <c r="AD362" s="197">
        <v>35215</v>
      </c>
      <c r="AE362">
        <f t="shared" si="3"/>
        <v>-35204</v>
      </c>
    </row>
    <row r="363" spans="1:31" ht="13.5" customHeight="1">
      <c r="A363" s="204"/>
      <c r="B363" s="205"/>
      <c r="C363" s="217" t="s">
        <v>263</v>
      </c>
      <c r="D363" s="229" t="s">
        <v>357</v>
      </c>
      <c r="E363" s="239">
        <v>0</v>
      </c>
      <c r="F363" s="239">
        <v>0</v>
      </c>
      <c r="G363" s="239">
        <v>0</v>
      </c>
      <c r="H363" s="239">
        <v>0</v>
      </c>
      <c r="I363" s="239">
        <v>0</v>
      </c>
      <c r="J363" s="239">
        <v>0</v>
      </c>
      <c r="K363" s="239">
        <v>0</v>
      </c>
      <c r="L363" s="239">
        <v>0</v>
      </c>
      <c r="M363" s="239">
        <v>0</v>
      </c>
      <c r="N363" s="239">
        <v>0</v>
      </c>
      <c r="O363" s="239">
        <v>0</v>
      </c>
      <c r="P363" s="239">
        <v>0</v>
      </c>
      <c r="Q363" s="239">
        <v>0</v>
      </c>
      <c r="R363" s="239">
        <v>0</v>
      </c>
      <c r="S363" s="239">
        <v>0</v>
      </c>
      <c r="T363" s="239">
        <v>0</v>
      </c>
      <c r="U363" s="239">
        <v>0</v>
      </c>
      <c r="V363" s="239">
        <v>0</v>
      </c>
      <c r="W363" s="239">
        <v>0</v>
      </c>
      <c r="X363" s="252">
        <v>0</v>
      </c>
      <c r="Y363" s="264">
        <v>1</v>
      </c>
      <c r="Z363" s="278">
        <f t="shared" si="23"/>
        <v>0</v>
      </c>
      <c r="AB363" s="197">
        <f t="shared" si="2"/>
        <v>-190</v>
      </c>
      <c r="AC363" s="197">
        <v>191</v>
      </c>
      <c r="AD363" s="197">
        <v>191</v>
      </c>
      <c r="AE363">
        <f t="shared" si="3"/>
        <v>-190</v>
      </c>
    </row>
    <row r="364" spans="1:31" ht="13.5" customHeight="1">
      <c r="A364" s="204"/>
      <c r="B364" s="205"/>
      <c r="C364" s="217"/>
      <c r="D364" s="229" t="s">
        <v>76</v>
      </c>
      <c r="E364" s="239">
        <v>0</v>
      </c>
      <c r="F364" s="239">
        <v>0</v>
      </c>
      <c r="G364" s="239">
        <v>0</v>
      </c>
      <c r="H364" s="239">
        <v>0</v>
      </c>
      <c r="I364" s="239">
        <v>0</v>
      </c>
      <c r="J364" s="239">
        <v>0</v>
      </c>
      <c r="K364" s="239">
        <v>0</v>
      </c>
      <c r="L364" s="239">
        <v>0</v>
      </c>
      <c r="M364" s="239">
        <v>0</v>
      </c>
      <c r="N364" s="239">
        <v>0</v>
      </c>
      <c r="O364" s="239">
        <v>0</v>
      </c>
      <c r="P364" s="239">
        <v>0</v>
      </c>
      <c r="Q364" s="239">
        <v>0</v>
      </c>
      <c r="R364" s="239">
        <v>0</v>
      </c>
      <c r="S364" s="239">
        <v>0</v>
      </c>
      <c r="T364" s="239">
        <v>0</v>
      </c>
      <c r="U364" s="239">
        <v>0</v>
      </c>
      <c r="V364" s="239">
        <v>0</v>
      </c>
      <c r="W364" s="239">
        <v>0</v>
      </c>
      <c r="X364" s="252">
        <v>0</v>
      </c>
      <c r="Y364" s="264">
        <v>4</v>
      </c>
      <c r="Z364" s="278">
        <f t="shared" si="23"/>
        <v>0</v>
      </c>
      <c r="AB364" s="197">
        <f t="shared" si="2"/>
        <v>-371</v>
      </c>
      <c r="AC364" s="197">
        <v>375</v>
      </c>
      <c r="AD364" s="197">
        <v>375</v>
      </c>
      <c r="AE364">
        <f t="shared" si="3"/>
        <v>-371</v>
      </c>
    </row>
    <row r="365" spans="1:31" ht="13.5" customHeight="1">
      <c r="A365" s="204"/>
      <c r="B365" s="205"/>
      <c r="C365" s="217" t="s">
        <v>264</v>
      </c>
      <c r="D365" s="229" t="s">
        <v>357</v>
      </c>
      <c r="E365" s="239">
        <v>0</v>
      </c>
      <c r="F365" s="239">
        <v>0</v>
      </c>
      <c r="G365" s="239">
        <v>0</v>
      </c>
      <c r="H365" s="239">
        <v>0</v>
      </c>
      <c r="I365" s="239">
        <v>0</v>
      </c>
      <c r="J365" s="239">
        <v>0</v>
      </c>
      <c r="K365" s="239">
        <v>0</v>
      </c>
      <c r="L365" s="239">
        <v>0</v>
      </c>
      <c r="M365" s="239">
        <v>0</v>
      </c>
      <c r="N365" s="239">
        <v>0</v>
      </c>
      <c r="O365" s="239">
        <v>0</v>
      </c>
      <c r="P365" s="239">
        <v>0</v>
      </c>
      <c r="Q365" s="239">
        <v>0</v>
      </c>
      <c r="R365" s="239">
        <v>0</v>
      </c>
      <c r="S365" s="239">
        <v>0</v>
      </c>
      <c r="T365" s="239">
        <v>0</v>
      </c>
      <c r="U365" s="239">
        <v>0</v>
      </c>
      <c r="V365" s="239">
        <v>0</v>
      </c>
      <c r="W365" s="239">
        <v>0</v>
      </c>
      <c r="X365" s="252">
        <v>0</v>
      </c>
      <c r="Y365" s="264">
        <v>0</v>
      </c>
      <c r="Z365" s="278" t="str">
        <f t="shared" si="23"/>
        <v>－</v>
      </c>
      <c r="AB365" s="197">
        <f t="shared" si="2"/>
        <v>-1356</v>
      </c>
      <c r="AC365" s="197">
        <v>1356</v>
      </c>
      <c r="AD365" s="197">
        <v>1356</v>
      </c>
      <c r="AE365">
        <f t="shared" si="3"/>
        <v>-1356</v>
      </c>
    </row>
    <row r="366" spans="1:31" ht="13.5" customHeight="1">
      <c r="A366" s="204"/>
      <c r="B366" s="205"/>
      <c r="C366" s="217"/>
      <c r="D366" s="229" t="s">
        <v>76</v>
      </c>
      <c r="E366" s="239">
        <v>0</v>
      </c>
      <c r="F366" s="239">
        <v>0</v>
      </c>
      <c r="G366" s="239">
        <v>0</v>
      </c>
      <c r="H366" s="239">
        <v>0</v>
      </c>
      <c r="I366" s="239">
        <v>0</v>
      </c>
      <c r="J366" s="239">
        <v>0</v>
      </c>
      <c r="K366" s="239">
        <v>0</v>
      </c>
      <c r="L366" s="239">
        <v>0</v>
      </c>
      <c r="M366" s="239">
        <v>0</v>
      </c>
      <c r="N366" s="239">
        <v>0</v>
      </c>
      <c r="O366" s="239">
        <v>0</v>
      </c>
      <c r="P366" s="239">
        <v>0</v>
      </c>
      <c r="Q366" s="239">
        <v>0</v>
      </c>
      <c r="R366" s="239">
        <v>0</v>
      </c>
      <c r="S366" s="239">
        <v>0</v>
      </c>
      <c r="T366" s="239">
        <v>0</v>
      </c>
      <c r="U366" s="239">
        <v>0</v>
      </c>
      <c r="V366" s="239">
        <v>0</v>
      </c>
      <c r="W366" s="239">
        <v>0</v>
      </c>
      <c r="X366" s="252">
        <v>0</v>
      </c>
      <c r="Y366" s="264">
        <v>0</v>
      </c>
      <c r="Z366" s="278" t="str">
        <f t="shared" si="23"/>
        <v>－</v>
      </c>
      <c r="AB366" s="197">
        <f t="shared" si="2"/>
        <v>-1356</v>
      </c>
      <c r="AC366" s="197">
        <v>1356</v>
      </c>
      <c r="AD366" s="197">
        <v>1356</v>
      </c>
      <c r="AE366">
        <f t="shared" si="3"/>
        <v>-1356</v>
      </c>
    </row>
    <row r="367" spans="1:31" ht="13.5" customHeight="1">
      <c r="A367" s="204"/>
      <c r="B367" s="205"/>
      <c r="C367" s="217" t="s">
        <v>266</v>
      </c>
      <c r="D367" s="229" t="s">
        <v>357</v>
      </c>
      <c r="E367" s="239">
        <v>0</v>
      </c>
      <c r="F367" s="239">
        <v>0</v>
      </c>
      <c r="G367" s="239">
        <v>0</v>
      </c>
      <c r="H367" s="239">
        <v>0</v>
      </c>
      <c r="I367" s="239">
        <v>0</v>
      </c>
      <c r="J367" s="239">
        <v>0</v>
      </c>
      <c r="K367" s="239">
        <v>0</v>
      </c>
      <c r="L367" s="239">
        <v>0</v>
      </c>
      <c r="M367" s="239">
        <v>0</v>
      </c>
      <c r="N367" s="239">
        <v>0</v>
      </c>
      <c r="O367" s="239">
        <v>0</v>
      </c>
      <c r="P367" s="239">
        <v>0</v>
      </c>
      <c r="Q367" s="239">
        <v>0</v>
      </c>
      <c r="R367" s="239">
        <v>0</v>
      </c>
      <c r="S367" s="239">
        <v>0</v>
      </c>
      <c r="T367" s="239">
        <v>0</v>
      </c>
      <c r="U367" s="239">
        <v>0</v>
      </c>
      <c r="V367" s="239">
        <v>0</v>
      </c>
      <c r="W367" s="239">
        <v>0</v>
      </c>
      <c r="X367" s="252">
        <v>0</v>
      </c>
      <c r="Y367" s="264">
        <v>6</v>
      </c>
      <c r="Z367" s="278">
        <f t="shared" si="23"/>
        <v>0</v>
      </c>
      <c r="AB367" s="197">
        <f t="shared" si="2"/>
        <v>-666</v>
      </c>
      <c r="AC367" s="197">
        <v>672</v>
      </c>
      <c r="AD367" s="285">
        <v>672</v>
      </c>
      <c r="AE367">
        <f t="shared" si="3"/>
        <v>-666</v>
      </c>
    </row>
    <row r="368" spans="1:31" ht="13.5" customHeight="1">
      <c r="A368" s="204"/>
      <c r="B368" s="205"/>
      <c r="C368" s="217"/>
      <c r="D368" s="229" t="s">
        <v>76</v>
      </c>
      <c r="E368" s="239">
        <v>0</v>
      </c>
      <c r="F368" s="239">
        <v>0</v>
      </c>
      <c r="G368" s="239">
        <v>0</v>
      </c>
      <c r="H368" s="239">
        <v>0</v>
      </c>
      <c r="I368" s="239">
        <v>0</v>
      </c>
      <c r="J368" s="239">
        <v>0</v>
      </c>
      <c r="K368" s="239">
        <v>0</v>
      </c>
      <c r="L368" s="239">
        <v>0</v>
      </c>
      <c r="M368" s="239">
        <v>0</v>
      </c>
      <c r="N368" s="239">
        <v>0</v>
      </c>
      <c r="O368" s="239">
        <v>0</v>
      </c>
      <c r="P368" s="239">
        <v>0</v>
      </c>
      <c r="Q368" s="239">
        <v>0</v>
      </c>
      <c r="R368" s="239">
        <v>0</v>
      </c>
      <c r="S368" s="239">
        <v>0</v>
      </c>
      <c r="T368" s="239">
        <v>0</v>
      </c>
      <c r="U368" s="239">
        <v>0</v>
      </c>
      <c r="V368" s="239">
        <v>0</v>
      </c>
      <c r="W368" s="239">
        <v>0</v>
      </c>
      <c r="X368" s="252">
        <v>0</v>
      </c>
      <c r="Y368" s="264">
        <v>10</v>
      </c>
      <c r="Z368" s="278">
        <f t="shared" si="23"/>
        <v>0</v>
      </c>
      <c r="AB368" s="197">
        <f t="shared" si="2"/>
        <v>-703</v>
      </c>
      <c r="AC368" s="197">
        <v>713</v>
      </c>
      <c r="AD368" s="285">
        <v>713</v>
      </c>
      <c r="AE368">
        <f t="shared" si="3"/>
        <v>-703</v>
      </c>
    </row>
    <row r="369" spans="1:31" ht="13.5" customHeight="1">
      <c r="A369" s="204"/>
      <c r="B369" s="205"/>
      <c r="C369" s="217" t="s">
        <v>215</v>
      </c>
      <c r="D369" s="229" t="s">
        <v>357</v>
      </c>
      <c r="E369" s="239">
        <v>0</v>
      </c>
      <c r="F369" s="239">
        <v>0</v>
      </c>
      <c r="G369" s="239">
        <v>0</v>
      </c>
      <c r="H369" s="239">
        <v>0</v>
      </c>
      <c r="I369" s="239">
        <v>0</v>
      </c>
      <c r="J369" s="239">
        <v>0</v>
      </c>
      <c r="K369" s="239">
        <v>0</v>
      </c>
      <c r="L369" s="239">
        <v>0</v>
      </c>
      <c r="M369" s="239">
        <v>0</v>
      </c>
      <c r="N369" s="239">
        <v>0</v>
      </c>
      <c r="O369" s="239">
        <v>0</v>
      </c>
      <c r="P369" s="239">
        <v>0</v>
      </c>
      <c r="Q369" s="239">
        <v>0</v>
      </c>
      <c r="R369" s="239">
        <v>0</v>
      </c>
      <c r="S369" s="239">
        <v>0</v>
      </c>
      <c r="T369" s="239">
        <v>0</v>
      </c>
      <c r="U369" s="239">
        <v>0</v>
      </c>
      <c r="V369" s="239">
        <v>0</v>
      </c>
      <c r="W369" s="239">
        <v>0</v>
      </c>
      <c r="X369" s="252">
        <v>0</v>
      </c>
      <c r="Y369" s="264">
        <v>3</v>
      </c>
      <c r="Z369" s="278">
        <f t="shared" si="23"/>
        <v>0</v>
      </c>
      <c r="AB369" s="197">
        <f t="shared" si="2"/>
        <v>-6606</v>
      </c>
      <c r="AC369" s="197">
        <v>6609</v>
      </c>
      <c r="AD369" s="197">
        <v>6609</v>
      </c>
      <c r="AE369">
        <f t="shared" si="3"/>
        <v>-6606</v>
      </c>
    </row>
    <row r="370" spans="1:31" ht="13.5" customHeight="1">
      <c r="A370" s="204"/>
      <c r="B370" s="205"/>
      <c r="C370" s="217"/>
      <c r="D370" s="229" t="s">
        <v>76</v>
      </c>
      <c r="E370" s="239">
        <v>0</v>
      </c>
      <c r="F370" s="239">
        <v>0</v>
      </c>
      <c r="G370" s="239">
        <v>0</v>
      </c>
      <c r="H370" s="239">
        <v>0</v>
      </c>
      <c r="I370" s="239">
        <v>0</v>
      </c>
      <c r="J370" s="239">
        <v>0</v>
      </c>
      <c r="K370" s="239">
        <v>0</v>
      </c>
      <c r="L370" s="239">
        <v>0</v>
      </c>
      <c r="M370" s="239">
        <v>0</v>
      </c>
      <c r="N370" s="239">
        <v>0</v>
      </c>
      <c r="O370" s="239">
        <v>0</v>
      </c>
      <c r="P370" s="239">
        <v>0</v>
      </c>
      <c r="Q370" s="239">
        <v>0</v>
      </c>
      <c r="R370" s="239">
        <v>0</v>
      </c>
      <c r="S370" s="239">
        <v>0</v>
      </c>
      <c r="T370" s="239">
        <v>0</v>
      </c>
      <c r="U370" s="239">
        <v>0</v>
      </c>
      <c r="V370" s="239">
        <v>0</v>
      </c>
      <c r="W370" s="239">
        <v>0</v>
      </c>
      <c r="X370" s="252">
        <v>0</v>
      </c>
      <c r="Y370" s="264">
        <v>7</v>
      </c>
      <c r="Z370" s="278">
        <f t="shared" si="23"/>
        <v>0</v>
      </c>
      <c r="AB370" s="197">
        <f t="shared" si="2"/>
        <v>-10341</v>
      </c>
      <c r="AC370" s="197">
        <v>10348</v>
      </c>
      <c r="AD370" s="197">
        <v>10348</v>
      </c>
      <c r="AE370">
        <f t="shared" si="3"/>
        <v>-10341</v>
      </c>
    </row>
    <row r="371" spans="1:31" ht="13.5" customHeight="1">
      <c r="A371" s="204"/>
      <c r="B371" s="205"/>
      <c r="C371" s="217" t="s">
        <v>267</v>
      </c>
      <c r="D371" s="229" t="s">
        <v>357</v>
      </c>
      <c r="E371" s="239">
        <v>0</v>
      </c>
      <c r="F371" s="239">
        <v>0</v>
      </c>
      <c r="G371" s="239">
        <v>0</v>
      </c>
      <c r="H371" s="239">
        <v>0</v>
      </c>
      <c r="I371" s="239">
        <v>0</v>
      </c>
      <c r="J371" s="239">
        <v>0</v>
      </c>
      <c r="K371" s="239">
        <v>0</v>
      </c>
      <c r="L371" s="239">
        <v>0</v>
      </c>
      <c r="M371" s="239">
        <v>0</v>
      </c>
      <c r="N371" s="239">
        <v>0</v>
      </c>
      <c r="O371" s="239">
        <v>0</v>
      </c>
      <c r="P371" s="239">
        <v>0</v>
      </c>
      <c r="Q371" s="239">
        <v>0</v>
      </c>
      <c r="R371" s="239">
        <v>0</v>
      </c>
      <c r="S371" s="239">
        <v>0</v>
      </c>
      <c r="T371" s="239">
        <v>0</v>
      </c>
      <c r="U371" s="239">
        <v>0</v>
      </c>
      <c r="V371" s="239">
        <v>0</v>
      </c>
      <c r="W371" s="239">
        <v>0</v>
      </c>
      <c r="X371" s="252">
        <v>0</v>
      </c>
      <c r="Y371" s="264">
        <v>0</v>
      </c>
      <c r="Z371" s="278" t="str">
        <f t="shared" si="23"/>
        <v>－</v>
      </c>
      <c r="AB371" s="197">
        <f t="shared" si="2"/>
        <v>0</v>
      </c>
      <c r="AC371" s="197">
        <v>0</v>
      </c>
      <c r="AD371" s="197">
        <v>0</v>
      </c>
      <c r="AE371">
        <f t="shared" si="3"/>
        <v>0</v>
      </c>
    </row>
    <row r="372" spans="1:31" ht="13.5" customHeight="1">
      <c r="A372" s="204"/>
      <c r="B372" s="211"/>
      <c r="C372" s="217"/>
      <c r="D372" s="229" t="s">
        <v>76</v>
      </c>
      <c r="E372" s="239">
        <v>0</v>
      </c>
      <c r="F372" s="239">
        <v>0</v>
      </c>
      <c r="G372" s="239">
        <v>0</v>
      </c>
      <c r="H372" s="239">
        <v>0</v>
      </c>
      <c r="I372" s="239">
        <v>0</v>
      </c>
      <c r="J372" s="239">
        <v>0</v>
      </c>
      <c r="K372" s="239">
        <v>0</v>
      </c>
      <c r="L372" s="239">
        <v>0</v>
      </c>
      <c r="M372" s="239">
        <v>0</v>
      </c>
      <c r="N372" s="239">
        <v>0</v>
      </c>
      <c r="O372" s="239">
        <v>0</v>
      </c>
      <c r="P372" s="239">
        <v>0</v>
      </c>
      <c r="Q372" s="239">
        <v>0</v>
      </c>
      <c r="R372" s="239">
        <v>0</v>
      </c>
      <c r="S372" s="239">
        <v>0</v>
      </c>
      <c r="T372" s="239">
        <v>0</v>
      </c>
      <c r="U372" s="239">
        <v>0</v>
      </c>
      <c r="V372" s="239">
        <v>0</v>
      </c>
      <c r="W372" s="239">
        <v>0</v>
      </c>
      <c r="X372" s="252">
        <v>0</v>
      </c>
      <c r="Y372" s="264">
        <v>0</v>
      </c>
      <c r="Z372" s="278" t="str">
        <f t="shared" si="23"/>
        <v>－</v>
      </c>
      <c r="AB372" s="197">
        <f t="shared" si="2"/>
        <v>0</v>
      </c>
      <c r="AC372" s="285">
        <v>0</v>
      </c>
      <c r="AD372" s="197">
        <v>0</v>
      </c>
      <c r="AE372">
        <f t="shared" si="3"/>
        <v>0</v>
      </c>
    </row>
    <row r="373" spans="1:31" ht="13.5" customHeight="1">
      <c r="A373" s="204"/>
      <c r="B373" s="211"/>
      <c r="C373" s="217" t="s">
        <v>269</v>
      </c>
      <c r="D373" s="229" t="s">
        <v>357</v>
      </c>
      <c r="E373" s="239">
        <v>0</v>
      </c>
      <c r="F373" s="239">
        <v>0</v>
      </c>
      <c r="G373" s="239">
        <v>0</v>
      </c>
      <c r="H373" s="239">
        <v>0</v>
      </c>
      <c r="I373" s="239">
        <v>0</v>
      </c>
      <c r="J373" s="239">
        <v>0</v>
      </c>
      <c r="K373" s="239">
        <v>0</v>
      </c>
      <c r="L373" s="239">
        <v>0</v>
      </c>
      <c r="M373" s="239">
        <v>0</v>
      </c>
      <c r="N373" s="239">
        <v>0</v>
      </c>
      <c r="O373" s="239">
        <v>0</v>
      </c>
      <c r="P373" s="239">
        <v>0</v>
      </c>
      <c r="Q373" s="239">
        <v>0</v>
      </c>
      <c r="R373" s="239">
        <v>0</v>
      </c>
      <c r="S373" s="239">
        <v>0</v>
      </c>
      <c r="T373" s="239">
        <v>0</v>
      </c>
      <c r="U373" s="239">
        <v>0</v>
      </c>
      <c r="V373" s="239">
        <v>0</v>
      </c>
      <c r="W373" s="239">
        <v>0</v>
      </c>
      <c r="X373" s="252">
        <v>0</v>
      </c>
      <c r="Y373" s="264">
        <v>0</v>
      </c>
      <c r="Z373" s="278" t="str">
        <f t="shared" si="23"/>
        <v>－</v>
      </c>
      <c r="AB373" s="197">
        <f t="shared" si="2"/>
        <v>-22</v>
      </c>
      <c r="AC373" s="285">
        <v>22</v>
      </c>
      <c r="AD373" s="197">
        <v>22</v>
      </c>
      <c r="AE373">
        <f t="shared" si="3"/>
        <v>-22</v>
      </c>
    </row>
    <row r="374" spans="1:31" ht="13.5" customHeight="1">
      <c r="A374" s="204"/>
      <c r="B374" s="211"/>
      <c r="C374" s="217"/>
      <c r="D374" s="229" t="s">
        <v>76</v>
      </c>
      <c r="E374" s="239">
        <v>0</v>
      </c>
      <c r="F374" s="239">
        <v>0</v>
      </c>
      <c r="G374" s="239">
        <v>0</v>
      </c>
      <c r="H374" s="239">
        <v>0</v>
      </c>
      <c r="I374" s="239">
        <v>0</v>
      </c>
      <c r="J374" s="239">
        <v>0</v>
      </c>
      <c r="K374" s="239">
        <v>0</v>
      </c>
      <c r="L374" s="239">
        <v>0</v>
      </c>
      <c r="M374" s="239">
        <v>0</v>
      </c>
      <c r="N374" s="239">
        <v>0</v>
      </c>
      <c r="O374" s="239">
        <v>0</v>
      </c>
      <c r="P374" s="239">
        <v>0</v>
      </c>
      <c r="Q374" s="239">
        <v>0</v>
      </c>
      <c r="R374" s="239">
        <v>0</v>
      </c>
      <c r="S374" s="239">
        <v>0</v>
      </c>
      <c r="T374" s="239">
        <v>0</v>
      </c>
      <c r="U374" s="239">
        <v>0</v>
      </c>
      <c r="V374" s="239">
        <v>0</v>
      </c>
      <c r="W374" s="239">
        <v>0</v>
      </c>
      <c r="X374" s="252">
        <v>0</v>
      </c>
      <c r="Y374" s="264">
        <v>0</v>
      </c>
      <c r="Z374" s="278" t="str">
        <f t="shared" si="23"/>
        <v>－</v>
      </c>
      <c r="AB374" s="197">
        <f t="shared" si="2"/>
        <v>-22</v>
      </c>
      <c r="AC374" s="197">
        <v>22</v>
      </c>
      <c r="AD374" s="197">
        <v>22</v>
      </c>
      <c r="AE374">
        <f t="shared" si="3"/>
        <v>-22</v>
      </c>
    </row>
    <row r="375" spans="1:31" ht="13.5" customHeight="1">
      <c r="A375" s="204"/>
      <c r="B375" s="205"/>
      <c r="C375" s="217" t="s">
        <v>180</v>
      </c>
      <c r="D375" s="229" t="s">
        <v>357</v>
      </c>
      <c r="E375" s="239">
        <v>0</v>
      </c>
      <c r="F375" s="239">
        <v>0</v>
      </c>
      <c r="G375" s="239">
        <v>0</v>
      </c>
      <c r="H375" s="239">
        <v>0</v>
      </c>
      <c r="I375" s="239">
        <v>0</v>
      </c>
      <c r="J375" s="239">
        <v>0</v>
      </c>
      <c r="K375" s="239">
        <v>0</v>
      </c>
      <c r="L375" s="239">
        <v>0</v>
      </c>
      <c r="M375" s="239">
        <v>0</v>
      </c>
      <c r="N375" s="239">
        <v>0</v>
      </c>
      <c r="O375" s="239">
        <v>0</v>
      </c>
      <c r="P375" s="239">
        <v>0</v>
      </c>
      <c r="Q375" s="239">
        <v>0</v>
      </c>
      <c r="R375" s="239">
        <v>0</v>
      </c>
      <c r="S375" s="239">
        <v>0</v>
      </c>
      <c r="T375" s="239">
        <v>0</v>
      </c>
      <c r="U375" s="239">
        <v>0</v>
      </c>
      <c r="V375" s="239">
        <v>0</v>
      </c>
      <c r="W375" s="239">
        <v>0</v>
      </c>
      <c r="X375" s="252">
        <v>0</v>
      </c>
      <c r="Y375" s="264">
        <v>0</v>
      </c>
      <c r="Z375" s="278" t="str">
        <f t="shared" si="23"/>
        <v>－</v>
      </c>
      <c r="AB375" s="197">
        <f t="shared" si="2"/>
        <v>0</v>
      </c>
      <c r="AC375" s="197">
        <v>0</v>
      </c>
      <c r="AD375" s="197">
        <v>0</v>
      </c>
      <c r="AE375">
        <f t="shared" si="3"/>
        <v>0</v>
      </c>
    </row>
    <row r="376" spans="1:31" ht="13.5" customHeight="1">
      <c r="A376" s="204"/>
      <c r="B376" s="205"/>
      <c r="C376" s="217"/>
      <c r="D376" s="229" t="s">
        <v>76</v>
      </c>
      <c r="E376" s="239">
        <v>0</v>
      </c>
      <c r="F376" s="239">
        <v>0</v>
      </c>
      <c r="G376" s="239">
        <v>0</v>
      </c>
      <c r="H376" s="239">
        <v>0</v>
      </c>
      <c r="I376" s="239">
        <v>0</v>
      </c>
      <c r="J376" s="239">
        <v>0</v>
      </c>
      <c r="K376" s="239">
        <v>0</v>
      </c>
      <c r="L376" s="239">
        <v>0</v>
      </c>
      <c r="M376" s="239">
        <v>0</v>
      </c>
      <c r="N376" s="239">
        <v>0</v>
      </c>
      <c r="O376" s="239">
        <v>0</v>
      </c>
      <c r="P376" s="239">
        <v>0</v>
      </c>
      <c r="Q376" s="239">
        <v>0</v>
      </c>
      <c r="R376" s="239">
        <v>0</v>
      </c>
      <c r="S376" s="239">
        <v>0</v>
      </c>
      <c r="T376" s="239">
        <v>0</v>
      </c>
      <c r="U376" s="239">
        <v>0</v>
      </c>
      <c r="V376" s="239">
        <v>0</v>
      </c>
      <c r="W376" s="239">
        <v>0</v>
      </c>
      <c r="X376" s="252">
        <v>0</v>
      </c>
      <c r="Y376" s="264">
        <v>0</v>
      </c>
      <c r="Z376" s="278" t="str">
        <f t="shared" si="23"/>
        <v>－</v>
      </c>
      <c r="AB376" s="197">
        <f t="shared" si="2"/>
        <v>0</v>
      </c>
      <c r="AC376" s="197">
        <v>0</v>
      </c>
      <c r="AD376" s="197">
        <v>0</v>
      </c>
      <c r="AE376">
        <f t="shared" si="3"/>
        <v>0</v>
      </c>
    </row>
    <row r="377" spans="1:31" ht="13.5" customHeight="1">
      <c r="A377" s="204"/>
      <c r="B377" s="205"/>
      <c r="C377" s="217" t="s">
        <v>206</v>
      </c>
      <c r="D377" s="229" t="s">
        <v>357</v>
      </c>
      <c r="E377" s="239">
        <v>0</v>
      </c>
      <c r="F377" s="239">
        <v>0</v>
      </c>
      <c r="G377" s="239">
        <v>0</v>
      </c>
      <c r="H377" s="239">
        <v>0</v>
      </c>
      <c r="I377" s="239">
        <v>0</v>
      </c>
      <c r="J377" s="239">
        <v>0</v>
      </c>
      <c r="K377" s="239">
        <v>0</v>
      </c>
      <c r="L377" s="239">
        <v>0</v>
      </c>
      <c r="M377" s="239">
        <v>0</v>
      </c>
      <c r="N377" s="239">
        <v>0</v>
      </c>
      <c r="O377" s="239">
        <v>0</v>
      </c>
      <c r="P377" s="239">
        <v>0</v>
      </c>
      <c r="Q377" s="239">
        <v>0</v>
      </c>
      <c r="R377" s="239">
        <v>0</v>
      </c>
      <c r="S377" s="239">
        <v>0</v>
      </c>
      <c r="T377" s="239">
        <v>0</v>
      </c>
      <c r="U377" s="239">
        <v>0</v>
      </c>
      <c r="V377" s="239">
        <v>0</v>
      </c>
      <c r="W377" s="239">
        <v>0</v>
      </c>
      <c r="X377" s="252">
        <v>0</v>
      </c>
      <c r="Y377" s="264">
        <v>0</v>
      </c>
      <c r="Z377" s="278" t="str">
        <f t="shared" si="23"/>
        <v>－</v>
      </c>
      <c r="AB377" s="197">
        <f t="shared" si="2"/>
        <v>-14</v>
      </c>
      <c r="AC377" s="197">
        <v>14</v>
      </c>
      <c r="AD377" s="197">
        <v>14</v>
      </c>
      <c r="AE377">
        <f t="shared" si="3"/>
        <v>-14</v>
      </c>
    </row>
    <row r="378" spans="1:31" ht="13.5" customHeight="1">
      <c r="A378" s="204"/>
      <c r="B378" s="205"/>
      <c r="C378" s="217"/>
      <c r="D378" s="229" t="s">
        <v>76</v>
      </c>
      <c r="E378" s="239">
        <v>0</v>
      </c>
      <c r="F378" s="239">
        <v>0</v>
      </c>
      <c r="G378" s="239">
        <v>0</v>
      </c>
      <c r="H378" s="239">
        <v>0</v>
      </c>
      <c r="I378" s="239">
        <v>0</v>
      </c>
      <c r="J378" s="239">
        <v>0</v>
      </c>
      <c r="K378" s="239">
        <v>0</v>
      </c>
      <c r="L378" s="239">
        <v>0</v>
      </c>
      <c r="M378" s="239">
        <v>0</v>
      </c>
      <c r="N378" s="239">
        <v>0</v>
      </c>
      <c r="O378" s="239">
        <v>0</v>
      </c>
      <c r="P378" s="239">
        <v>0</v>
      </c>
      <c r="Q378" s="239">
        <v>0</v>
      </c>
      <c r="R378" s="239">
        <v>0</v>
      </c>
      <c r="S378" s="239">
        <v>0</v>
      </c>
      <c r="T378" s="239">
        <v>0</v>
      </c>
      <c r="U378" s="239">
        <v>0</v>
      </c>
      <c r="V378" s="239">
        <v>0</v>
      </c>
      <c r="W378" s="239">
        <v>0</v>
      </c>
      <c r="X378" s="252">
        <v>0</v>
      </c>
      <c r="Y378" s="264">
        <v>0</v>
      </c>
      <c r="Z378" s="278" t="str">
        <f t="shared" si="23"/>
        <v>－</v>
      </c>
      <c r="AB378" s="197">
        <f t="shared" si="2"/>
        <v>-14</v>
      </c>
      <c r="AC378" s="197">
        <v>14</v>
      </c>
      <c r="AD378" s="197">
        <v>14</v>
      </c>
      <c r="AE378">
        <f t="shared" si="3"/>
        <v>-14</v>
      </c>
    </row>
    <row r="379" spans="1:31" ht="13.5" customHeight="1">
      <c r="A379" s="204"/>
      <c r="B379" s="205"/>
      <c r="C379" s="217" t="s">
        <v>270</v>
      </c>
      <c r="D379" s="229" t="s">
        <v>357</v>
      </c>
      <c r="E379" s="239">
        <v>0</v>
      </c>
      <c r="F379" s="239">
        <v>0</v>
      </c>
      <c r="G379" s="239">
        <v>0</v>
      </c>
      <c r="H379" s="239">
        <v>0</v>
      </c>
      <c r="I379" s="239">
        <v>0</v>
      </c>
      <c r="J379" s="239">
        <v>0</v>
      </c>
      <c r="K379" s="239">
        <v>0</v>
      </c>
      <c r="L379" s="239">
        <v>0</v>
      </c>
      <c r="M379" s="239">
        <v>0</v>
      </c>
      <c r="N379" s="239">
        <v>0</v>
      </c>
      <c r="O379" s="239">
        <v>0</v>
      </c>
      <c r="P379" s="239">
        <v>0</v>
      </c>
      <c r="Q379" s="239">
        <v>0</v>
      </c>
      <c r="R379" s="239">
        <v>0</v>
      </c>
      <c r="S379" s="239">
        <v>0</v>
      </c>
      <c r="T379" s="239">
        <v>0</v>
      </c>
      <c r="U379" s="239">
        <v>0</v>
      </c>
      <c r="V379" s="239">
        <v>0</v>
      </c>
      <c r="W379" s="239">
        <v>0</v>
      </c>
      <c r="X379" s="252">
        <v>0</v>
      </c>
      <c r="Y379" s="264">
        <v>0</v>
      </c>
      <c r="Z379" s="278" t="str">
        <f t="shared" si="23"/>
        <v>－</v>
      </c>
      <c r="AB379" s="197">
        <f t="shared" si="2"/>
        <v>-10</v>
      </c>
      <c r="AC379" s="197">
        <v>10</v>
      </c>
      <c r="AD379" s="197">
        <v>10</v>
      </c>
      <c r="AE379">
        <f t="shared" si="3"/>
        <v>-10</v>
      </c>
    </row>
    <row r="380" spans="1:31" ht="13.5" customHeight="1">
      <c r="A380" s="204"/>
      <c r="B380" s="205"/>
      <c r="C380" s="217"/>
      <c r="D380" s="229" t="s">
        <v>76</v>
      </c>
      <c r="E380" s="239">
        <v>0</v>
      </c>
      <c r="F380" s="239">
        <v>0</v>
      </c>
      <c r="G380" s="239">
        <v>0</v>
      </c>
      <c r="H380" s="239">
        <v>0</v>
      </c>
      <c r="I380" s="239">
        <v>0</v>
      </c>
      <c r="J380" s="239">
        <v>0</v>
      </c>
      <c r="K380" s="239">
        <v>0</v>
      </c>
      <c r="L380" s="239">
        <v>0</v>
      </c>
      <c r="M380" s="239">
        <v>0</v>
      </c>
      <c r="N380" s="239">
        <v>0</v>
      </c>
      <c r="O380" s="239">
        <v>0</v>
      </c>
      <c r="P380" s="239">
        <v>0</v>
      </c>
      <c r="Q380" s="239">
        <v>0</v>
      </c>
      <c r="R380" s="239">
        <v>0</v>
      </c>
      <c r="S380" s="239">
        <v>0</v>
      </c>
      <c r="T380" s="239">
        <v>0</v>
      </c>
      <c r="U380" s="239">
        <v>0</v>
      </c>
      <c r="V380" s="239">
        <v>0</v>
      </c>
      <c r="W380" s="239">
        <v>0</v>
      </c>
      <c r="X380" s="252">
        <v>0</v>
      </c>
      <c r="Y380" s="264">
        <v>0</v>
      </c>
      <c r="Z380" s="278" t="str">
        <f t="shared" si="23"/>
        <v>－</v>
      </c>
      <c r="AB380" s="197">
        <f t="shared" si="2"/>
        <v>-39</v>
      </c>
      <c r="AC380" s="197">
        <v>39</v>
      </c>
      <c r="AD380" s="197">
        <v>39</v>
      </c>
      <c r="AE380">
        <f t="shared" si="3"/>
        <v>-39</v>
      </c>
    </row>
    <row r="381" spans="1:31" ht="13.5" customHeight="1">
      <c r="A381" s="204"/>
      <c r="B381" s="205"/>
      <c r="C381" s="217" t="s">
        <v>274</v>
      </c>
      <c r="D381" s="229" t="s">
        <v>357</v>
      </c>
      <c r="E381" s="239">
        <v>1</v>
      </c>
      <c r="F381" s="239">
        <v>0</v>
      </c>
      <c r="G381" s="239">
        <v>0</v>
      </c>
      <c r="H381" s="239">
        <v>0</v>
      </c>
      <c r="I381" s="239">
        <v>0</v>
      </c>
      <c r="J381" s="239">
        <v>0</v>
      </c>
      <c r="K381" s="239">
        <v>0</v>
      </c>
      <c r="L381" s="239">
        <v>0</v>
      </c>
      <c r="M381" s="239">
        <v>0</v>
      </c>
      <c r="N381" s="239">
        <v>0</v>
      </c>
      <c r="O381" s="239">
        <v>0</v>
      </c>
      <c r="P381" s="239">
        <v>0</v>
      </c>
      <c r="Q381" s="239">
        <v>0</v>
      </c>
      <c r="R381" s="239">
        <v>0</v>
      </c>
      <c r="S381" s="239">
        <v>0</v>
      </c>
      <c r="T381" s="239">
        <v>0</v>
      </c>
      <c r="U381" s="239">
        <v>0</v>
      </c>
      <c r="V381" s="239">
        <v>0</v>
      </c>
      <c r="W381" s="239">
        <v>0</v>
      </c>
      <c r="X381" s="252">
        <v>1</v>
      </c>
      <c r="Y381" s="264">
        <v>0</v>
      </c>
      <c r="Z381" s="278" t="str">
        <f t="shared" si="23"/>
        <v>－</v>
      </c>
      <c r="AB381" s="197">
        <f t="shared" si="2"/>
        <v>0</v>
      </c>
      <c r="AC381" s="197">
        <v>0</v>
      </c>
      <c r="AD381" s="197">
        <v>0</v>
      </c>
      <c r="AE381">
        <f t="shared" si="3"/>
        <v>0</v>
      </c>
    </row>
    <row r="382" spans="1:31" ht="13.5" customHeight="1">
      <c r="A382" s="204"/>
      <c r="B382" s="205"/>
      <c r="C382" s="217"/>
      <c r="D382" s="229" t="s">
        <v>76</v>
      </c>
      <c r="E382" s="239">
        <v>1</v>
      </c>
      <c r="F382" s="239">
        <v>0</v>
      </c>
      <c r="G382" s="239">
        <v>0</v>
      </c>
      <c r="H382" s="239">
        <v>0</v>
      </c>
      <c r="I382" s="239">
        <v>0</v>
      </c>
      <c r="J382" s="239">
        <v>0</v>
      </c>
      <c r="K382" s="239">
        <v>0</v>
      </c>
      <c r="L382" s="239">
        <v>0</v>
      </c>
      <c r="M382" s="239">
        <v>0</v>
      </c>
      <c r="N382" s="239">
        <v>0</v>
      </c>
      <c r="O382" s="239">
        <v>0</v>
      </c>
      <c r="P382" s="239">
        <v>0</v>
      </c>
      <c r="Q382" s="239">
        <v>0</v>
      </c>
      <c r="R382" s="239">
        <v>0</v>
      </c>
      <c r="S382" s="239">
        <v>0</v>
      </c>
      <c r="T382" s="239">
        <v>0</v>
      </c>
      <c r="U382" s="239">
        <v>0</v>
      </c>
      <c r="V382" s="239">
        <v>0</v>
      </c>
      <c r="W382" s="239">
        <v>0</v>
      </c>
      <c r="X382" s="252">
        <v>1</v>
      </c>
      <c r="Y382" s="264">
        <v>0</v>
      </c>
      <c r="Z382" s="278" t="str">
        <f t="shared" si="23"/>
        <v>－</v>
      </c>
      <c r="AB382" s="197">
        <f t="shared" si="2"/>
        <v>0</v>
      </c>
      <c r="AC382" s="197">
        <v>0</v>
      </c>
      <c r="AD382" s="197">
        <v>0</v>
      </c>
      <c r="AE382">
        <f t="shared" si="3"/>
        <v>0</v>
      </c>
    </row>
    <row r="383" spans="1:31" ht="13.5" customHeight="1">
      <c r="A383" s="204"/>
      <c r="B383" s="205"/>
      <c r="C383" s="217" t="s">
        <v>316</v>
      </c>
      <c r="D383" s="229" t="s">
        <v>357</v>
      </c>
      <c r="E383" s="239">
        <v>0</v>
      </c>
      <c r="F383" s="239">
        <v>0</v>
      </c>
      <c r="G383" s="239">
        <v>0</v>
      </c>
      <c r="H383" s="239">
        <v>0</v>
      </c>
      <c r="I383" s="239">
        <v>0</v>
      </c>
      <c r="J383" s="239">
        <v>0</v>
      </c>
      <c r="K383" s="239">
        <v>0</v>
      </c>
      <c r="L383" s="239">
        <v>0</v>
      </c>
      <c r="M383" s="239">
        <v>0</v>
      </c>
      <c r="N383" s="239">
        <v>0</v>
      </c>
      <c r="O383" s="239">
        <v>0</v>
      </c>
      <c r="P383" s="239">
        <v>0</v>
      </c>
      <c r="Q383" s="239">
        <v>0</v>
      </c>
      <c r="R383" s="239">
        <v>0</v>
      </c>
      <c r="S383" s="239">
        <v>0</v>
      </c>
      <c r="T383" s="239">
        <v>0</v>
      </c>
      <c r="U383" s="239">
        <v>0</v>
      </c>
      <c r="V383" s="239">
        <v>0</v>
      </c>
      <c r="W383" s="239">
        <v>0</v>
      </c>
      <c r="X383" s="252">
        <v>0</v>
      </c>
      <c r="Y383" s="264">
        <v>0</v>
      </c>
      <c r="Z383" s="278" t="str">
        <f t="shared" si="23"/>
        <v>－</v>
      </c>
      <c r="AB383" s="197">
        <f t="shared" si="2"/>
        <v>-4813</v>
      </c>
      <c r="AC383" s="197">
        <v>4813</v>
      </c>
      <c r="AD383" s="197">
        <v>4813</v>
      </c>
      <c r="AE383">
        <f t="shared" si="3"/>
        <v>-4813</v>
      </c>
    </row>
    <row r="384" spans="1:31" ht="13.5" customHeight="1">
      <c r="A384" s="204"/>
      <c r="B384" s="205"/>
      <c r="C384" s="217"/>
      <c r="D384" s="229" t="s">
        <v>76</v>
      </c>
      <c r="E384" s="239">
        <v>0</v>
      </c>
      <c r="F384" s="239">
        <v>0</v>
      </c>
      <c r="G384" s="239">
        <v>0</v>
      </c>
      <c r="H384" s="239">
        <v>0</v>
      </c>
      <c r="I384" s="239">
        <v>0</v>
      </c>
      <c r="J384" s="239">
        <v>0</v>
      </c>
      <c r="K384" s="239">
        <v>0</v>
      </c>
      <c r="L384" s="239">
        <v>0</v>
      </c>
      <c r="M384" s="239">
        <v>0</v>
      </c>
      <c r="N384" s="239">
        <v>0</v>
      </c>
      <c r="O384" s="239">
        <v>0</v>
      </c>
      <c r="P384" s="239">
        <v>0</v>
      </c>
      <c r="Q384" s="239">
        <v>0</v>
      </c>
      <c r="R384" s="239">
        <v>0</v>
      </c>
      <c r="S384" s="239">
        <v>0</v>
      </c>
      <c r="T384" s="239">
        <v>0</v>
      </c>
      <c r="U384" s="239">
        <v>0</v>
      </c>
      <c r="V384" s="239">
        <v>0</v>
      </c>
      <c r="W384" s="239">
        <v>0</v>
      </c>
      <c r="X384" s="252">
        <v>0</v>
      </c>
      <c r="Y384" s="264">
        <v>0</v>
      </c>
      <c r="Z384" s="278" t="str">
        <f t="shared" si="23"/>
        <v>－</v>
      </c>
      <c r="AB384" s="197">
        <f t="shared" si="2"/>
        <v>-4827</v>
      </c>
      <c r="AC384" s="197">
        <v>4827</v>
      </c>
      <c r="AD384" s="197">
        <v>4827</v>
      </c>
      <c r="AE384">
        <f t="shared" si="3"/>
        <v>-4827</v>
      </c>
    </row>
    <row r="385" spans="1:32" ht="13.5" customHeight="1">
      <c r="A385" s="204"/>
      <c r="B385" s="205"/>
      <c r="C385" s="217" t="s">
        <v>275</v>
      </c>
      <c r="D385" s="229" t="s">
        <v>357</v>
      </c>
      <c r="E385" s="239">
        <v>0</v>
      </c>
      <c r="F385" s="239">
        <v>0</v>
      </c>
      <c r="G385" s="239">
        <v>0</v>
      </c>
      <c r="H385" s="239">
        <v>0</v>
      </c>
      <c r="I385" s="239">
        <v>0</v>
      </c>
      <c r="J385" s="239">
        <v>0</v>
      </c>
      <c r="K385" s="239">
        <v>0</v>
      </c>
      <c r="L385" s="239">
        <v>0</v>
      </c>
      <c r="M385" s="239">
        <v>0</v>
      </c>
      <c r="N385" s="239">
        <v>0</v>
      </c>
      <c r="O385" s="239">
        <v>0</v>
      </c>
      <c r="P385" s="239">
        <v>0</v>
      </c>
      <c r="Q385" s="239">
        <v>0</v>
      </c>
      <c r="R385" s="239">
        <v>0</v>
      </c>
      <c r="S385" s="239">
        <v>0</v>
      </c>
      <c r="T385" s="239">
        <v>0</v>
      </c>
      <c r="U385" s="239">
        <v>0</v>
      </c>
      <c r="V385" s="239">
        <v>0</v>
      </c>
      <c r="W385" s="239">
        <v>1</v>
      </c>
      <c r="X385" s="252">
        <v>1</v>
      </c>
      <c r="Y385" s="264">
        <v>0</v>
      </c>
      <c r="Z385" s="278" t="str">
        <f t="shared" si="23"/>
        <v>－</v>
      </c>
      <c r="AB385" s="197">
        <f t="shared" si="2"/>
        <v>-50</v>
      </c>
      <c r="AC385" s="197">
        <v>50</v>
      </c>
      <c r="AD385" s="197">
        <v>50</v>
      </c>
      <c r="AE385">
        <f t="shared" si="3"/>
        <v>-50</v>
      </c>
    </row>
    <row r="386" spans="1:32" ht="13.5" customHeight="1">
      <c r="A386" s="204"/>
      <c r="B386" s="205"/>
      <c r="C386" s="217"/>
      <c r="D386" s="229" t="s">
        <v>76</v>
      </c>
      <c r="E386" s="239">
        <v>0</v>
      </c>
      <c r="F386" s="239">
        <v>0</v>
      </c>
      <c r="G386" s="239">
        <v>0</v>
      </c>
      <c r="H386" s="239">
        <v>0</v>
      </c>
      <c r="I386" s="239">
        <v>0</v>
      </c>
      <c r="J386" s="239">
        <v>0</v>
      </c>
      <c r="K386" s="239">
        <v>0</v>
      </c>
      <c r="L386" s="239">
        <v>0</v>
      </c>
      <c r="M386" s="239">
        <v>0</v>
      </c>
      <c r="N386" s="239">
        <v>0</v>
      </c>
      <c r="O386" s="239">
        <v>0</v>
      </c>
      <c r="P386" s="239">
        <v>0</v>
      </c>
      <c r="Q386" s="239">
        <v>0</v>
      </c>
      <c r="R386" s="239">
        <v>0</v>
      </c>
      <c r="S386" s="239">
        <v>0</v>
      </c>
      <c r="T386" s="239">
        <v>0</v>
      </c>
      <c r="U386" s="239">
        <v>0</v>
      </c>
      <c r="V386" s="239">
        <v>0</v>
      </c>
      <c r="W386" s="239">
        <v>1</v>
      </c>
      <c r="X386" s="252">
        <v>1</v>
      </c>
      <c r="Y386" s="264">
        <v>0</v>
      </c>
      <c r="Z386" s="278" t="str">
        <f t="shared" si="23"/>
        <v>－</v>
      </c>
      <c r="AB386" s="197">
        <f t="shared" si="2"/>
        <v>-50</v>
      </c>
      <c r="AC386" s="197">
        <v>50</v>
      </c>
      <c r="AD386" s="197">
        <v>50</v>
      </c>
      <c r="AE386">
        <f t="shared" si="3"/>
        <v>-50</v>
      </c>
    </row>
    <row r="387" spans="1:32" ht="13.5" customHeight="1">
      <c r="A387" s="204"/>
      <c r="B387" s="205"/>
      <c r="C387" s="217" t="s">
        <v>229</v>
      </c>
      <c r="D387" s="229" t="s">
        <v>357</v>
      </c>
      <c r="E387" s="239">
        <v>0</v>
      </c>
      <c r="F387" s="239">
        <v>0</v>
      </c>
      <c r="G387" s="239">
        <v>0</v>
      </c>
      <c r="H387" s="239">
        <v>0</v>
      </c>
      <c r="I387" s="239">
        <v>0</v>
      </c>
      <c r="J387" s="239">
        <v>0</v>
      </c>
      <c r="K387" s="239">
        <v>0</v>
      </c>
      <c r="L387" s="239">
        <v>0</v>
      </c>
      <c r="M387" s="239">
        <v>0</v>
      </c>
      <c r="N387" s="239">
        <v>0</v>
      </c>
      <c r="O387" s="239">
        <v>0</v>
      </c>
      <c r="P387" s="239">
        <v>0</v>
      </c>
      <c r="Q387" s="239">
        <v>0</v>
      </c>
      <c r="R387" s="239">
        <v>0</v>
      </c>
      <c r="S387" s="239">
        <v>0</v>
      </c>
      <c r="T387" s="239">
        <v>0</v>
      </c>
      <c r="U387" s="239">
        <v>0</v>
      </c>
      <c r="V387" s="239">
        <v>0</v>
      </c>
      <c r="W387" s="239">
        <v>0</v>
      </c>
      <c r="X387" s="252">
        <v>0</v>
      </c>
      <c r="Y387" s="264">
        <v>0</v>
      </c>
      <c r="Z387" s="278" t="str">
        <f t="shared" si="23"/>
        <v>－</v>
      </c>
      <c r="AB387" s="197">
        <f t="shared" si="2"/>
        <v>0</v>
      </c>
      <c r="AC387" s="197">
        <v>0</v>
      </c>
      <c r="AD387" s="197">
        <v>0</v>
      </c>
      <c r="AE387">
        <f t="shared" si="3"/>
        <v>0</v>
      </c>
    </row>
    <row r="388" spans="1:32" ht="13.5" customHeight="1">
      <c r="A388" s="204"/>
      <c r="B388" s="205"/>
      <c r="C388" s="217"/>
      <c r="D388" s="229" t="s">
        <v>76</v>
      </c>
      <c r="E388" s="239">
        <v>0</v>
      </c>
      <c r="F388" s="239">
        <v>0</v>
      </c>
      <c r="G388" s="239">
        <v>0</v>
      </c>
      <c r="H388" s="239">
        <v>0</v>
      </c>
      <c r="I388" s="239">
        <v>0</v>
      </c>
      <c r="J388" s="239">
        <v>0</v>
      </c>
      <c r="K388" s="239">
        <v>0</v>
      </c>
      <c r="L388" s="239">
        <v>0</v>
      </c>
      <c r="M388" s="239">
        <v>0</v>
      </c>
      <c r="N388" s="239">
        <v>0</v>
      </c>
      <c r="O388" s="239">
        <v>0</v>
      </c>
      <c r="P388" s="239">
        <v>0</v>
      </c>
      <c r="Q388" s="239">
        <v>0</v>
      </c>
      <c r="R388" s="239">
        <v>0</v>
      </c>
      <c r="S388" s="239">
        <v>0</v>
      </c>
      <c r="T388" s="239">
        <v>0</v>
      </c>
      <c r="U388" s="239">
        <v>0</v>
      </c>
      <c r="V388" s="239">
        <v>0</v>
      </c>
      <c r="W388" s="239">
        <v>0</v>
      </c>
      <c r="X388" s="252">
        <v>0</v>
      </c>
      <c r="Y388" s="264">
        <v>0</v>
      </c>
      <c r="Z388" s="278" t="str">
        <f t="shared" si="23"/>
        <v>－</v>
      </c>
      <c r="AB388" s="197">
        <f t="shared" si="2"/>
        <v>0</v>
      </c>
      <c r="AC388" s="197">
        <v>0</v>
      </c>
      <c r="AD388" s="197">
        <v>0</v>
      </c>
      <c r="AE388">
        <f t="shared" si="3"/>
        <v>0</v>
      </c>
    </row>
    <row r="389" spans="1:32" s="199" customFormat="1" ht="6" customHeight="1">
      <c r="A389" s="205"/>
      <c r="B389" s="205"/>
      <c r="C389" s="219"/>
      <c r="D389" s="233"/>
      <c r="E389" s="242"/>
      <c r="F389" s="242"/>
      <c r="G389" s="242"/>
      <c r="H389" s="242"/>
      <c r="I389" s="242"/>
      <c r="J389" s="242"/>
      <c r="K389" s="242"/>
      <c r="L389" s="242"/>
      <c r="M389" s="242"/>
      <c r="N389" s="242"/>
      <c r="O389" s="242"/>
      <c r="P389" s="242"/>
      <c r="Q389" s="242"/>
      <c r="R389" s="242"/>
      <c r="S389" s="242"/>
      <c r="T389" s="242"/>
      <c r="U389" s="242"/>
      <c r="V389" s="242"/>
      <c r="W389" s="242"/>
      <c r="X389" s="242"/>
      <c r="Y389" s="242"/>
      <c r="Z389" s="267"/>
      <c r="AB389" s="283">
        <f t="shared" si="2"/>
        <v>0</v>
      </c>
      <c r="AC389" s="283"/>
      <c r="AD389" s="283"/>
      <c r="AE389" s="0">
        <f t="shared" si="3"/>
        <v>0</v>
      </c>
      <c r="AF389" s="283"/>
    </row>
    <row r="390" spans="1:32" s="199" customFormat="1" ht="13.5" customHeight="1">
      <c r="A390" s="205"/>
      <c r="B390" s="205"/>
      <c r="C390" s="220"/>
      <c r="D390" s="205"/>
      <c r="E390" s="243"/>
      <c r="F390" s="243"/>
      <c r="G390" s="243"/>
      <c r="H390" s="243"/>
      <c r="I390" s="243"/>
      <c r="J390" s="243"/>
      <c r="K390" s="243"/>
      <c r="L390" s="243"/>
      <c r="M390" s="243"/>
      <c r="N390" s="243"/>
      <c r="O390" s="243"/>
      <c r="P390" s="243"/>
      <c r="Q390" s="243"/>
      <c r="R390" s="243"/>
      <c r="S390" s="243"/>
      <c r="T390" s="243"/>
      <c r="U390" s="243"/>
      <c r="V390" s="243"/>
      <c r="W390" s="243"/>
      <c r="X390" s="243"/>
      <c r="Y390" s="243"/>
      <c r="Z390" s="268"/>
      <c r="AB390" s="283">
        <f t="shared" si="2"/>
        <v>0</v>
      </c>
      <c r="AC390" s="283"/>
      <c r="AD390" s="283"/>
      <c r="AE390" s="0">
        <f t="shared" si="3"/>
        <v>0</v>
      </c>
      <c r="AF390" s="283"/>
    </row>
    <row r="391" spans="1:32" ht="18.75" customHeight="1">
      <c r="A391" s="200" t="str">
        <f>A1</f>
        <v>４　令和３年度（２０２１年度）上期　市町村別・国別訪日外国人宿泊者数</v>
      </c>
      <c r="E391" s="244"/>
      <c r="F391" s="244"/>
      <c r="G391" s="244"/>
      <c r="H391" s="244"/>
      <c r="I391" s="244"/>
      <c r="J391" s="244"/>
      <c r="K391" s="244"/>
      <c r="L391" s="244"/>
      <c r="M391" s="244"/>
      <c r="N391" s="244"/>
      <c r="O391" s="244"/>
      <c r="P391" s="244"/>
      <c r="Q391" s="244"/>
      <c r="R391" s="244"/>
      <c r="S391" s="244"/>
      <c r="T391" s="244"/>
      <c r="U391" s="244"/>
      <c r="V391" s="244"/>
      <c r="W391" s="244"/>
      <c r="X391" s="244"/>
      <c r="Y391" s="244"/>
      <c r="Z391" s="198"/>
      <c r="AB391" s="197">
        <f t="shared" si="2"/>
        <v>0</v>
      </c>
      <c r="AE391">
        <f t="shared" si="3"/>
        <v>0</v>
      </c>
    </row>
    <row r="392" spans="1:32" ht="13.5" customHeight="1">
      <c r="A392" s="197"/>
      <c r="E392" s="244"/>
      <c r="F392" s="244"/>
      <c r="G392" s="244"/>
      <c r="H392" s="244"/>
      <c r="I392" s="244"/>
      <c r="J392" s="244"/>
      <c r="K392" s="244"/>
      <c r="L392" s="244"/>
      <c r="M392" s="244"/>
      <c r="N392" s="244"/>
      <c r="O392" s="244"/>
      <c r="P392" s="244"/>
      <c r="Q392" s="244"/>
      <c r="R392" s="244"/>
      <c r="S392" s="244"/>
      <c r="T392" s="244"/>
      <c r="U392" s="244"/>
      <c r="V392" s="244"/>
      <c r="W392" s="244"/>
      <c r="X392" s="244"/>
      <c r="Y392" s="244"/>
      <c r="Z392" s="189" t="str">
        <f>Z327</f>
        <v>単位：宿泊客数→人、宿泊客延数→人泊、対前年比→％</v>
      </c>
      <c r="AB392" s="197">
        <f t="shared" si="2"/>
        <v>0</v>
      </c>
      <c r="AE392">
        <f t="shared" si="3"/>
        <v>0</v>
      </c>
    </row>
    <row r="393" spans="1:32" s="196" customFormat="1" ht="13.5" customHeight="1">
      <c r="A393" s="201" t="s">
        <v>50</v>
      </c>
      <c r="B393" s="201" t="s">
        <v>359</v>
      </c>
      <c r="C393" s="201" t="s">
        <v>60</v>
      </c>
      <c r="D393" s="225" t="s">
        <v>24</v>
      </c>
      <c r="E393" s="235" t="s">
        <v>314</v>
      </c>
      <c r="F393" s="235" t="s">
        <v>379</v>
      </c>
      <c r="G393" s="235" t="s">
        <v>380</v>
      </c>
      <c r="H393" s="235" t="s">
        <v>381</v>
      </c>
      <c r="I393" s="235" t="s">
        <v>113</v>
      </c>
      <c r="J393" s="235" t="s">
        <v>187</v>
      </c>
      <c r="K393" s="235" t="s">
        <v>261</v>
      </c>
      <c r="L393" s="235" t="s">
        <v>338</v>
      </c>
      <c r="M393" s="235" t="s">
        <v>385</v>
      </c>
      <c r="N393" s="235" t="s">
        <v>307</v>
      </c>
      <c r="O393" s="235" t="s">
        <v>397</v>
      </c>
      <c r="P393" s="235" t="s">
        <v>212</v>
      </c>
      <c r="Q393" s="235" t="s">
        <v>164</v>
      </c>
      <c r="R393" s="235" t="s">
        <v>299</v>
      </c>
      <c r="S393" s="235" t="s">
        <v>300</v>
      </c>
      <c r="T393" s="235" t="s">
        <v>325</v>
      </c>
      <c r="U393" s="235" t="s">
        <v>301</v>
      </c>
      <c r="V393" s="235" t="s">
        <v>309</v>
      </c>
      <c r="W393" s="235" t="s">
        <v>339</v>
      </c>
      <c r="X393" s="250" t="s">
        <v>358</v>
      </c>
      <c r="Y393" s="235" t="str">
        <f>Y328</f>
        <v>R2年度上期</v>
      </c>
      <c r="Z393" s="270" t="str">
        <f>Z328</f>
        <v>対前年比</v>
      </c>
      <c r="AB393" s="197" t="e">
        <f t="shared" si="2"/>
        <v>#VALUE!</v>
      </c>
      <c r="AC393" s="197" t="s">
        <v>28</v>
      </c>
      <c r="AD393" s="197" t="s">
        <v>408</v>
      </c>
      <c r="AE393" s="21" t="e">
        <f t="shared" si="3"/>
        <v>#VALUE!</v>
      </c>
      <c r="AF393" s="197"/>
    </row>
    <row r="394" spans="1:32" ht="13.5" customHeight="1">
      <c r="A394" s="204" t="s">
        <v>0</v>
      </c>
      <c r="B394" s="204" t="s">
        <v>0</v>
      </c>
      <c r="C394" s="221" t="s">
        <v>277</v>
      </c>
      <c r="D394" s="228" t="s">
        <v>357</v>
      </c>
      <c r="E394" s="238">
        <v>0</v>
      </c>
      <c r="F394" s="238">
        <v>0</v>
      </c>
      <c r="G394" s="238">
        <v>0</v>
      </c>
      <c r="H394" s="238">
        <v>0</v>
      </c>
      <c r="I394" s="238">
        <v>0</v>
      </c>
      <c r="J394" s="238">
        <v>0</v>
      </c>
      <c r="K394" s="238">
        <v>0</v>
      </c>
      <c r="L394" s="238">
        <v>0</v>
      </c>
      <c r="M394" s="238">
        <v>0</v>
      </c>
      <c r="N394" s="238">
        <v>0</v>
      </c>
      <c r="O394" s="238">
        <v>0</v>
      </c>
      <c r="P394" s="238">
        <v>0</v>
      </c>
      <c r="Q394" s="238">
        <v>0</v>
      </c>
      <c r="R394" s="238">
        <v>0</v>
      </c>
      <c r="S394" s="238">
        <v>0</v>
      </c>
      <c r="T394" s="238">
        <v>0</v>
      </c>
      <c r="U394" s="238">
        <v>0</v>
      </c>
      <c r="V394" s="238">
        <v>0</v>
      </c>
      <c r="W394" s="238">
        <v>0</v>
      </c>
      <c r="X394" s="251">
        <v>0</v>
      </c>
      <c r="Y394" s="266">
        <v>0</v>
      </c>
      <c r="Z394" s="280" t="str">
        <f t="shared" ref="Z394:Z433" si="26">IF(Y394=0,"－",X394/Y394*100)</f>
        <v>－</v>
      </c>
      <c r="AB394" s="197">
        <f t="shared" si="2"/>
        <v>-40</v>
      </c>
      <c r="AC394" s="197">
        <v>40</v>
      </c>
      <c r="AD394" s="197">
        <v>40</v>
      </c>
      <c r="AE394">
        <f t="shared" si="3"/>
        <v>-40</v>
      </c>
    </row>
    <row r="395" spans="1:32" ht="13.5" customHeight="1">
      <c r="A395" s="204"/>
      <c r="B395" s="204"/>
      <c r="C395" s="217"/>
      <c r="D395" s="229" t="s">
        <v>76</v>
      </c>
      <c r="E395" s="239">
        <v>0</v>
      </c>
      <c r="F395" s="239">
        <v>0</v>
      </c>
      <c r="G395" s="239">
        <v>0</v>
      </c>
      <c r="H395" s="239">
        <v>0</v>
      </c>
      <c r="I395" s="239">
        <v>0</v>
      </c>
      <c r="J395" s="239">
        <v>0</v>
      </c>
      <c r="K395" s="239">
        <v>0</v>
      </c>
      <c r="L395" s="239">
        <v>0</v>
      </c>
      <c r="M395" s="239">
        <v>0</v>
      </c>
      <c r="N395" s="239">
        <v>0</v>
      </c>
      <c r="O395" s="239">
        <v>0</v>
      </c>
      <c r="P395" s="239">
        <v>0</v>
      </c>
      <c r="Q395" s="239">
        <v>0</v>
      </c>
      <c r="R395" s="239">
        <v>0</v>
      </c>
      <c r="S395" s="239">
        <v>0</v>
      </c>
      <c r="T395" s="239">
        <v>0</v>
      </c>
      <c r="U395" s="239">
        <v>0</v>
      </c>
      <c r="V395" s="239">
        <v>0</v>
      </c>
      <c r="W395" s="239">
        <v>0</v>
      </c>
      <c r="X395" s="252">
        <v>0</v>
      </c>
      <c r="Y395" s="264">
        <v>0</v>
      </c>
      <c r="Z395" s="278" t="str">
        <f t="shared" si="26"/>
        <v>－</v>
      </c>
      <c r="AB395" s="197">
        <f t="shared" si="2"/>
        <v>-57</v>
      </c>
      <c r="AC395" s="197">
        <v>57</v>
      </c>
      <c r="AD395" s="199">
        <v>57</v>
      </c>
      <c r="AE395">
        <f t="shared" si="3"/>
        <v>-57</v>
      </c>
    </row>
    <row r="396" spans="1:32" ht="13.5" customHeight="1">
      <c r="A396" s="204"/>
      <c r="B396" s="205"/>
      <c r="C396" s="217" t="s">
        <v>186</v>
      </c>
      <c r="D396" s="229" t="s">
        <v>357</v>
      </c>
      <c r="E396" s="239">
        <v>8</v>
      </c>
      <c r="F396" s="239">
        <v>0</v>
      </c>
      <c r="G396" s="239">
        <v>0</v>
      </c>
      <c r="H396" s="239">
        <v>0</v>
      </c>
      <c r="I396" s="239">
        <v>0</v>
      </c>
      <c r="J396" s="239">
        <v>0</v>
      </c>
      <c r="K396" s="239">
        <v>0</v>
      </c>
      <c r="L396" s="239">
        <v>0</v>
      </c>
      <c r="M396" s="239">
        <v>0</v>
      </c>
      <c r="N396" s="239">
        <v>0</v>
      </c>
      <c r="O396" s="239">
        <v>0</v>
      </c>
      <c r="P396" s="239">
        <v>0</v>
      </c>
      <c r="Q396" s="239">
        <v>0</v>
      </c>
      <c r="R396" s="239">
        <v>1</v>
      </c>
      <c r="S396" s="239">
        <v>0</v>
      </c>
      <c r="T396" s="239">
        <v>13</v>
      </c>
      <c r="U396" s="239">
        <v>0</v>
      </c>
      <c r="V396" s="239">
        <v>0</v>
      </c>
      <c r="W396" s="239">
        <v>10</v>
      </c>
      <c r="X396" s="252">
        <v>32</v>
      </c>
      <c r="Y396" s="264">
        <v>36</v>
      </c>
      <c r="Z396" s="278">
        <f t="shared" si="26"/>
        <v>88.888888888888886</v>
      </c>
      <c r="AB396" s="197">
        <f t="shared" si="2"/>
        <v>-15</v>
      </c>
      <c r="AC396" s="197">
        <v>51</v>
      </c>
      <c r="AD396" s="199">
        <v>21</v>
      </c>
      <c r="AE396" s="287">
        <f t="shared" si="3"/>
        <v>15</v>
      </c>
    </row>
    <row r="397" spans="1:32" ht="13.5" customHeight="1">
      <c r="A397" s="204"/>
      <c r="B397" s="205"/>
      <c r="C397" s="217"/>
      <c r="D397" s="229" t="s">
        <v>76</v>
      </c>
      <c r="E397" s="239">
        <v>8</v>
      </c>
      <c r="F397" s="239">
        <v>0</v>
      </c>
      <c r="G397" s="239">
        <v>0</v>
      </c>
      <c r="H397" s="239">
        <v>0</v>
      </c>
      <c r="I397" s="239">
        <v>0</v>
      </c>
      <c r="J397" s="239">
        <v>0</v>
      </c>
      <c r="K397" s="239">
        <v>0</v>
      </c>
      <c r="L397" s="239">
        <v>0</v>
      </c>
      <c r="M397" s="239">
        <v>0</v>
      </c>
      <c r="N397" s="239">
        <v>0</v>
      </c>
      <c r="O397" s="239">
        <v>0</v>
      </c>
      <c r="P397" s="239">
        <v>0</v>
      </c>
      <c r="Q397" s="239">
        <v>0</v>
      </c>
      <c r="R397" s="239">
        <v>1</v>
      </c>
      <c r="S397" s="239">
        <v>0</v>
      </c>
      <c r="T397" s="239">
        <v>13</v>
      </c>
      <c r="U397" s="239">
        <v>0</v>
      </c>
      <c r="V397" s="239">
        <v>0</v>
      </c>
      <c r="W397" s="239">
        <v>10</v>
      </c>
      <c r="X397" s="252">
        <v>32</v>
      </c>
      <c r="Y397" s="264">
        <v>42</v>
      </c>
      <c r="Z397" s="278">
        <f t="shared" si="26"/>
        <v>76.19047619047619</v>
      </c>
      <c r="AB397" s="197">
        <f t="shared" si="2"/>
        <v>-15</v>
      </c>
      <c r="AC397" s="197">
        <v>57</v>
      </c>
      <c r="AD397" s="197">
        <v>21</v>
      </c>
      <c r="AE397" s="287">
        <f t="shared" si="3"/>
        <v>21</v>
      </c>
    </row>
    <row r="398" spans="1:32" ht="13.5" customHeight="1">
      <c r="A398" s="204"/>
      <c r="B398" s="205"/>
      <c r="C398" s="217" t="s">
        <v>41</v>
      </c>
      <c r="D398" s="229" t="s">
        <v>357</v>
      </c>
      <c r="E398" s="239">
        <v>0</v>
      </c>
      <c r="F398" s="239">
        <v>0</v>
      </c>
      <c r="G398" s="239">
        <v>0</v>
      </c>
      <c r="H398" s="239">
        <v>0</v>
      </c>
      <c r="I398" s="239">
        <v>0</v>
      </c>
      <c r="J398" s="239">
        <v>0</v>
      </c>
      <c r="K398" s="239">
        <v>0</v>
      </c>
      <c r="L398" s="239">
        <v>0</v>
      </c>
      <c r="M398" s="239">
        <v>0</v>
      </c>
      <c r="N398" s="239">
        <v>0</v>
      </c>
      <c r="O398" s="239">
        <v>0</v>
      </c>
      <c r="P398" s="239">
        <v>0</v>
      </c>
      <c r="Q398" s="239">
        <v>0</v>
      </c>
      <c r="R398" s="239">
        <v>0</v>
      </c>
      <c r="S398" s="239">
        <v>0</v>
      </c>
      <c r="T398" s="239">
        <v>0</v>
      </c>
      <c r="U398" s="239">
        <v>0</v>
      </c>
      <c r="V398" s="239">
        <v>0</v>
      </c>
      <c r="W398" s="239">
        <v>0</v>
      </c>
      <c r="X398" s="252">
        <v>0</v>
      </c>
      <c r="Y398" s="264">
        <v>0</v>
      </c>
      <c r="Z398" s="278" t="str">
        <f t="shared" si="26"/>
        <v>－</v>
      </c>
      <c r="AB398" s="197">
        <f t="shared" si="2"/>
        <v>0</v>
      </c>
      <c r="AC398" s="197">
        <v>0</v>
      </c>
      <c r="AD398" s="197">
        <v>0</v>
      </c>
      <c r="AE398">
        <f t="shared" si="3"/>
        <v>0</v>
      </c>
    </row>
    <row r="399" spans="1:32" ht="13.5" customHeight="1">
      <c r="A399" s="204"/>
      <c r="B399" s="205"/>
      <c r="C399" s="217"/>
      <c r="D399" s="229" t="s">
        <v>76</v>
      </c>
      <c r="E399" s="239">
        <v>0</v>
      </c>
      <c r="F399" s="239">
        <v>0</v>
      </c>
      <c r="G399" s="239">
        <v>0</v>
      </c>
      <c r="H399" s="239">
        <v>0</v>
      </c>
      <c r="I399" s="239">
        <v>0</v>
      </c>
      <c r="J399" s="239">
        <v>0</v>
      </c>
      <c r="K399" s="239">
        <v>0</v>
      </c>
      <c r="L399" s="239">
        <v>0</v>
      </c>
      <c r="M399" s="239">
        <v>0</v>
      </c>
      <c r="N399" s="239">
        <v>0</v>
      </c>
      <c r="O399" s="239">
        <v>0</v>
      </c>
      <c r="P399" s="239">
        <v>0</v>
      </c>
      <c r="Q399" s="239">
        <v>0</v>
      </c>
      <c r="R399" s="239">
        <v>0</v>
      </c>
      <c r="S399" s="239">
        <v>0</v>
      </c>
      <c r="T399" s="239">
        <v>0</v>
      </c>
      <c r="U399" s="239">
        <v>0</v>
      </c>
      <c r="V399" s="239">
        <v>0</v>
      </c>
      <c r="W399" s="239">
        <v>0</v>
      </c>
      <c r="X399" s="252">
        <v>0</v>
      </c>
      <c r="Y399" s="264">
        <v>0</v>
      </c>
      <c r="Z399" s="278" t="str">
        <f t="shared" si="26"/>
        <v>－</v>
      </c>
      <c r="AB399" s="197">
        <f t="shared" si="2"/>
        <v>0</v>
      </c>
      <c r="AC399" s="197">
        <v>0</v>
      </c>
      <c r="AD399" s="196">
        <v>0</v>
      </c>
      <c r="AE399">
        <f t="shared" si="3"/>
        <v>0</v>
      </c>
    </row>
    <row r="400" spans="1:32" ht="13.5" customHeight="1">
      <c r="A400" s="204"/>
      <c r="B400" s="205"/>
      <c r="C400" s="217" t="s">
        <v>278</v>
      </c>
      <c r="D400" s="229" t="s">
        <v>357</v>
      </c>
      <c r="E400" s="239">
        <v>0</v>
      </c>
      <c r="F400" s="239">
        <v>0</v>
      </c>
      <c r="G400" s="239">
        <v>0</v>
      </c>
      <c r="H400" s="239">
        <v>0</v>
      </c>
      <c r="I400" s="239">
        <v>0</v>
      </c>
      <c r="J400" s="239">
        <v>0</v>
      </c>
      <c r="K400" s="239">
        <v>0</v>
      </c>
      <c r="L400" s="239">
        <v>0</v>
      </c>
      <c r="M400" s="239">
        <v>0</v>
      </c>
      <c r="N400" s="239">
        <v>0</v>
      </c>
      <c r="O400" s="239">
        <v>0</v>
      </c>
      <c r="P400" s="239">
        <v>0</v>
      </c>
      <c r="Q400" s="239">
        <v>0</v>
      </c>
      <c r="R400" s="239">
        <v>0</v>
      </c>
      <c r="S400" s="239">
        <v>0</v>
      </c>
      <c r="T400" s="239">
        <v>0</v>
      </c>
      <c r="U400" s="239">
        <v>0</v>
      </c>
      <c r="V400" s="239">
        <v>0</v>
      </c>
      <c r="W400" s="239">
        <v>0</v>
      </c>
      <c r="X400" s="252">
        <v>0</v>
      </c>
      <c r="Y400" s="264">
        <v>0</v>
      </c>
      <c r="Z400" s="278" t="str">
        <f t="shared" si="26"/>
        <v>－</v>
      </c>
      <c r="AB400" s="197">
        <f t="shared" si="2"/>
        <v>0</v>
      </c>
      <c r="AC400" s="197">
        <v>0</v>
      </c>
      <c r="AD400" s="197">
        <v>0</v>
      </c>
      <c r="AE400">
        <f t="shared" si="3"/>
        <v>0</v>
      </c>
    </row>
    <row r="401" spans="1:31" ht="13.5" customHeight="1">
      <c r="A401" s="204"/>
      <c r="B401" s="205"/>
      <c r="C401" s="218"/>
      <c r="D401" s="230" t="s">
        <v>76</v>
      </c>
      <c r="E401" s="237">
        <v>0</v>
      </c>
      <c r="F401" s="237">
        <v>0</v>
      </c>
      <c r="G401" s="237">
        <v>0</v>
      </c>
      <c r="H401" s="237">
        <v>0</v>
      </c>
      <c r="I401" s="237">
        <v>0</v>
      </c>
      <c r="J401" s="237">
        <v>0</v>
      </c>
      <c r="K401" s="237">
        <v>0</v>
      </c>
      <c r="L401" s="237">
        <v>0</v>
      </c>
      <c r="M401" s="237">
        <v>0</v>
      </c>
      <c r="N401" s="237">
        <v>0</v>
      </c>
      <c r="O401" s="237">
        <v>0</v>
      </c>
      <c r="P401" s="237">
        <v>0</v>
      </c>
      <c r="Q401" s="237">
        <v>0</v>
      </c>
      <c r="R401" s="237">
        <v>0</v>
      </c>
      <c r="S401" s="237">
        <v>0</v>
      </c>
      <c r="T401" s="237">
        <v>0</v>
      </c>
      <c r="U401" s="237">
        <v>0</v>
      </c>
      <c r="V401" s="237">
        <v>0</v>
      </c>
      <c r="W401" s="237">
        <v>0</v>
      </c>
      <c r="X401" s="253">
        <v>0</v>
      </c>
      <c r="Y401" s="265">
        <v>0</v>
      </c>
      <c r="Z401" s="281" t="str">
        <f t="shared" si="26"/>
        <v>－</v>
      </c>
      <c r="AB401" s="197">
        <f t="shared" si="2"/>
        <v>0</v>
      </c>
      <c r="AC401" s="199">
        <v>0</v>
      </c>
      <c r="AD401" s="197">
        <v>0</v>
      </c>
      <c r="AE401">
        <f t="shared" si="3"/>
        <v>0</v>
      </c>
    </row>
    <row r="402" spans="1:31" ht="13.5" customHeight="1">
      <c r="A402" s="202" t="s">
        <v>13</v>
      </c>
      <c r="B402" s="210"/>
      <c r="C402" s="211"/>
      <c r="D402" s="228" t="s">
        <v>357</v>
      </c>
      <c r="E402" s="238">
        <f t="shared" ref="E402:Y403" si="27">E404+E422</f>
        <v>150</v>
      </c>
      <c r="F402" s="238">
        <f t="shared" si="27"/>
        <v>21</v>
      </c>
      <c r="G402" s="238">
        <f t="shared" si="27"/>
        <v>36</v>
      </c>
      <c r="H402" s="238">
        <f t="shared" si="27"/>
        <v>3</v>
      </c>
      <c r="I402" s="238">
        <f t="shared" si="27"/>
        <v>2</v>
      </c>
      <c r="J402" s="238">
        <f t="shared" si="27"/>
        <v>1</v>
      </c>
      <c r="K402" s="238">
        <f t="shared" si="27"/>
        <v>2</v>
      </c>
      <c r="L402" s="238">
        <f t="shared" si="27"/>
        <v>13</v>
      </c>
      <c r="M402" s="238">
        <f t="shared" si="27"/>
        <v>2</v>
      </c>
      <c r="N402" s="238">
        <f t="shared" si="27"/>
        <v>24</v>
      </c>
      <c r="O402" s="238">
        <f t="shared" si="27"/>
        <v>85</v>
      </c>
      <c r="P402" s="238">
        <f t="shared" si="27"/>
        <v>5</v>
      </c>
      <c r="Q402" s="238">
        <f t="shared" si="27"/>
        <v>18</v>
      </c>
      <c r="R402" s="238">
        <f t="shared" si="27"/>
        <v>30</v>
      </c>
      <c r="S402" s="238">
        <f t="shared" si="27"/>
        <v>25</v>
      </c>
      <c r="T402" s="238">
        <f t="shared" si="27"/>
        <v>119</v>
      </c>
      <c r="U402" s="238">
        <f t="shared" si="27"/>
        <v>0</v>
      </c>
      <c r="V402" s="238">
        <f t="shared" si="27"/>
        <v>8</v>
      </c>
      <c r="W402" s="238">
        <f t="shared" si="27"/>
        <v>380</v>
      </c>
      <c r="X402" s="254">
        <f t="shared" si="27"/>
        <v>924</v>
      </c>
      <c r="Y402" s="254">
        <f t="shared" si="27"/>
        <v>1156</v>
      </c>
      <c r="Z402" s="277">
        <f t="shared" si="26"/>
        <v>79.930795847750872</v>
      </c>
      <c r="AB402" s="197">
        <f t="shared" si="2"/>
        <v>-75938</v>
      </c>
      <c r="AC402" s="199">
        <v>77094</v>
      </c>
      <c r="AD402" s="197">
        <v>77077</v>
      </c>
      <c r="AE402">
        <f t="shared" si="3"/>
        <v>-75921</v>
      </c>
    </row>
    <row r="403" spans="1:31" ht="13.5" customHeight="1">
      <c r="A403" s="203"/>
      <c r="B403" s="205"/>
      <c r="C403" s="211"/>
      <c r="D403" s="231" t="s">
        <v>76</v>
      </c>
      <c r="E403" s="245">
        <f t="shared" si="27"/>
        <v>180</v>
      </c>
      <c r="F403" s="245">
        <f t="shared" si="27"/>
        <v>40</v>
      </c>
      <c r="G403" s="245">
        <f t="shared" si="27"/>
        <v>43</v>
      </c>
      <c r="H403" s="245">
        <f t="shared" si="27"/>
        <v>3</v>
      </c>
      <c r="I403" s="245">
        <f t="shared" si="27"/>
        <v>2</v>
      </c>
      <c r="J403" s="245">
        <f t="shared" si="27"/>
        <v>1</v>
      </c>
      <c r="K403" s="245">
        <f t="shared" si="27"/>
        <v>2</v>
      </c>
      <c r="L403" s="245">
        <f t="shared" si="27"/>
        <v>14</v>
      </c>
      <c r="M403" s="245">
        <f t="shared" si="27"/>
        <v>2</v>
      </c>
      <c r="N403" s="245">
        <f t="shared" si="27"/>
        <v>26</v>
      </c>
      <c r="O403" s="245">
        <f t="shared" si="27"/>
        <v>314</v>
      </c>
      <c r="P403" s="245">
        <f t="shared" si="27"/>
        <v>5</v>
      </c>
      <c r="Q403" s="245">
        <f t="shared" si="27"/>
        <v>25</v>
      </c>
      <c r="R403" s="245">
        <f t="shared" si="27"/>
        <v>38</v>
      </c>
      <c r="S403" s="245">
        <f t="shared" si="27"/>
        <v>27</v>
      </c>
      <c r="T403" s="245">
        <f t="shared" si="27"/>
        <v>145</v>
      </c>
      <c r="U403" s="245">
        <f t="shared" si="27"/>
        <v>0</v>
      </c>
      <c r="V403" s="245">
        <f t="shared" si="27"/>
        <v>9</v>
      </c>
      <c r="W403" s="245">
        <f t="shared" si="27"/>
        <v>396</v>
      </c>
      <c r="X403" s="260">
        <f t="shared" si="27"/>
        <v>1272</v>
      </c>
      <c r="Y403" s="260">
        <f t="shared" si="27"/>
        <v>1492</v>
      </c>
      <c r="Z403" s="279">
        <f t="shared" si="26"/>
        <v>85.254691689008041</v>
      </c>
      <c r="AB403" s="197">
        <f t="shared" si="2"/>
        <v>-81174</v>
      </c>
      <c r="AC403" s="197">
        <v>82666</v>
      </c>
      <c r="AD403" s="197">
        <v>82624</v>
      </c>
      <c r="AE403">
        <f t="shared" si="3"/>
        <v>-81132</v>
      </c>
    </row>
    <row r="404" spans="1:31" ht="13.5" customHeight="1">
      <c r="A404" s="204"/>
      <c r="B404" s="202" t="s">
        <v>355</v>
      </c>
      <c r="C404" s="222"/>
      <c r="D404" s="226" t="s">
        <v>357</v>
      </c>
      <c r="E404" s="236">
        <f t="shared" ref="E404:Y405" si="28">E406+E408+E410+E412+E414+E416+E418+E420</f>
        <v>95</v>
      </c>
      <c r="F404" s="236">
        <f t="shared" si="28"/>
        <v>15</v>
      </c>
      <c r="G404" s="236">
        <f t="shared" si="28"/>
        <v>26</v>
      </c>
      <c r="H404" s="236">
        <f t="shared" si="28"/>
        <v>3</v>
      </c>
      <c r="I404" s="236">
        <f t="shared" si="28"/>
        <v>2</v>
      </c>
      <c r="J404" s="236">
        <f t="shared" si="28"/>
        <v>1</v>
      </c>
      <c r="K404" s="236">
        <f t="shared" si="28"/>
        <v>2</v>
      </c>
      <c r="L404" s="236">
        <f t="shared" si="28"/>
        <v>13</v>
      </c>
      <c r="M404" s="236">
        <f t="shared" si="28"/>
        <v>0</v>
      </c>
      <c r="N404" s="236">
        <f t="shared" si="28"/>
        <v>23</v>
      </c>
      <c r="O404" s="236">
        <f t="shared" si="28"/>
        <v>48</v>
      </c>
      <c r="P404" s="236">
        <f t="shared" si="28"/>
        <v>4</v>
      </c>
      <c r="Q404" s="236">
        <f t="shared" si="28"/>
        <v>17</v>
      </c>
      <c r="R404" s="236">
        <f t="shared" si="28"/>
        <v>29</v>
      </c>
      <c r="S404" s="236">
        <f t="shared" si="28"/>
        <v>22</v>
      </c>
      <c r="T404" s="236">
        <f t="shared" si="28"/>
        <v>109</v>
      </c>
      <c r="U404" s="236">
        <f t="shared" si="28"/>
        <v>0</v>
      </c>
      <c r="V404" s="236">
        <f t="shared" si="28"/>
        <v>1</v>
      </c>
      <c r="W404" s="236">
        <f t="shared" si="28"/>
        <v>349</v>
      </c>
      <c r="X404" s="256">
        <f t="shared" si="28"/>
        <v>759</v>
      </c>
      <c r="Y404" s="256">
        <f t="shared" si="28"/>
        <v>1016</v>
      </c>
      <c r="Z404" s="280">
        <f t="shared" si="26"/>
        <v>74.704724409448815</v>
      </c>
      <c r="AB404" s="197">
        <f t="shared" si="2"/>
        <v>-72294</v>
      </c>
      <c r="AC404" s="197">
        <v>73310</v>
      </c>
      <c r="AD404" s="197">
        <v>73313</v>
      </c>
      <c r="AE404">
        <f t="shared" si="3"/>
        <v>-72297</v>
      </c>
    </row>
    <row r="405" spans="1:31" ht="13.5" customHeight="1">
      <c r="A405" s="204"/>
      <c r="B405" s="203"/>
      <c r="C405" s="211"/>
      <c r="D405" s="227" t="s">
        <v>76</v>
      </c>
      <c r="E405" s="237">
        <f t="shared" si="28"/>
        <v>111</v>
      </c>
      <c r="F405" s="237">
        <f t="shared" si="28"/>
        <v>30</v>
      </c>
      <c r="G405" s="237">
        <f t="shared" si="28"/>
        <v>33</v>
      </c>
      <c r="H405" s="237">
        <f t="shared" si="28"/>
        <v>3</v>
      </c>
      <c r="I405" s="237">
        <f t="shared" si="28"/>
        <v>2</v>
      </c>
      <c r="J405" s="237">
        <f t="shared" si="28"/>
        <v>1</v>
      </c>
      <c r="K405" s="237">
        <f t="shared" si="28"/>
        <v>2</v>
      </c>
      <c r="L405" s="237">
        <f t="shared" si="28"/>
        <v>14</v>
      </c>
      <c r="M405" s="237">
        <f t="shared" si="28"/>
        <v>0</v>
      </c>
      <c r="N405" s="237">
        <f t="shared" si="28"/>
        <v>25</v>
      </c>
      <c r="O405" s="237">
        <f t="shared" si="28"/>
        <v>230</v>
      </c>
      <c r="P405" s="237">
        <f t="shared" si="28"/>
        <v>4</v>
      </c>
      <c r="Q405" s="237">
        <f t="shared" si="28"/>
        <v>24</v>
      </c>
      <c r="R405" s="237">
        <f t="shared" si="28"/>
        <v>34</v>
      </c>
      <c r="S405" s="237">
        <f t="shared" si="28"/>
        <v>24</v>
      </c>
      <c r="T405" s="237">
        <f t="shared" si="28"/>
        <v>135</v>
      </c>
      <c r="U405" s="237">
        <f t="shared" si="28"/>
        <v>0</v>
      </c>
      <c r="V405" s="237">
        <f t="shared" si="28"/>
        <v>2</v>
      </c>
      <c r="W405" s="237">
        <f t="shared" si="28"/>
        <v>365</v>
      </c>
      <c r="X405" s="261">
        <f t="shared" si="28"/>
        <v>1039</v>
      </c>
      <c r="Y405" s="261">
        <f t="shared" si="28"/>
        <v>1176</v>
      </c>
      <c r="Z405" s="281">
        <f t="shared" si="26"/>
        <v>88.350340136054413</v>
      </c>
      <c r="AB405" s="197">
        <f t="shared" si="2"/>
        <v>-76121</v>
      </c>
      <c r="AC405" s="196">
        <v>77297</v>
      </c>
      <c r="AD405" s="197">
        <v>77300</v>
      </c>
      <c r="AE405">
        <f t="shared" si="3"/>
        <v>-76124</v>
      </c>
    </row>
    <row r="406" spans="1:31" ht="13.5" customHeight="1">
      <c r="A406" s="204"/>
      <c r="B406" s="204"/>
      <c r="C406" s="216" t="s">
        <v>318</v>
      </c>
      <c r="D406" s="228" t="s">
        <v>357</v>
      </c>
      <c r="E406" s="238">
        <v>53</v>
      </c>
      <c r="F406" s="238">
        <v>14</v>
      </c>
      <c r="G406" s="238">
        <v>22</v>
      </c>
      <c r="H406" s="238">
        <v>3</v>
      </c>
      <c r="I406" s="238">
        <v>2</v>
      </c>
      <c r="J406" s="238">
        <v>1</v>
      </c>
      <c r="K406" s="238">
        <v>0</v>
      </c>
      <c r="L406" s="238">
        <v>0</v>
      </c>
      <c r="M406" s="238">
        <v>0</v>
      </c>
      <c r="N406" s="238">
        <v>3</v>
      </c>
      <c r="O406" s="238">
        <v>41</v>
      </c>
      <c r="P406" s="238">
        <v>1</v>
      </c>
      <c r="Q406" s="238">
        <v>4</v>
      </c>
      <c r="R406" s="238">
        <v>11</v>
      </c>
      <c r="S406" s="238">
        <v>1</v>
      </c>
      <c r="T406" s="238">
        <v>100</v>
      </c>
      <c r="U406" s="238">
        <v>0</v>
      </c>
      <c r="V406" s="238">
        <v>0</v>
      </c>
      <c r="W406" s="238">
        <v>322</v>
      </c>
      <c r="X406" s="251">
        <v>578</v>
      </c>
      <c r="Y406" s="263">
        <v>649</v>
      </c>
      <c r="Z406" s="277">
        <f t="shared" si="26"/>
        <v>89.060092449922962</v>
      </c>
      <c r="AB406" s="197">
        <f t="shared" si="2"/>
        <v>-59558</v>
      </c>
      <c r="AC406" s="197">
        <v>60207</v>
      </c>
      <c r="AD406" s="197">
        <v>60207</v>
      </c>
      <c r="AE406">
        <f t="shared" si="3"/>
        <v>-59558</v>
      </c>
    </row>
    <row r="407" spans="1:31" ht="13.5" customHeight="1">
      <c r="A407" s="204"/>
      <c r="B407" s="205"/>
      <c r="C407" s="217"/>
      <c r="D407" s="229" t="s">
        <v>76</v>
      </c>
      <c r="E407" s="239">
        <v>67</v>
      </c>
      <c r="F407" s="239">
        <v>29</v>
      </c>
      <c r="G407" s="239">
        <v>29</v>
      </c>
      <c r="H407" s="239">
        <v>3</v>
      </c>
      <c r="I407" s="239">
        <v>2</v>
      </c>
      <c r="J407" s="239">
        <v>1</v>
      </c>
      <c r="K407" s="239">
        <v>0</v>
      </c>
      <c r="L407" s="239">
        <v>0</v>
      </c>
      <c r="M407" s="239">
        <v>0</v>
      </c>
      <c r="N407" s="239">
        <v>5</v>
      </c>
      <c r="O407" s="239">
        <v>223</v>
      </c>
      <c r="P407" s="239">
        <v>1</v>
      </c>
      <c r="Q407" s="239">
        <v>6</v>
      </c>
      <c r="R407" s="239">
        <v>11</v>
      </c>
      <c r="S407" s="239">
        <v>1</v>
      </c>
      <c r="T407" s="239">
        <v>126</v>
      </c>
      <c r="U407" s="239">
        <v>0</v>
      </c>
      <c r="V407" s="239">
        <v>0</v>
      </c>
      <c r="W407" s="239">
        <v>336</v>
      </c>
      <c r="X407" s="252">
        <v>840</v>
      </c>
      <c r="Y407" s="264">
        <v>783</v>
      </c>
      <c r="Z407" s="278">
        <f t="shared" si="26"/>
        <v>107.27969348659003</v>
      </c>
      <c r="AB407" s="197">
        <f t="shared" si="2"/>
        <v>-62453</v>
      </c>
      <c r="AC407" s="197">
        <v>63236</v>
      </c>
      <c r="AD407" s="197">
        <v>63236</v>
      </c>
      <c r="AE407">
        <f t="shared" si="3"/>
        <v>-62453</v>
      </c>
    </row>
    <row r="408" spans="1:31" ht="13.5" customHeight="1">
      <c r="A408" s="204"/>
      <c r="B408" s="205"/>
      <c r="C408" s="217" t="s">
        <v>280</v>
      </c>
      <c r="D408" s="229" t="s">
        <v>357</v>
      </c>
      <c r="E408" s="239">
        <v>0</v>
      </c>
      <c r="F408" s="239">
        <v>0</v>
      </c>
      <c r="G408" s="239">
        <v>0</v>
      </c>
      <c r="H408" s="239">
        <v>0</v>
      </c>
      <c r="I408" s="239">
        <v>0</v>
      </c>
      <c r="J408" s="239">
        <v>0</v>
      </c>
      <c r="K408" s="239">
        <v>0</v>
      </c>
      <c r="L408" s="239">
        <v>0</v>
      </c>
      <c r="M408" s="239">
        <v>0</v>
      </c>
      <c r="N408" s="239">
        <v>0</v>
      </c>
      <c r="O408" s="239">
        <v>0</v>
      </c>
      <c r="P408" s="239">
        <v>0</v>
      </c>
      <c r="Q408" s="239">
        <v>0</v>
      </c>
      <c r="R408" s="239">
        <v>0</v>
      </c>
      <c r="S408" s="239">
        <v>0</v>
      </c>
      <c r="T408" s="239">
        <v>0</v>
      </c>
      <c r="U408" s="239">
        <v>0</v>
      </c>
      <c r="V408" s="239">
        <v>0</v>
      </c>
      <c r="W408" s="239">
        <v>0</v>
      </c>
      <c r="X408" s="252">
        <v>0</v>
      </c>
      <c r="Y408" s="264">
        <v>0</v>
      </c>
      <c r="Z408" s="278" t="str">
        <f t="shared" si="26"/>
        <v>－</v>
      </c>
      <c r="AB408" s="197">
        <f t="shared" si="2"/>
        <v>0</v>
      </c>
      <c r="AC408" s="197">
        <v>0</v>
      </c>
      <c r="AD408" s="197">
        <v>0</v>
      </c>
      <c r="AE408">
        <f t="shared" si="3"/>
        <v>0</v>
      </c>
    </row>
    <row r="409" spans="1:31" ht="13.5" customHeight="1">
      <c r="A409" s="204"/>
      <c r="B409" s="205"/>
      <c r="C409" s="217"/>
      <c r="D409" s="229" t="s">
        <v>76</v>
      </c>
      <c r="E409" s="239">
        <v>0</v>
      </c>
      <c r="F409" s="239">
        <v>0</v>
      </c>
      <c r="G409" s="239">
        <v>0</v>
      </c>
      <c r="H409" s="239">
        <v>0</v>
      </c>
      <c r="I409" s="239">
        <v>0</v>
      </c>
      <c r="J409" s="239">
        <v>0</v>
      </c>
      <c r="K409" s="239">
        <v>0</v>
      </c>
      <c r="L409" s="239">
        <v>0</v>
      </c>
      <c r="M409" s="239">
        <v>0</v>
      </c>
      <c r="N409" s="239">
        <v>0</v>
      </c>
      <c r="O409" s="239">
        <v>0</v>
      </c>
      <c r="P409" s="239">
        <v>0</v>
      </c>
      <c r="Q409" s="239">
        <v>0</v>
      </c>
      <c r="R409" s="239">
        <v>0</v>
      </c>
      <c r="S409" s="239">
        <v>0</v>
      </c>
      <c r="T409" s="239">
        <v>0</v>
      </c>
      <c r="U409" s="239">
        <v>0</v>
      </c>
      <c r="V409" s="239">
        <v>0</v>
      </c>
      <c r="W409" s="239">
        <v>0</v>
      </c>
      <c r="X409" s="252">
        <v>0</v>
      </c>
      <c r="Y409" s="264">
        <v>0</v>
      </c>
      <c r="Z409" s="278" t="str">
        <f t="shared" si="26"/>
        <v>－</v>
      </c>
      <c r="AB409" s="197">
        <f t="shared" si="2"/>
        <v>0</v>
      </c>
      <c r="AC409" s="197">
        <v>0</v>
      </c>
      <c r="AD409" s="197">
        <v>0</v>
      </c>
      <c r="AE409">
        <f t="shared" si="3"/>
        <v>0</v>
      </c>
    </row>
    <row r="410" spans="1:31" ht="13.5" customHeight="1">
      <c r="A410" s="204"/>
      <c r="B410" s="205"/>
      <c r="C410" s="217" t="s">
        <v>281</v>
      </c>
      <c r="D410" s="229" t="s">
        <v>357</v>
      </c>
      <c r="E410" s="239">
        <v>4</v>
      </c>
      <c r="F410" s="239">
        <v>0</v>
      </c>
      <c r="G410" s="239">
        <v>0</v>
      </c>
      <c r="H410" s="239">
        <v>0</v>
      </c>
      <c r="I410" s="239">
        <v>0</v>
      </c>
      <c r="J410" s="239">
        <v>0</v>
      </c>
      <c r="K410" s="239">
        <v>0</v>
      </c>
      <c r="L410" s="239">
        <v>0</v>
      </c>
      <c r="M410" s="239">
        <v>0</v>
      </c>
      <c r="N410" s="239">
        <v>3</v>
      </c>
      <c r="O410" s="239">
        <v>5</v>
      </c>
      <c r="P410" s="239">
        <v>2</v>
      </c>
      <c r="Q410" s="239">
        <v>0</v>
      </c>
      <c r="R410" s="239">
        <v>0</v>
      </c>
      <c r="S410" s="239">
        <v>0</v>
      </c>
      <c r="T410" s="239">
        <v>0</v>
      </c>
      <c r="U410" s="239">
        <v>0</v>
      </c>
      <c r="V410" s="239">
        <v>0</v>
      </c>
      <c r="W410" s="239">
        <v>2</v>
      </c>
      <c r="X410" s="252">
        <v>16</v>
      </c>
      <c r="Y410" s="264">
        <v>13</v>
      </c>
      <c r="Z410" s="278">
        <f t="shared" si="26"/>
        <v>123.07692307692308</v>
      </c>
      <c r="AB410" s="197">
        <f t="shared" si="2"/>
        <v>-48</v>
      </c>
      <c r="AC410" s="197">
        <v>61</v>
      </c>
      <c r="AD410" s="197">
        <v>61</v>
      </c>
      <c r="AE410">
        <f t="shared" si="3"/>
        <v>-48</v>
      </c>
    </row>
    <row r="411" spans="1:31" ht="13.5" customHeight="1">
      <c r="A411" s="204"/>
      <c r="B411" s="205"/>
      <c r="C411" s="217"/>
      <c r="D411" s="229" t="s">
        <v>76</v>
      </c>
      <c r="E411" s="239">
        <v>4</v>
      </c>
      <c r="F411" s="239">
        <v>0</v>
      </c>
      <c r="G411" s="239">
        <v>0</v>
      </c>
      <c r="H411" s="239">
        <v>0</v>
      </c>
      <c r="I411" s="239">
        <v>0</v>
      </c>
      <c r="J411" s="239">
        <v>0</v>
      </c>
      <c r="K411" s="239">
        <v>0</v>
      </c>
      <c r="L411" s="239">
        <v>0</v>
      </c>
      <c r="M411" s="239">
        <v>0</v>
      </c>
      <c r="N411" s="239">
        <v>3</v>
      </c>
      <c r="O411" s="239">
        <v>5</v>
      </c>
      <c r="P411" s="239">
        <v>2</v>
      </c>
      <c r="Q411" s="239">
        <v>0</v>
      </c>
      <c r="R411" s="239">
        <v>0</v>
      </c>
      <c r="S411" s="239">
        <v>0</v>
      </c>
      <c r="T411" s="239">
        <v>0</v>
      </c>
      <c r="U411" s="239">
        <v>0</v>
      </c>
      <c r="V411" s="239">
        <v>0</v>
      </c>
      <c r="W411" s="239">
        <v>3</v>
      </c>
      <c r="X411" s="252">
        <v>17</v>
      </c>
      <c r="Y411" s="264">
        <v>13</v>
      </c>
      <c r="Z411" s="278">
        <f t="shared" si="26"/>
        <v>130.76923076923077</v>
      </c>
      <c r="AB411" s="197">
        <f t="shared" si="2"/>
        <v>-53</v>
      </c>
      <c r="AC411" s="197">
        <v>66</v>
      </c>
      <c r="AD411" s="197">
        <v>66</v>
      </c>
      <c r="AE411">
        <f t="shared" si="3"/>
        <v>-53</v>
      </c>
    </row>
    <row r="412" spans="1:31" ht="13.5" customHeight="1">
      <c r="A412" s="204"/>
      <c r="B412" s="205"/>
      <c r="C412" s="217" t="s">
        <v>17</v>
      </c>
      <c r="D412" s="229" t="s">
        <v>357</v>
      </c>
      <c r="E412" s="239">
        <v>0</v>
      </c>
      <c r="F412" s="239">
        <v>0</v>
      </c>
      <c r="G412" s="239">
        <v>0</v>
      </c>
      <c r="H412" s="239">
        <v>0</v>
      </c>
      <c r="I412" s="239">
        <v>0</v>
      </c>
      <c r="J412" s="239">
        <v>0</v>
      </c>
      <c r="K412" s="239">
        <v>0</v>
      </c>
      <c r="L412" s="239">
        <v>0</v>
      </c>
      <c r="M412" s="239">
        <v>0</v>
      </c>
      <c r="N412" s="239">
        <v>0</v>
      </c>
      <c r="O412" s="239">
        <v>0</v>
      </c>
      <c r="P412" s="239">
        <v>0</v>
      </c>
      <c r="Q412" s="239">
        <v>0</v>
      </c>
      <c r="R412" s="239">
        <v>0</v>
      </c>
      <c r="S412" s="239">
        <v>0</v>
      </c>
      <c r="T412" s="239">
        <v>0</v>
      </c>
      <c r="U412" s="239">
        <v>0</v>
      </c>
      <c r="V412" s="239">
        <v>0</v>
      </c>
      <c r="W412" s="239">
        <v>0</v>
      </c>
      <c r="X412" s="252">
        <v>0</v>
      </c>
      <c r="Y412" s="264">
        <v>0</v>
      </c>
      <c r="Z412" s="278" t="str">
        <f t="shared" si="26"/>
        <v>－</v>
      </c>
      <c r="AB412" s="284">
        <f t="shared" si="2"/>
        <v>-75</v>
      </c>
      <c r="AC412" s="197">
        <v>75</v>
      </c>
      <c r="AD412" s="197">
        <v>78</v>
      </c>
      <c r="AE412">
        <f t="shared" si="3"/>
        <v>-78</v>
      </c>
    </row>
    <row r="413" spans="1:31" ht="13.5" customHeight="1">
      <c r="A413" s="204"/>
      <c r="B413" s="205"/>
      <c r="C413" s="217"/>
      <c r="D413" s="229" t="s">
        <v>76</v>
      </c>
      <c r="E413" s="239">
        <v>0</v>
      </c>
      <c r="F413" s="239">
        <v>0</v>
      </c>
      <c r="G413" s="239">
        <v>0</v>
      </c>
      <c r="H413" s="239">
        <v>0</v>
      </c>
      <c r="I413" s="239">
        <v>0</v>
      </c>
      <c r="J413" s="239">
        <v>0</v>
      </c>
      <c r="K413" s="239">
        <v>0</v>
      </c>
      <c r="L413" s="239">
        <v>0</v>
      </c>
      <c r="M413" s="239">
        <v>0</v>
      </c>
      <c r="N413" s="239">
        <v>0</v>
      </c>
      <c r="O413" s="239">
        <v>0</v>
      </c>
      <c r="P413" s="239">
        <v>0</v>
      </c>
      <c r="Q413" s="239">
        <v>0</v>
      </c>
      <c r="R413" s="239">
        <v>0</v>
      </c>
      <c r="S413" s="239">
        <v>0</v>
      </c>
      <c r="T413" s="239">
        <v>0</v>
      </c>
      <c r="U413" s="239">
        <v>0</v>
      </c>
      <c r="V413" s="239">
        <v>0</v>
      </c>
      <c r="W413" s="239">
        <v>0</v>
      </c>
      <c r="X413" s="252">
        <v>0</v>
      </c>
      <c r="Y413" s="264">
        <v>0</v>
      </c>
      <c r="Z413" s="278" t="str">
        <f t="shared" si="26"/>
        <v>－</v>
      </c>
      <c r="AB413" s="284">
        <f t="shared" si="2"/>
        <v>-88</v>
      </c>
      <c r="AC413" s="197">
        <v>88</v>
      </c>
      <c r="AD413" s="197">
        <v>91</v>
      </c>
      <c r="AE413">
        <f t="shared" si="3"/>
        <v>-91</v>
      </c>
    </row>
    <row r="414" spans="1:31" ht="13.5" customHeight="1">
      <c r="A414" s="204"/>
      <c r="B414" s="205"/>
      <c r="C414" s="217" t="s">
        <v>7</v>
      </c>
      <c r="D414" s="229" t="s">
        <v>357</v>
      </c>
      <c r="E414" s="239">
        <v>2</v>
      </c>
      <c r="F414" s="239">
        <v>0</v>
      </c>
      <c r="G414" s="239">
        <v>0</v>
      </c>
      <c r="H414" s="239">
        <v>0</v>
      </c>
      <c r="I414" s="239">
        <v>0</v>
      </c>
      <c r="J414" s="239">
        <v>0</v>
      </c>
      <c r="K414" s="239">
        <v>0</v>
      </c>
      <c r="L414" s="239">
        <v>1</v>
      </c>
      <c r="M414" s="239">
        <v>0</v>
      </c>
      <c r="N414" s="239">
        <v>0</v>
      </c>
      <c r="O414" s="239">
        <v>0</v>
      </c>
      <c r="P414" s="239">
        <v>0</v>
      </c>
      <c r="Q414" s="239">
        <v>1</v>
      </c>
      <c r="R414" s="239">
        <v>0</v>
      </c>
      <c r="S414" s="239">
        <v>2</v>
      </c>
      <c r="T414" s="239">
        <v>0</v>
      </c>
      <c r="U414" s="239">
        <v>0</v>
      </c>
      <c r="V414" s="239">
        <v>1</v>
      </c>
      <c r="W414" s="239">
        <v>4</v>
      </c>
      <c r="X414" s="252">
        <v>11</v>
      </c>
      <c r="Y414" s="264">
        <v>8</v>
      </c>
      <c r="Z414" s="278">
        <f t="shared" si="26"/>
        <v>137.5</v>
      </c>
      <c r="AB414" s="197">
        <f t="shared" si="2"/>
        <v>-109</v>
      </c>
      <c r="AC414" s="197">
        <v>117</v>
      </c>
      <c r="AD414" s="197">
        <v>117</v>
      </c>
      <c r="AE414">
        <f t="shared" si="3"/>
        <v>-109</v>
      </c>
    </row>
    <row r="415" spans="1:31" ht="13.5" customHeight="1">
      <c r="A415" s="204"/>
      <c r="B415" s="205"/>
      <c r="C415" s="217"/>
      <c r="D415" s="229" t="s">
        <v>76</v>
      </c>
      <c r="E415" s="239">
        <v>2</v>
      </c>
      <c r="F415" s="239">
        <v>0</v>
      </c>
      <c r="G415" s="239">
        <v>0</v>
      </c>
      <c r="H415" s="239">
        <v>0</v>
      </c>
      <c r="I415" s="239">
        <v>0</v>
      </c>
      <c r="J415" s="239">
        <v>0</v>
      </c>
      <c r="K415" s="239">
        <v>0</v>
      </c>
      <c r="L415" s="239">
        <v>2</v>
      </c>
      <c r="M415" s="239">
        <v>0</v>
      </c>
      <c r="N415" s="239">
        <v>0</v>
      </c>
      <c r="O415" s="239">
        <v>0</v>
      </c>
      <c r="P415" s="239">
        <v>0</v>
      </c>
      <c r="Q415" s="239">
        <v>2</v>
      </c>
      <c r="R415" s="239">
        <v>0</v>
      </c>
      <c r="S415" s="239">
        <v>4</v>
      </c>
      <c r="T415" s="239">
        <v>0</v>
      </c>
      <c r="U415" s="239">
        <v>0</v>
      </c>
      <c r="V415" s="239">
        <v>2</v>
      </c>
      <c r="W415" s="239">
        <v>5</v>
      </c>
      <c r="X415" s="252">
        <v>17</v>
      </c>
      <c r="Y415" s="264">
        <v>8</v>
      </c>
      <c r="Z415" s="278">
        <f t="shared" si="26"/>
        <v>212.5</v>
      </c>
      <c r="AB415" s="197">
        <f t="shared" si="2"/>
        <v>-166</v>
      </c>
      <c r="AC415" s="197">
        <v>174</v>
      </c>
      <c r="AD415" s="197">
        <v>174</v>
      </c>
      <c r="AE415">
        <f t="shared" si="3"/>
        <v>-166</v>
      </c>
    </row>
    <row r="416" spans="1:31" ht="13.5" customHeight="1">
      <c r="A416" s="204"/>
      <c r="B416" s="205"/>
      <c r="C416" s="217" t="s">
        <v>282</v>
      </c>
      <c r="D416" s="229" t="s">
        <v>357</v>
      </c>
      <c r="E416" s="239">
        <v>35</v>
      </c>
      <c r="F416" s="239">
        <v>1</v>
      </c>
      <c r="G416" s="239">
        <v>4</v>
      </c>
      <c r="H416" s="239">
        <v>0</v>
      </c>
      <c r="I416" s="239">
        <v>0</v>
      </c>
      <c r="J416" s="239">
        <v>0</v>
      </c>
      <c r="K416" s="239">
        <v>2</v>
      </c>
      <c r="L416" s="239">
        <v>12</v>
      </c>
      <c r="M416" s="239">
        <v>0</v>
      </c>
      <c r="N416" s="239">
        <v>4</v>
      </c>
      <c r="O416" s="239">
        <v>2</v>
      </c>
      <c r="P416" s="239">
        <v>0</v>
      </c>
      <c r="Q416" s="239">
        <v>12</v>
      </c>
      <c r="R416" s="239">
        <v>18</v>
      </c>
      <c r="S416" s="239">
        <v>19</v>
      </c>
      <c r="T416" s="239">
        <v>9</v>
      </c>
      <c r="U416" s="239">
        <v>0</v>
      </c>
      <c r="V416" s="239">
        <v>0</v>
      </c>
      <c r="W416" s="239">
        <v>21</v>
      </c>
      <c r="X416" s="252">
        <v>139</v>
      </c>
      <c r="Y416" s="264">
        <v>342</v>
      </c>
      <c r="Z416" s="278">
        <f t="shared" si="26"/>
        <v>40.643274853801174</v>
      </c>
      <c r="AB416" s="197">
        <f t="shared" si="2"/>
        <v>-12382</v>
      </c>
      <c r="AC416" s="197">
        <v>12724</v>
      </c>
      <c r="AD416" s="197">
        <v>12724</v>
      </c>
      <c r="AE416">
        <f t="shared" si="3"/>
        <v>-12382</v>
      </c>
    </row>
    <row r="417" spans="1:31" ht="13.5" customHeight="1">
      <c r="A417" s="204"/>
      <c r="B417" s="205"/>
      <c r="C417" s="217"/>
      <c r="D417" s="229" t="s">
        <v>76</v>
      </c>
      <c r="E417" s="239">
        <v>37</v>
      </c>
      <c r="F417" s="239">
        <v>1</v>
      </c>
      <c r="G417" s="239">
        <v>4</v>
      </c>
      <c r="H417" s="239">
        <v>0</v>
      </c>
      <c r="I417" s="239">
        <v>0</v>
      </c>
      <c r="J417" s="239">
        <v>0</v>
      </c>
      <c r="K417" s="239">
        <v>2</v>
      </c>
      <c r="L417" s="239">
        <v>12</v>
      </c>
      <c r="M417" s="239">
        <v>0</v>
      </c>
      <c r="N417" s="239">
        <v>4</v>
      </c>
      <c r="O417" s="239">
        <v>2</v>
      </c>
      <c r="P417" s="239">
        <v>0</v>
      </c>
      <c r="Q417" s="239">
        <v>16</v>
      </c>
      <c r="R417" s="239">
        <v>23</v>
      </c>
      <c r="S417" s="239">
        <v>19</v>
      </c>
      <c r="T417" s="239">
        <v>9</v>
      </c>
      <c r="U417" s="239">
        <v>0</v>
      </c>
      <c r="V417" s="239">
        <v>0</v>
      </c>
      <c r="W417" s="239">
        <v>21</v>
      </c>
      <c r="X417" s="252">
        <v>150</v>
      </c>
      <c r="Y417" s="264">
        <v>368</v>
      </c>
      <c r="Z417" s="278">
        <f t="shared" si="26"/>
        <v>40.760869565217391</v>
      </c>
      <c r="AB417" s="197">
        <f t="shared" si="2"/>
        <v>-13166</v>
      </c>
      <c r="AC417" s="197">
        <v>13534</v>
      </c>
      <c r="AD417" s="197">
        <v>13534</v>
      </c>
      <c r="AE417">
        <f t="shared" si="3"/>
        <v>-13166</v>
      </c>
    </row>
    <row r="418" spans="1:31" ht="13.5" customHeight="1">
      <c r="A418" s="204"/>
      <c r="B418" s="211"/>
      <c r="C418" s="217" t="s">
        <v>283</v>
      </c>
      <c r="D418" s="229" t="s">
        <v>357</v>
      </c>
      <c r="E418" s="239">
        <v>0</v>
      </c>
      <c r="F418" s="239">
        <v>0</v>
      </c>
      <c r="G418" s="239">
        <v>0</v>
      </c>
      <c r="H418" s="239">
        <v>0</v>
      </c>
      <c r="I418" s="239">
        <v>0</v>
      </c>
      <c r="J418" s="239">
        <v>0</v>
      </c>
      <c r="K418" s="239">
        <v>0</v>
      </c>
      <c r="L418" s="239">
        <v>0</v>
      </c>
      <c r="M418" s="239">
        <v>0</v>
      </c>
      <c r="N418" s="239">
        <v>0</v>
      </c>
      <c r="O418" s="239">
        <v>0</v>
      </c>
      <c r="P418" s="239">
        <v>0</v>
      </c>
      <c r="Q418" s="239">
        <v>0</v>
      </c>
      <c r="R418" s="239">
        <v>0</v>
      </c>
      <c r="S418" s="239">
        <v>0</v>
      </c>
      <c r="T418" s="239">
        <v>0</v>
      </c>
      <c r="U418" s="239">
        <v>0</v>
      </c>
      <c r="V418" s="239">
        <v>0</v>
      </c>
      <c r="W418" s="239">
        <v>0</v>
      </c>
      <c r="X418" s="252">
        <v>0</v>
      </c>
      <c r="Y418" s="264">
        <v>4</v>
      </c>
      <c r="Z418" s="278">
        <f t="shared" si="26"/>
        <v>0</v>
      </c>
      <c r="AB418" s="197">
        <f t="shared" si="2"/>
        <v>-61</v>
      </c>
      <c r="AC418" s="197">
        <v>65</v>
      </c>
      <c r="AD418" s="197">
        <v>65</v>
      </c>
      <c r="AE418">
        <f t="shared" si="3"/>
        <v>-61</v>
      </c>
    </row>
    <row r="419" spans="1:31" ht="13.5" customHeight="1">
      <c r="A419" s="204"/>
      <c r="B419" s="211"/>
      <c r="C419" s="217"/>
      <c r="D419" s="229" t="s">
        <v>76</v>
      </c>
      <c r="E419" s="239">
        <v>0</v>
      </c>
      <c r="F419" s="239">
        <v>0</v>
      </c>
      <c r="G419" s="239">
        <v>0</v>
      </c>
      <c r="H419" s="239">
        <v>0</v>
      </c>
      <c r="I419" s="239">
        <v>0</v>
      </c>
      <c r="J419" s="239">
        <v>0</v>
      </c>
      <c r="K419" s="239">
        <v>0</v>
      </c>
      <c r="L419" s="239">
        <v>0</v>
      </c>
      <c r="M419" s="239">
        <v>0</v>
      </c>
      <c r="N419" s="239">
        <v>0</v>
      </c>
      <c r="O419" s="239">
        <v>0</v>
      </c>
      <c r="P419" s="239">
        <v>0</v>
      </c>
      <c r="Q419" s="239">
        <v>0</v>
      </c>
      <c r="R419" s="239">
        <v>0</v>
      </c>
      <c r="S419" s="239">
        <v>0</v>
      </c>
      <c r="T419" s="239">
        <v>0</v>
      </c>
      <c r="U419" s="239">
        <v>0</v>
      </c>
      <c r="V419" s="239">
        <v>0</v>
      </c>
      <c r="W419" s="239">
        <v>0</v>
      </c>
      <c r="X419" s="252">
        <v>0</v>
      </c>
      <c r="Y419" s="264">
        <v>4</v>
      </c>
      <c r="Z419" s="278">
        <f t="shared" si="26"/>
        <v>0</v>
      </c>
      <c r="AB419" s="197">
        <f t="shared" si="2"/>
        <v>-133</v>
      </c>
      <c r="AC419" s="197">
        <v>137</v>
      </c>
      <c r="AD419" s="197">
        <v>137</v>
      </c>
      <c r="AE419">
        <f t="shared" si="3"/>
        <v>-133</v>
      </c>
    </row>
    <row r="420" spans="1:31" ht="13.5" customHeight="1">
      <c r="A420" s="204"/>
      <c r="B420" s="211"/>
      <c r="C420" s="217" t="s">
        <v>286</v>
      </c>
      <c r="D420" s="229" t="s">
        <v>357</v>
      </c>
      <c r="E420" s="239">
        <v>1</v>
      </c>
      <c r="F420" s="239">
        <v>0</v>
      </c>
      <c r="G420" s="239">
        <v>0</v>
      </c>
      <c r="H420" s="239">
        <v>0</v>
      </c>
      <c r="I420" s="239">
        <v>0</v>
      </c>
      <c r="J420" s="239">
        <v>0</v>
      </c>
      <c r="K420" s="239">
        <v>0</v>
      </c>
      <c r="L420" s="239">
        <v>0</v>
      </c>
      <c r="M420" s="239">
        <v>0</v>
      </c>
      <c r="N420" s="239">
        <v>13</v>
      </c>
      <c r="O420" s="239">
        <v>0</v>
      </c>
      <c r="P420" s="239">
        <v>1</v>
      </c>
      <c r="Q420" s="239">
        <v>0</v>
      </c>
      <c r="R420" s="239">
        <v>0</v>
      </c>
      <c r="S420" s="239">
        <v>0</v>
      </c>
      <c r="T420" s="239">
        <v>0</v>
      </c>
      <c r="U420" s="239">
        <v>0</v>
      </c>
      <c r="V420" s="239">
        <v>0</v>
      </c>
      <c r="W420" s="239">
        <v>0</v>
      </c>
      <c r="X420" s="252">
        <v>15</v>
      </c>
      <c r="Y420" s="264">
        <v>0</v>
      </c>
      <c r="Z420" s="278" t="str">
        <f t="shared" si="26"/>
        <v>－</v>
      </c>
      <c r="AB420" s="197">
        <f t="shared" si="2"/>
        <v>-61</v>
      </c>
      <c r="AC420" s="197">
        <v>61</v>
      </c>
      <c r="AD420" s="197">
        <v>61</v>
      </c>
      <c r="AE420">
        <f t="shared" si="3"/>
        <v>-61</v>
      </c>
    </row>
    <row r="421" spans="1:31" ht="13.5" customHeight="1">
      <c r="A421" s="204"/>
      <c r="B421" s="211"/>
      <c r="C421" s="218"/>
      <c r="D421" s="230" t="s">
        <v>76</v>
      </c>
      <c r="E421" s="237">
        <v>1</v>
      </c>
      <c r="F421" s="237">
        <v>0</v>
      </c>
      <c r="G421" s="237">
        <v>0</v>
      </c>
      <c r="H421" s="237">
        <v>0</v>
      </c>
      <c r="I421" s="237">
        <v>0</v>
      </c>
      <c r="J421" s="237">
        <v>0</v>
      </c>
      <c r="K421" s="237">
        <v>0</v>
      </c>
      <c r="L421" s="237">
        <v>0</v>
      </c>
      <c r="M421" s="237">
        <v>0</v>
      </c>
      <c r="N421" s="237">
        <v>13</v>
      </c>
      <c r="O421" s="237">
        <v>0</v>
      </c>
      <c r="P421" s="237">
        <v>1</v>
      </c>
      <c r="Q421" s="237">
        <v>0</v>
      </c>
      <c r="R421" s="237">
        <v>0</v>
      </c>
      <c r="S421" s="237">
        <v>0</v>
      </c>
      <c r="T421" s="237">
        <v>0</v>
      </c>
      <c r="U421" s="237">
        <v>0</v>
      </c>
      <c r="V421" s="237">
        <v>0</v>
      </c>
      <c r="W421" s="237">
        <v>0</v>
      </c>
      <c r="X421" s="253">
        <v>15</v>
      </c>
      <c r="Y421" s="265">
        <v>0</v>
      </c>
      <c r="Z421" s="281" t="str">
        <f t="shared" si="26"/>
        <v>－</v>
      </c>
      <c r="AB421" s="197">
        <f t="shared" si="2"/>
        <v>-62</v>
      </c>
      <c r="AC421" s="197">
        <v>62</v>
      </c>
      <c r="AD421" s="197">
        <v>62</v>
      </c>
      <c r="AE421">
        <f t="shared" si="3"/>
        <v>-62</v>
      </c>
    </row>
    <row r="422" spans="1:31" ht="13.5" customHeight="1">
      <c r="A422" s="204"/>
      <c r="B422" s="202" t="s">
        <v>217</v>
      </c>
      <c r="C422" s="211"/>
      <c r="D422" s="228" t="s">
        <v>357</v>
      </c>
      <c r="E422" s="238">
        <f t="shared" ref="E422:Y423" si="29">E424+E426+E428+E430+E432</f>
        <v>55</v>
      </c>
      <c r="F422" s="238">
        <f t="shared" si="29"/>
        <v>6</v>
      </c>
      <c r="G422" s="238">
        <f t="shared" si="29"/>
        <v>10</v>
      </c>
      <c r="H422" s="238">
        <f t="shared" si="29"/>
        <v>0</v>
      </c>
      <c r="I422" s="238">
        <f t="shared" si="29"/>
        <v>0</v>
      </c>
      <c r="J422" s="238">
        <f t="shared" si="29"/>
        <v>0</v>
      </c>
      <c r="K422" s="238">
        <f t="shared" si="29"/>
        <v>0</v>
      </c>
      <c r="L422" s="238">
        <f t="shared" si="29"/>
        <v>0</v>
      </c>
      <c r="M422" s="238">
        <f t="shared" si="29"/>
        <v>2</v>
      </c>
      <c r="N422" s="238">
        <f t="shared" si="29"/>
        <v>1</v>
      </c>
      <c r="O422" s="238">
        <f t="shared" si="29"/>
        <v>37</v>
      </c>
      <c r="P422" s="238">
        <f t="shared" si="29"/>
        <v>1</v>
      </c>
      <c r="Q422" s="238">
        <f t="shared" si="29"/>
        <v>1</v>
      </c>
      <c r="R422" s="238">
        <f t="shared" si="29"/>
        <v>1</v>
      </c>
      <c r="S422" s="238">
        <f t="shared" si="29"/>
        <v>3</v>
      </c>
      <c r="T422" s="238">
        <f t="shared" si="29"/>
        <v>10</v>
      </c>
      <c r="U422" s="238">
        <f t="shared" si="29"/>
        <v>0</v>
      </c>
      <c r="V422" s="238">
        <f t="shared" si="29"/>
        <v>7</v>
      </c>
      <c r="W422" s="238">
        <f t="shared" si="29"/>
        <v>31</v>
      </c>
      <c r="X422" s="254">
        <f t="shared" si="29"/>
        <v>165</v>
      </c>
      <c r="Y422" s="254">
        <f t="shared" si="29"/>
        <v>140</v>
      </c>
      <c r="Z422" s="277">
        <f t="shared" si="26"/>
        <v>117.85714285714286</v>
      </c>
      <c r="AB422" s="197">
        <f t="shared" si="2"/>
        <v>-3644</v>
      </c>
      <c r="AC422" s="197">
        <v>3784</v>
      </c>
      <c r="AD422" s="197">
        <v>3764</v>
      </c>
      <c r="AE422">
        <f t="shared" si="3"/>
        <v>-3624</v>
      </c>
    </row>
    <row r="423" spans="1:31" ht="13.5" customHeight="1">
      <c r="A423" s="204"/>
      <c r="B423" s="203"/>
      <c r="C423" s="211"/>
      <c r="D423" s="231" t="s">
        <v>76</v>
      </c>
      <c r="E423" s="238">
        <f t="shared" si="29"/>
        <v>69</v>
      </c>
      <c r="F423" s="238">
        <f t="shared" si="29"/>
        <v>10</v>
      </c>
      <c r="G423" s="238">
        <f t="shared" si="29"/>
        <v>10</v>
      </c>
      <c r="H423" s="238">
        <f t="shared" si="29"/>
        <v>0</v>
      </c>
      <c r="I423" s="238">
        <f t="shared" si="29"/>
        <v>0</v>
      </c>
      <c r="J423" s="238">
        <f t="shared" si="29"/>
        <v>0</v>
      </c>
      <c r="K423" s="238">
        <f t="shared" si="29"/>
        <v>0</v>
      </c>
      <c r="L423" s="238">
        <f t="shared" si="29"/>
        <v>0</v>
      </c>
      <c r="M423" s="238">
        <f t="shared" si="29"/>
        <v>2</v>
      </c>
      <c r="N423" s="238">
        <f t="shared" si="29"/>
        <v>1</v>
      </c>
      <c r="O423" s="238">
        <f t="shared" si="29"/>
        <v>84</v>
      </c>
      <c r="P423" s="238">
        <f t="shared" si="29"/>
        <v>1</v>
      </c>
      <c r="Q423" s="238">
        <f t="shared" si="29"/>
        <v>1</v>
      </c>
      <c r="R423" s="238">
        <f t="shared" si="29"/>
        <v>4</v>
      </c>
      <c r="S423" s="238">
        <f t="shared" si="29"/>
        <v>3</v>
      </c>
      <c r="T423" s="238">
        <f t="shared" si="29"/>
        <v>10</v>
      </c>
      <c r="U423" s="238">
        <f t="shared" si="29"/>
        <v>0</v>
      </c>
      <c r="V423" s="238">
        <f t="shared" si="29"/>
        <v>7</v>
      </c>
      <c r="W423" s="238">
        <f t="shared" si="29"/>
        <v>31</v>
      </c>
      <c r="X423" s="254">
        <f t="shared" si="29"/>
        <v>233</v>
      </c>
      <c r="Y423" s="254">
        <f t="shared" si="29"/>
        <v>316</v>
      </c>
      <c r="Z423" s="279">
        <f t="shared" si="26"/>
        <v>73.734177215189874</v>
      </c>
      <c r="AB423" s="197">
        <f t="shared" si="2"/>
        <v>-5053</v>
      </c>
      <c r="AC423" s="197">
        <v>5369</v>
      </c>
      <c r="AD423" s="197">
        <v>5324</v>
      </c>
      <c r="AE423">
        <f t="shared" si="3"/>
        <v>-5008</v>
      </c>
    </row>
    <row r="424" spans="1:31" ht="13.5" customHeight="1">
      <c r="A424" s="204"/>
      <c r="B424" s="204"/>
      <c r="C424" s="216" t="s">
        <v>287</v>
      </c>
      <c r="D424" s="232" t="s">
        <v>357</v>
      </c>
      <c r="E424" s="236">
        <v>55</v>
      </c>
      <c r="F424" s="236">
        <v>4</v>
      </c>
      <c r="G424" s="236">
        <v>10</v>
      </c>
      <c r="H424" s="236">
        <v>0</v>
      </c>
      <c r="I424" s="236">
        <v>0</v>
      </c>
      <c r="J424" s="236">
        <v>0</v>
      </c>
      <c r="K424" s="236">
        <v>0</v>
      </c>
      <c r="L424" s="236">
        <v>0</v>
      </c>
      <c r="M424" s="236">
        <v>2</v>
      </c>
      <c r="N424" s="236">
        <v>1</v>
      </c>
      <c r="O424" s="236">
        <v>32</v>
      </c>
      <c r="P424" s="236">
        <v>1</v>
      </c>
      <c r="Q424" s="236">
        <v>1</v>
      </c>
      <c r="R424" s="236">
        <v>1</v>
      </c>
      <c r="S424" s="236">
        <v>3</v>
      </c>
      <c r="T424" s="236">
        <v>8</v>
      </c>
      <c r="U424" s="236">
        <v>0</v>
      </c>
      <c r="V424" s="236">
        <v>7</v>
      </c>
      <c r="W424" s="236">
        <v>9</v>
      </c>
      <c r="X424" s="255">
        <v>134</v>
      </c>
      <c r="Y424" s="266">
        <v>59</v>
      </c>
      <c r="Z424" s="280">
        <f t="shared" si="26"/>
        <v>227.11864406779662</v>
      </c>
      <c r="AB424" s="197">
        <f t="shared" si="2"/>
        <v>-1093</v>
      </c>
      <c r="AC424" s="197">
        <v>1152</v>
      </c>
      <c r="AD424" s="197">
        <v>1152</v>
      </c>
      <c r="AE424">
        <f t="shared" si="3"/>
        <v>-1093</v>
      </c>
    </row>
    <row r="425" spans="1:31" ht="13.5" customHeight="1">
      <c r="A425" s="204"/>
      <c r="B425" s="205"/>
      <c r="C425" s="217"/>
      <c r="D425" s="229" t="s">
        <v>76</v>
      </c>
      <c r="E425" s="239">
        <v>69</v>
      </c>
      <c r="F425" s="239">
        <v>4</v>
      </c>
      <c r="G425" s="239">
        <v>10</v>
      </c>
      <c r="H425" s="239">
        <v>0</v>
      </c>
      <c r="I425" s="239">
        <v>0</v>
      </c>
      <c r="J425" s="239">
        <v>0</v>
      </c>
      <c r="K425" s="239">
        <v>0</v>
      </c>
      <c r="L425" s="239">
        <v>0</v>
      </c>
      <c r="M425" s="239">
        <v>2</v>
      </c>
      <c r="N425" s="239">
        <v>1</v>
      </c>
      <c r="O425" s="239">
        <v>71</v>
      </c>
      <c r="P425" s="239">
        <v>1</v>
      </c>
      <c r="Q425" s="239">
        <v>1</v>
      </c>
      <c r="R425" s="239">
        <v>4</v>
      </c>
      <c r="S425" s="239">
        <v>3</v>
      </c>
      <c r="T425" s="239">
        <v>8</v>
      </c>
      <c r="U425" s="239">
        <v>0</v>
      </c>
      <c r="V425" s="239">
        <v>7</v>
      </c>
      <c r="W425" s="239">
        <v>9</v>
      </c>
      <c r="X425" s="252">
        <v>190</v>
      </c>
      <c r="Y425" s="264">
        <v>118</v>
      </c>
      <c r="Z425" s="278">
        <f t="shared" si="26"/>
        <v>161.01694915254237</v>
      </c>
      <c r="AB425" s="197">
        <f t="shared" si="2"/>
        <v>-1262</v>
      </c>
      <c r="AC425" s="197">
        <v>1380</v>
      </c>
      <c r="AD425" s="197">
        <v>1380</v>
      </c>
      <c r="AE425">
        <f t="shared" si="3"/>
        <v>-1262</v>
      </c>
    </row>
    <row r="426" spans="1:31" ht="13.5" customHeight="1">
      <c r="A426" s="204"/>
      <c r="B426" s="205"/>
      <c r="C426" s="217" t="s">
        <v>289</v>
      </c>
      <c r="D426" s="229" t="s">
        <v>357</v>
      </c>
      <c r="E426" s="239">
        <v>0</v>
      </c>
      <c r="F426" s="239">
        <v>0</v>
      </c>
      <c r="G426" s="239">
        <v>0</v>
      </c>
      <c r="H426" s="239">
        <v>0</v>
      </c>
      <c r="I426" s="239">
        <v>0</v>
      </c>
      <c r="J426" s="239">
        <v>0</v>
      </c>
      <c r="K426" s="239">
        <v>0</v>
      </c>
      <c r="L426" s="239">
        <v>0</v>
      </c>
      <c r="M426" s="239">
        <v>0</v>
      </c>
      <c r="N426" s="239">
        <v>0</v>
      </c>
      <c r="O426" s="239">
        <v>0</v>
      </c>
      <c r="P426" s="239">
        <v>0</v>
      </c>
      <c r="Q426" s="239">
        <v>0</v>
      </c>
      <c r="R426" s="239">
        <v>0</v>
      </c>
      <c r="S426" s="239">
        <v>0</v>
      </c>
      <c r="T426" s="239">
        <v>2</v>
      </c>
      <c r="U426" s="239">
        <v>0</v>
      </c>
      <c r="V426" s="239">
        <v>0</v>
      </c>
      <c r="W426" s="239">
        <v>0</v>
      </c>
      <c r="X426" s="252">
        <v>2</v>
      </c>
      <c r="Y426" s="264">
        <v>0</v>
      </c>
      <c r="Z426" s="278" t="str">
        <f t="shared" si="26"/>
        <v>－</v>
      </c>
      <c r="AB426" s="197">
        <f t="shared" si="2"/>
        <v>-63</v>
      </c>
      <c r="AC426" s="197">
        <v>63</v>
      </c>
      <c r="AD426" s="197">
        <v>63</v>
      </c>
      <c r="AE426">
        <f t="shared" si="3"/>
        <v>-63</v>
      </c>
    </row>
    <row r="427" spans="1:31" ht="13.5" customHeight="1">
      <c r="A427" s="204"/>
      <c r="B427" s="205"/>
      <c r="C427" s="217"/>
      <c r="D427" s="229" t="s">
        <v>76</v>
      </c>
      <c r="E427" s="239">
        <v>0</v>
      </c>
      <c r="F427" s="239">
        <v>0</v>
      </c>
      <c r="G427" s="239">
        <v>0</v>
      </c>
      <c r="H427" s="239">
        <v>0</v>
      </c>
      <c r="I427" s="239">
        <v>0</v>
      </c>
      <c r="J427" s="239">
        <v>0</v>
      </c>
      <c r="K427" s="239">
        <v>0</v>
      </c>
      <c r="L427" s="239">
        <v>0</v>
      </c>
      <c r="M427" s="239">
        <v>0</v>
      </c>
      <c r="N427" s="239">
        <v>0</v>
      </c>
      <c r="O427" s="239">
        <v>0</v>
      </c>
      <c r="P427" s="239">
        <v>0</v>
      </c>
      <c r="Q427" s="239">
        <v>0</v>
      </c>
      <c r="R427" s="239">
        <v>0</v>
      </c>
      <c r="S427" s="239">
        <v>0</v>
      </c>
      <c r="T427" s="239">
        <v>2</v>
      </c>
      <c r="U427" s="239">
        <v>0</v>
      </c>
      <c r="V427" s="239">
        <v>0</v>
      </c>
      <c r="W427" s="239">
        <v>0</v>
      </c>
      <c r="X427" s="252">
        <v>2</v>
      </c>
      <c r="Y427" s="264">
        <v>0</v>
      </c>
      <c r="Z427" s="278" t="str">
        <f t="shared" si="26"/>
        <v>－</v>
      </c>
      <c r="AB427" s="197">
        <f t="shared" si="2"/>
        <v>-92</v>
      </c>
      <c r="AC427" s="197">
        <v>92</v>
      </c>
      <c r="AD427" s="197">
        <v>92</v>
      </c>
      <c r="AE427">
        <f t="shared" si="3"/>
        <v>-92</v>
      </c>
    </row>
    <row r="428" spans="1:31" ht="13.5" customHeight="1">
      <c r="A428" s="204"/>
      <c r="B428" s="205"/>
      <c r="C428" s="217" t="s">
        <v>119</v>
      </c>
      <c r="D428" s="229" t="s">
        <v>357</v>
      </c>
      <c r="E428" s="239">
        <v>0</v>
      </c>
      <c r="F428" s="239">
        <v>0</v>
      </c>
      <c r="G428" s="239">
        <v>0</v>
      </c>
      <c r="H428" s="239">
        <v>0</v>
      </c>
      <c r="I428" s="239">
        <v>0</v>
      </c>
      <c r="J428" s="239">
        <v>0</v>
      </c>
      <c r="K428" s="239">
        <v>0</v>
      </c>
      <c r="L428" s="239">
        <v>0</v>
      </c>
      <c r="M428" s="239">
        <v>0</v>
      </c>
      <c r="N428" s="239">
        <v>0</v>
      </c>
      <c r="O428" s="239">
        <v>5</v>
      </c>
      <c r="P428" s="239">
        <v>0</v>
      </c>
      <c r="Q428" s="239">
        <v>0</v>
      </c>
      <c r="R428" s="239">
        <v>0</v>
      </c>
      <c r="S428" s="239">
        <v>0</v>
      </c>
      <c r="T428" s="239">
        <v>0</v>
      </c>
      <c r="U428" s="239">
        <v>0</v>
      </c>
      <c r="V428" s="239">
        <v>0</v>
      </c>
      <c r="W428" s="239">
        <v>22</v>
      </c>
      <c r="X428" s="252">
        <v>27</v>
      </c>
      <c r="Y428" s="264">
        <v>67</v>
      </c>
      <c r="Z428" s="278">
        <f t="shared" si="26"/>
        <v>40.298507462686565</v>
      </c>
      <c r="AB428" s="197">
        <f t="shared" si="2"/>
        <v>-1359</v>
      </c>
      <c r="AC428" s="197">
        <v>1426</v>
      </c>
      <c r="AD428" s="197">
        <v>1426</v>
      </c>
      <c r="AE428">
        <f t="shared" si="3"/>
        <v>-1359</v>
      </c>
    </row>
    <row r="429" spans="1:31" ht="13.5" customHeight="1">
      <c r="A429" s="204"/>
      <c r="B429" s="205"/>
      <c r="C429" s="217"/>
      <c r="D429" s="229" t="s">
        <v>76</v>
      </c>
      <c r="E429" s="239">
        <v>0</v>
      </c>
      <c r="F429" s="239">
        <v>0</v>
      </c>
      <c r="G429" s="239">
        <v>0</v>
      </c>
      <c r="H429" s="239">
        <v>0</v>
      </c>
      <c r="I429" s="239">
        <v>0</v>
      </c>
      <c r="J429" s="239">
        <v>0</v>
      </c>
      <c r="K429" s="239">
        <v>0</v>
      </c>
      <c r="L429" s="239">
        <v>0</v>
      </c>
      <c r="M429" s="239">
        <v>0</v>
      </c>
      <c r="N429" s="239">
        <v>0</v>
      </c>
      <c r="O429" s="239">
        <v>13</v>
      </c>
      <c r="P429" s="239">
        <v>0</v>
      </c>
      <c r="Q429" s="239">
        <v>0</v>
      </c>
      <c r="R429" s="239">
        <v>0</v>
      </c>
      <c r="S429" s="239">
        <v>0</v>
      </c>
      <c r="T429" s="239">
        <v>0</v>
      </c>
      <c r="U429" s="239">
        <v>0</v>
      </c>
      <c r="V429" s="239">
        <v>0</v>
      </c>
      <c r="W429" s="239">
        <v>22</v>
      </c>
      <c r="X429" s="252">
        <v>35</v>
      </c>
      <c r="Y429" s="264">
        <v>180</v>
      </c>
      <c r="Z429" s="278">
        <f t="shared" si="26"/>
        <v>19.444444444444446</v>
      </c>
      <c r="AB429" s="197">
        <f t="shared" si="2"/>
        <v>-1996</v>
      </c>
      <c r="AC429" s="197">
        <v>2176</v>
      </c>
      <c r="AD429" s="197">
        <v>2176</v>
      </c>
      <c r="AE429">
        <f t="shared" si="3"/>
        <v>-1996</v>
      </c>
    </row>
    <row r="430" spans="1:31" ht="13.5" customHeight="1">
      <c r="A430" s="204"/>
      <c r="B430" s="205"/>
      <c r="C430" s="217" t="s">
        <v>290</v>
      </c>
      <c r="D430" s="229" t="s">
        <v>357</v>
      </c>
      <c r="E430" s="239">
        <v>0</v>
      </c>
      <c r="F430" s="239">
        <v>0</v>
      </c>
      <c r="G430" s="239">
        <v>0</v>
      </c>
      <c r="H430" s="239">
        <v>0</v>
      </c>
      <c r="I430" s="239">
        <v>0</v>
      </c>
      <c r="J430" s="239">
        <v>0</v>
      </c>
      <c r="K430" s="239">
        <v>0</v>
      </c>
      <c r="L430" s="239">
        <v>0</v>
      </c>
      <c r="M430" s="239">
        <v>0</v>
      </c>
      <c r="N430" s="239">
        <v>0</v>
      </c>
      <c r="O430" s="239">
        <v>0</v>
      </c>
      <c r="P430" s="239">
        <v>0</v>
      </c>
      <c r="Q430" s="239">
        <v>0</v>
      </c>
      <c r="R430" s="239">
        <v>0</v>
      </c>
      <c r="S430" s="239">
        <v>0</v>
      </c>
      <c r="T430" s="239">
        <v>0</v>
      </c>
      <c r="U430" s="239">
        <v>0</v>
      </c>
      <c r="V430" s="239">
        <v>0</v>
      </c>
      <c r="W430" s="239">
        <v>0</v>
      </c>
      <c r="X430" s="252">
        <v>0</v>
      </c>
      <c r="Y430" s="264">
        <v>2</v>
      </c>
      <c r="Z430" s="278">
        <f t="shared" si="26"/>
        <v>0</v>
      </c>
      <c r="AB430" s="197">
        <f t="shared" si="2"/>
        <v>-82</v>
      </c>
      <c r="AC430" s="197">
        <v>84</v>
      </c>
      <c r="AD430" s="197">
        <v>84</v>
      </c>
      <c r="AE430">
        <f t="shared" si="3"/>
        <v>-82</v>
      </c>
    </row>
    <row r="431" spans="1:31" ht="13.5" customHeight="1">
      <c r="A431" s="204"/>
      <c r="B431" s="205"/>
      <c r="C431" s="217"/>
      <c r="D431" s="229" t="s">
        <v>76</v>
      </c>
      <c r="E431" s="239">
        <v>0</v>
      </c>
      <c r="F431" s="239">
        <v>0</v>
      </c>
      <c r="G431" s="239">
        <v>0</v>
      </c>
      <c r="H431" s="239">
        <v>0</v>
      </c>
      <c r="I431" s="239">
        <v>0</v>
      </c>
      <c r="J431" s="239">
        <v>0</v>
      </c>
      <c r="K431" s="239">
        <v>0</v>
      </c>
      <c r="L431" s="239">
        <v>0</v>
      </c>
      <c r="M431" s="239">
        <v>0</v>
      </c>
      <c r="N431" s="239">
        <v>0</v>
      </c>
      <c r="O431" s="239">
        <v>0</v>
      </c>
      <c r="P431" s="239">
        <v>0</v>
      </c>
      <c r="Q431" s="239">
        <v>0</v>
      </c>
      <c r="R431" s="239">
        <v>0</v>
      </c>
      <c r="S431" s="239">
        <v>0</v>
      </c>
      <c r="T431" s="239">
        <v>0</v>
      </c>
      <c r="U431" s="239">
        <v>0</v>
      </c>
      <c r="V431" s="239">
        <v>0</v>
      </c>
      <c r="W431" s="239">
        <v>0</v>
      </c>
      <c r="X431" s="252">
        <v>0</v>
      </c>
      <c r="Y431" s="264">
        <v>2</v>
      </c>
      <c r="Z431" s="278">
        <f t="shared" si="26"/>
        <v>0</v>
      </c>
      <c r="AB431" s="197">
        <f t="shared" si="2"/>
        <v>-150</v>
      </c>
      <c r="AC431" s="197">
        <v>152</v>
      </c>
      <c r="AD431" s="197">
        <v>152</v>
      </c>
      <c r="AE431">
        <f t="shared" si="3"/>
        <v>-150</v>
      </c>
    </row>
    <row r="432" spans="1:31" ht="13.5" customHeight="1">
      <c r="A432" s="204"/>
      <c r="B432" s="205"/>
      <c r="C432" s="217" t="s">
        <v>291</v>
      </c>
      <c r="D432" s="229" t="s">
        <v>357</v>
      </c>
      <c r="E432" s="239">
        <v>0</v>
      </c>
      <c r="F432" s="239">
        <v>2</v>
      </c>
      <c r="G432" s="239">
        <v>0</v>
      </c>
      <c r="H432" s="239">
        <v>0</v>
      </c>
      <c r="I432" s="239">
        <v>0</v>
      </c>
      <c r="J432" s="239">
        <v>0</v>
      </c>
      <c r="K432" s="239">
        <v>0</v>
      </c>
      <c r="L432" s="239">
        <v>0</v>
      </c>
      <c r="M432" s="239">
        <v>0</v>
      </c>
      <c r="N432" s="239">
        <v>0</v>
      </c>
      <c r="O432" s="239">
        <v>0</v>
      </c>
      <c r="P432" s="239">
        <v>0</v>
      </c>
      <c r="Q432" s="239">
        <v>0</v>
      </c>
      <c r="R432" s="239">
        <v>0</v>
      </c>
      <c r="S432" s="239">
        <v>0</v>
      </c>
      <c r="T432" s="239">
        <v>0</v>
      </c>
      <c r="U432" s="239">
        <v>0</v>
      </c>
      <c r="V432" s="239">
        <v>0</v>
      </c>
      <c r="W432" s="239">
        <v>0</v>
      </c>
      <c r="X432" s="252">
        <v>2</v>
      </c>
      <c r="Y432" s="264">
        <v>12</v>
      </c>
      <c r="Z432" s="278">
        <f t="shared" si="26"/>
        <v>16.666666666666664</v>
      </c>
      <c r="AB432" s="197">
        <f t="shared" si="2"/>
        <v>-1047</v>
      </c>
      <c r="AC432" s="197">
        <v>1059</v>
      </c>
      <c r="AD432" s="197">
        <v>1039</v>
      </c>
      <c r="AE432" s="287">
        <f t="shared" si="3"/>
        <v>-1027</v>
      </c>
    </row>
    <row r="433" spans="1:31" ht="13.5" customHeight="1">
      <c r="A433" s="207"/>
      <c r="B433" s="215"/>
      <c r="C433" s="218"/>
      <c r="D433" s="230" t="s">
        <v>76</v>
      </c>
      <c r="E433" s="237">
        <v>0</v>
      </c>
      <c r="F433" s="237">
        <v>6</v>
      </c>
      <c r="G433" s="237">
        <v>0</v>
      </c>
      <c r="H433" s="237">
        <v>0</v>
      </c>
      <c r="I433" s="237">
        <v>0</v>
      </c>
      <c r="J433" s="237">
        <v>0</v>
      </c>
      <c r="K433" s="237">
        <v>0</v>
      </c>
      <c r="L433" s="237">
        <v>0</v>
      </c>
      <c r="M433" s="237">
        <v>0</v>
      </c>
      <c r="N433" s="237">
        <v>0</v>
      </c>
      <c r="O433" s="237">
        <v>0</v>
      </c>
      <c r="P433" s="237">
        <v>0</v>
      </c>
      <c r="Q433" s="237">
        <v>0</v>
      </c>
      <c r="R433" s="237">
        <v>0</v>
      </c>
      <c r="S433" s="237">
        <v>0</v>
      </c>
      <c r="T433" s="237">
        <v>0</v>
      </c>
      <c r="U433" s="237">
        <v>0</v>
      </c>
      <c r="V433" s="237">
        <v>0</v>
      </c>
      <c r="W433" s="237">
        <v>0</v>
      </c>
      <c r="X433" s="253">
        <v>6</v>
      </c>
      <c r="Y433" s="265">
        <v>16</v>
      </c>
      <c r="Z433" s="281">
        <f t="shared" si="26"/>
        <v>37.5</v>
      </c>
      <c r="AB433" s="197">
        <f t="shared" si="2"/>
        <v>-1553</v>
      </c>
      <c r="AC433" s="197">
        <v>1569</v>
      </c>
      <c r="AD433" s="197">
        <v>1524</v>
      </c>
      <c r="AE433" s="287">
        <f t="shared" si="3"/>
        <v>-1508</v>
      </c>
    </row>
    <row r="435" spans="1:31" s="22" customFormat="1" ht="13.5" customHeight="1">
      <c r="AB435" s="197"/>
      <c r="AC435" s="197"/>
      <c r="AD435" s="197"/>
      <c r="AE435" s="21"/>
    </row>
    <row r="436" spans="1:31" s="22" customFormat="1" ht="13.5" customHeight="1">
      <c r="AB436" s="197"/>
      <c r="AC436" s="197"/>
      <c r="AD436" s="197"/>
      <c r="AE436" s="21"/>
    </row>
    <row r="437" spans="1:31" s="22" customFormat="1" ht="13.5" customHeight="1">
      <c r="AB437" s="197"/>
      <c r="AC437" s="197"/>
      <c r="AD437" s="197"/>
      <c r="AE437" s="21"/>
    </row>
    <row r="438" spans="1:31" s="22" customFormat="1" ht="13.5" customHeight="1">
      <c r="AB438" s="197"/>
      <c r="AC438" s="197"/>
      <c r="AD438" s="197"/>
      <c r="AE438" s="21"/>
    </row>
    <row r="439" spans="1:31" s="22" customFormat="1" ht="13.5" customHeight="1">
      <c r="AB439" s="197"/>
      <c r="AC439" s="197"/>
      <c r="AD439" s="197"/>
      <c r="AE439" s="21"/>
    </row>
    <row r="440" spans="1:31" s="22" customFormat="1" ht="13.5" customHeight="1">
      <c r="AB440" s="197"/>
      <c r="AC440" s="197"/>
      <c r="AD440" s="197"/>
      <c r="AE440" s="21"/>
    </row>
    <row r="441" spans="1:31" s="22" customFormat="1" ht="13.5" customHeight="1">
      <c r="AB441" s="197"/>
      <c r="AC441" s="197"/>
      <c r="AE441" s="21"/>
    </row>
    <row r="442" spans="1:31" s="22" customFormat="1" ht="13.5" customHeight="1">
      <c r="AB442" s="197"/>
      <c r="AC442" s="197"/>
      <c r="AE442" s="21"/>
    </row>
    <row r="443" spans="1:31" s="22" customFormat="1" ht="13.5" customHeight="1">
      <c r="AB443" s="197"/>
      <c r="AC443" s="197"/>
      <c r="AE443" s="21"/>
    </row>
    <row r="444" spans="1:31" s="22" customFormat="1" ht="13.5" customHeight="1">
      <c r="AB444" s="197"/>
      <c r="AC444" s="197"/>
      <c r="AE444" s="21"/>
    </row>
    <row r="445" spans="1:31" s="22" customFormat="1" ht="13.5" customHeight="1">
      <c r="AB445" s="197"/>
      <c r="AC445" s="197"/>
      <c r="AE445" s="21"/>
    </row>
    <row r="446" spans="1:31" s="22" customFormat="1" ht="13.5" customHeight="1">
      <c r="AB446" s="197"/>
      <c r="AC446" s="197"/>
      <c r="AE446" s="21"/>
    </row>
    <row r="447" spans="1:31" s="22" customFormat="1" ht="13.5" customHeight="1">
      <c r="AE447" s="21"/>
    </row>
    <row r="448" spans="1:31" s="22" customFormat="1" ht="13.5" customHeight="1">
      <c r="AE448" s="21"/>
    </row>
    <row r="449" spans="31:31" s="22" customFormat="1" ht="13.5" customHeight="1">
      <c r="AE449" s="21"/>
    </row>
    <row r="450" spans="31:31" s="22" customFormat="1" ht="13.5" customHeight="1">
      <c r="AE450" s="21"/>
    </row>
    <row r="451" spans="31:31" s="22" customFormat="1" ht="13.5" customHeight="1">
      <c r="AE451" s="21"/>
    </row>
    <row r="452" spans="31:31" s="22" customFormat="1" ht="13.5" customHeight="1">
      <c r="AE452" s="21"/>
    </row>
    <row r="453" spans="31:31" s="22" customFormat="1" ht="13.5" customHeight="1">
      <c r="AE453" s="21"/>
    </row>
    <row r="454" spans="31:31" s="22" customFormat="1" ht="13.5" customHeight="1">
      <c r="AE454" s="21"/>
    </row>
    <row r="455" spans="31:31" s="22" customFormat="1" ht="13.5" customHeight="1">
      <c r="AE455" s="21"/>
    </row>
    <row r="456" spans="31:31" s="22" customFormat="1" ht="13.5" customHeight="1">
      <c r="AE456" s="21"/>
    </row>
    <row r="457" spans="31:31" s="22" customFormat="1" ht="13.5" customHeight="1">
      <c r="AE457" s="21"/>
    </row>
    <row r="458" spans="31:31" s="22" customFormat="1" ht="13.5" customHeight="1">
      <c r="AE458" s="21"/>
    </row>
    <row r="459" spans="31:31" s="22" customFormat="1" ht="13.5" customHeight="1">
      <c r="AE459" s="21"/>
    </row>
    <row r="460" spans="31:31" s="22" customFormat="1" ht="13.5" customHeight="1">
      <c r="AE460" s="21"/>
    </row>
    <row r="461" spans="31:31" s="22" customFormat="1" ht="13.5" customHeight="1">
      <c r="AE461" s="21"/>
    </row>
    <row r="462" spans="31:31" s="22" customFormat="1" ht="13.5" customHeight="1">
      <c r="AE462" s="21"/>
    </row>
    <row r="463" spans="31:31" s="22" customFormat="1" ht="13.5" customHeight="1">
      <c r="AE463" s="21"/>
    </row>
    <row r="464" spans="31:31" s="22" customFormat="1" ht="13.5" customHeight="1">
      <c r="AE464" s="21"/>
    </row>
    <row r="465" spans="31:31" s="22" customFormat="1" ht="13.5" customHeight="1">
      <c r="AE465" s="21"/>
    </row>
    <row r="466" spans="31:31" s="22" customFormat="1" ht="13.5" customHeight="1">
      <c r="AE466" s="21"/>
    </row>
    <row r="467" spans="31:31" s="22" customFormat="1" ht="13.5" customHeight="1">
      <c r="AE467" s="21"/>
    </row>
    <row r="468" spans="31:31" s="22" customFormat="1" ht="13.5" customHeight="1">
      <c r="AE468" s="21"/>
    </row>
    <row r="469" spans="31:31" s="22" customFormat="1" ht="13.5" customHeight="1">
      <c r="AE469" s="21"/>
    </row>
    <row r="470" spans="31:31" s="22" customFormat="1" ht="13.5" customHeight="1">
      <c r="AE470" s="21"/>
    </row>
    <row r="471" spans="31:31" s="22" customFormat="1" ht="13.5" customHeight="1">
      <c r="AE471" s="21"/>
    </row>
    <row r="472" spans="31:31" s="22" customFormat="1" ht="13.5" customHeight="1">
      <c r="AE472" s="21"/>
    </row>
    <row r="473" spans="31:31" s="22" customFormat="1" ht="13.5" customHeight="1">
      <c r="AE473" s="21"/>
    </row>
    <row r="474" spans="31:31" s="22" customFormat="1" ht="13.5" customHeight="1">
      <c r="AE474" s="21"/>
    </row>
    <row r="475" spans="31:31" s="22" customFormat="1" ht="13.5" customHeight="1">
      <c r="AE475" s="21"/>
    </row>
    <row r="476" spans="31:31" s="22" customFormat="1" ht="13.5" customHeight="1">
      <c r="AE476" s="21"/>
    </row>
    <row r="477" spans="31:31" s="22" customFormat="1" ht="13.5" customHeight="1">
      <c r="AE477" s="21"/>
    </row>
    <row r="478" spans="31:31" s="22" customFormat="1" ht="13.5" customHeight="1">
      <c r="AE478" s="21"/>
    </row>
    <row r="479" spans="31:31" s="22" customFormat="1" ht="13.5" customHeight="1">
      <c r="AE479" s="21"/>
    </row>
    <row r="480" spans="31:31" s="22" customFormat="1" ht="13.5" customHeight="1">
      <c r="AE480" s="21"/>
    </row>
    <row r="481" spans="31:31" s="22" customFormat="1" ht="13.5" customHeight="1">
      <c r="AE481" s="21"/>
    </row>
    <row r="482" spans="31:31" s="22" customFormat="1" ht="13.5" customHeight="1">
      <c r="AE482" s="21"/>
    </row>
    <row r="483" spans="31:31" s="22" customFormat="1" ht="13.5" customHeight="1">
      <c r="AE483" s="21"/>
    </row>
    <row r="484" spans="31:31" s="22" customFormat="1" ht="13.5" customHeight="1">
      <c r="AE484" s="21"/>
    </row>
    <row r="485" spans="31:31" s="22" customFormat="1" ht="13.5" customHeight="1">
      <c r="AE485" s="21"/>
    </row>
    <row r="486" spans="31:31" s="22" customFormat="1" ht="13.5" customHeight="1">
      <c r="AE486" s="21"/>
    </row>
    <row r="487" spans="31:31" s="22" customFormat="1" ht="13.5" customHeight="1">
      <c r="AE487" s="21"/>
    </row>
    <row r="488" spans="31:31" s="22" customFormat="1" ht="13.5" customHeight="1">
      <c r="AE488" s="21"/>
    </row>
    <row r="489" spans="31:31" s="22" customFormat="1" ht="13.5" customHeight="1">
      <c r="AE489" s="21"/>
    </row>
    <row r="490" spans="31:31" s="22" customFormat="1" ht="13.5" customHeight="1">
      <c r="AE490" s="21"/>
    </row>
    <row r="491" spans="31:31" s="22" customFormat="1" ht="13.5" customHeight="1">
      <c r="AE491" s="21"/>
    </row>
    <row r="492" spans="31:31" s="22" customFormat="1" ht="13.5" customHeight="1">
      <c r="AE492" s="21"/>
    </row>
    <row r="493" spans="31:31" s="22" customFormat="1" ht="13.5" customHeight="1">
      <c r="AE493" s="21"/>
    </row>
    <row r="494" spans="31:31" s="22" customFormat="1" ht="13.5" customHeight="1">
      <c r="AE494" s="21"/>
    </row>
    <row r="495" spans="31:31" s="22" customFormat="1" ht="13.5" customHeight="1">
      <c r="AE495" s="21"/>
    </row>
    <row r="496" spans="31:31" s="22" customFormat="1" ht="13.5" customHeight="1">
      <c r="AE496" s="21"/>
    </row>
    <row r="497" spans="31:31" s="22" customFormat="1" ht="13.5" customHeight="1">
      <c r="AE497" s="21"/>
    </row>
    <row r="498" spans="31:31" s="22" customFormat="1" ht="13.5" customHeight="1">
      <c r="AE498" s="21"/>
    </row>
    <row r="499" spans="31:31" s="22" customFormat="1" ht="13.5" customHeight="1">
      <c r="AE499" s="21"/>
    </row>
    <row r="500" spans="31:31" s="22" customFormat="1" ht="13.5" customHeight="1">
      <c r="AE500" s="21"/>
    </row>
    <row r="501" spans="31:31" s="22" customFormat="1" ht="13.5" customHeight="1">
      <c r="AE501" s="21"/>
    </row>
    <row r="502" spans="31:31" s="22" customFormat="1" ht="13.5" customHeight="1">
      <c r="AE502" s="21"/>
    </row>
    <row r="503" spans="31:31" s="22" customFormat="1" ht="13.5" customHeight="1">
      <c r="AE503" s="21"/>
    </row>
    <row r="504" spans="31:31" s="22" customFormat="1" ht="13.5" customHeight="1">
      <c r="AE504" s="21"/>
    </row>
    <row r="505" spans="31:31" s="22" customFormat="1" ht="13.5" customHeight="1">
      <c r="AE505" s="21"/>
    </row>
    <row r="506" spans="31:31" s="22" customFormat="1" ht="13.5" customHeight="1">
      <c r="AE506" s="21"/>
    </row>
    <row r="507" spans="31:31" s="22" customFormat="1" ht="13.5" customHeight="1">
      <c r="AE507" s="21"/>
    </row>
    <row r="508" spans="31:31" s="22" customFormat="1" ht="13.5" customHeight="1">
      <c r="AE508" s="21"/>
    </row>
    <row r="509" spans="31:31" s="22" customFormat="1" ht="13.5" customHeight="1">
      <c r="AE509" s="21"/>
    </row>
    <row r="510" spans="31:31" s="22" customFormat="1" ht="13.5" customHeight="1">
      <c r="AE510" s="21"/>
    </row>
    <row r="511" spans="31:31" s="22" customFormat="1" ht="13.5" customHeight="1">
      <c r="AE511" s="21"/>
    </row>
    <row r="512" spans="31:31" s="22" customFormat="1" ht="13.5" customHeight="1">
      <c r="AE512" s="21"/>
    </row>
    <row r="513" spans="31:31" s="22" customFormat="1" ht="13.5" customHeight="1">
      <c r="AE513" s="21"/>
    </row>
    <row r="514" spans="31:31" s="22" customFormat="1" ht="13.5" customHeight="1">
      <c r="AE514" s="21"/>
    </row>
    <row r="515" spans="31:31" s="22" customFormat="1" ht="13.5" customHeight="1">
      <c r="AE515" s="21"/>
    </row>
    <row r="516" spans="31:31" s="22" customFormat="1" ht="13.5" customHeight="1">
      <c r="AE516" s="21"/>
    </row>
    <row r="517" spans="31:31" s="22" customFormat="1" ht="13.5" customHeight="1">
      <c r="AE517" s="21"/>
    </row>
    <row r="518" spans="31:31" s="22" customFormat="1" ht="13.5" customHeight="1">
      <c r="AE518" s="21"/>
    </row>
    <row r="519" spans="31:31" s="22" customFormat="1" ht="13.5" customHeight="1">
      <c r="AE519" s="21"/>
    </row>
    <row r="520" spans="31:31" s="22" customFormat="1" ht="13.5" customHeight="1">
      <c r="AE520" s="21"/>
    </row>
    <row r="521" spans="31:31" s="22" customFormat="1" ht="13.5" customHeight="1">
      <c r="AE521" s="21"/>
    </row>
    <row r="522" spans="31:31" s="22" customFormat="1" ht="13.5" customHeight="1">
      <c r="AE522" s="21"/>
    </row>
    <row r="523" spans="31:31" s="22" customFormat="1" ht="13.5" customHeight="1">
      <c r="AE523" s="21"/>
    </row>
    <row r="524" spans="31:31" s="22" customFormat="1" ht="13.5" customHeight="1">
      <c r="AE524" s="21"/>
    </row>
    <row r="525" spans="31:31" s="22" customFormat="1" ht="13.5" customHeight="1">
      <c r="AE525" s="21"/>
    </row>
    <row r="526" spans="31:31" s="22" customFormat="1" ht="13.5" customHeight="1">
      <c r="AE526" s="21"/>
    </row>
    <row r="527" spans="31:31" s="22" customFormat="1" ht="13.5" customHeight="1">
      <c r="AE527" s="21"/>
    </row>
    <row r="528" spans="31:31" s="22" customFormat="1" ht="13.5" customHeight="1">
      <c r="AE528" s="21"/>
    </row>
    <row r="529" spans="31:31" s="22" customFormat="1" ht="13.5" customHeight="1">
      <c r="AE529" s="21"/>
    </row>
    <row r="530" spans="31:31" s="22" customFormat="1" ht="13.5" customHeight="1">
      <c r="AE530" s="21"/>
    </row>
    <row r="531" spans="31:31" s="22" customFormat="1" ht="13.5" customHeight="1">
      <c r="AE531" s="21"/>
    </row>
    <row r="532" spans="31:31" s="22" customFormat="1" ht="13.5" customHeight="1">
      <c r="AE532" s="21"/>
    </row>
    <row r="533" spans="31:31" s="22" customFormat="1" ht="13.5" customHeight="1">
      <c r="AE533" s="21"/>
    </row>
    <row r="534" spans="31:31" s="22" customFormat="1" ht="13.5" customHeight="1">
      <c r="AE534" s="21"/>
    </row>
    <row r="535" spans="31:31" s="22" customFormat="1" ht="13.5" customHeight="1">
      <c r="AE535" s="21"/>
    </row>
    <row r="536" spans="31:31" s="22" customFormat="1" ht="13.5" customHeight="1">
      <c r="AE536" s="21"/>
    </row>
    <row r="537" spans="31:31" s="22" customFormat="1" ht="13.5" customHeight="1">
      <c r="AE537" s="21"/>
    </row>
    <row r="538" spans="31:31" s="22" customFormat="1" ht="13.5" customHeight="1">
      <c r="AE538" s="21"/>
    </row>
    <row r="539" spans="31:31" s="22" customFormat="1" ht="13.5" customHeight="1">
      <c r="AE539" s="21"/>
    </row>
    <row r="540" spans="31:31" s="22" customFormat="1" ht="13.5" customHeight="1">
      <c r="AE540" s="21"/>
    </row>
    <row r="541" spans="31:31" s="22" customFormat="1" ht="13.5" customHeight="1">
      <c r="AE541" s="21"/>
    </row>
    <row r="542" spans="31:31" s="22" customFormat="1" ht="13.5" customHeight="1">
      <c r="AE542" s="21"/>
    </row>
    <row r="543" spans="31:31" s="22" customFormat="1" ht="13.5" customHeight="1">
      <c r="AE543" s="21"/>
    </row>
    <row r="544" spans="31:31" s="22" customFormat="1" ht="13.5" customHeight="1">
      <c r="AE544" s="21"/>
    </row>
    <row r="545" spans="31:31" s="22" customFormat="1" ht="13.5" customHeight="1">
      <c r="AE545" s="21"/>
    </row>
    <row r="546" spans="31:31" s="22" customFormat="1" ht="13.5" customHeight="1">
      <c r="AE546" s="21"/>
    </row>
    <row r="547" spans="31:31" s="22" customFormat="1" ht="13.5" customHeight="1">
      <c r="AE547" s="21"/>
    </row>
    <row r="548" spans="31:31" s="22" customFormat="1" ht="13.5" customHeight="1">
      <c r="AE548" s="21"/>
    </row>
    <row r="549" spans="31:31" s="22" customFormat="1" ht="13.5" customHeight="1">
      <c r="AE549" s="21"/>
    </row>
    <row r="550" spans="31:31" s="22" customFormat="1" ht="13.5" customHeight="1">
      <c r="AE550" s="21"/>
    </row>
    <row r="551" spans="31:31" s="22" customFormat="1" ht="13.5" customHeight="1">
      <c r="AE551" s="21"/>
    </row>
    <row r="552" spans="31:31" s="22" customFormat="1" ht="13.5" customHeight="1">
      <c r="AE552" s="21"/>
    </row>
    <row r="553" spans="31:31" s="22" customFormat="1" ht="13.5" customHeight="1">
      <c r="AE553" s="21"/>
    </row>
    <row r="554" spans="31:31" s="22" customFormat="1" ht="13.5" customHeight="1">
      <c r="AE554" s="21"/>
    </row>
    <row r="555" spans="31:31" s="22" customFormat="1" ht="13.5" customHeight="1">
      <c r="AE555" s="21"/>
    </row>
    <row r="556" spans="31:31" s="22" customFormat="1" ht="13.5" customHeight="1">
      <c r="AE556" s="21"/>
    </row>
    <row r="557" spans="31:31" s="22" customFormat="1" ht="13.5" customHeight="1">
      <c r="AE557" s="21"/>
    </row>
    <row r="558" spans="31:31" s="22" customFormat="1" ht="13.5" customHeight="1">
      <c r="AE558" s="21"/>
    </row>
    <row r="559" spans="31:31" s="22" customFormat="1" ht="13.5" customHeight="1">
      <c r="AE559" s="21"/>
    </row>
    <row r="560" spans="31:31" s="22" customFormat="1" ht="13.5" customHeight="1">
      <c r="AE560" s="21"/>
    </row>
    <row r="561" spans="31:31" s="22" customFormat="1" ht="13.5" customHeight="1">
      <c r="AE561" s="21"/>
    </row>
    <row r="562" spans="31:31" s="22" customFormat="1" ht="13.5" customHeight="1">
      <c r="AE562" s="21"/>
    </row>
    <row r="563" spans="31:31" s="22" customFormat="1" ht="13.5" customHeight="1">
      <c r="AE563" s="21"/>
    </row>
    <row r="564" spans="31:31" s="22" customFormat="1" ht="13.5" customHeight="1">
      <c r="AE564" s="21"/>
    </row>
    <row r="565" spans="31:31" s="22" customFormat="1" ht="13.5" customHeight="1">
      <c r="AE565" s="21"/>
    </row>
    <row r="566" spans="31:31" s="22" customFormat="1" ht="13.5" customHeight="1">
      <c r="AE566" s="21"/>
    </row>
    <row r="567" spans="31:31" s="22" customFormat="1" ht="13.5" customHeight="1">
      <c r="AE567" s="21"/>
    </row>
    <row r="568" spans="31:31" s="22" customFormat="1" ht="13.5" customHeight="1">
      <c r="AE568" s="21"/>
    </row>
    <row r="569" spans="31:31" s="22" customFormat="1" ht="13.5" customHeight="1">
      <c r="AE569" s="21"/>
    </row>
    <row r="570" spans="31:31" s="22" customFormat="1" ht="13.5" customHeight="1">
      <c r="AE570" s="21"/>
    </row>
    <row r="571" spans="31:31" s="22" customFormat="1" ht="13.5" customHeight="1">
      <c r="AE571" s="21"/>
    </row>
    <row r="572" spans="31:31" s="22" customFormat="1" ht="13.5" customHeight="1">
      <c r="AE572" s="21"/>
    </row>
    <row r="573" spans="31:31" s="22" customFormat="1" ht="13.5" customHeight="1">
      <c r="AE573" s="21"/>
    </row>
    <row r="574" spans="31:31" s="22" customFormat="1" ht="13.5" customHeight="1">
      <c r="AE574" s="21"/>
    </row>
    <row r="575" spans="31:31" s="22" customFormat="1" ht="13.5" customHeight="1">
      <c r="AE575" s="21"/>
    </row>
    <row r="576" spans="31:31" s="22" customFormat="1" ht="13.5" customHeight="1">
      <c r="AE576" s="21"/>
    </row>
    <row r="577" spans="31:31" s="22" customFormat="1" ht="13.5" customHeight="1">
      <c r="AE577" s="21"/>
    </row>
    <row r="578" spans="31:31" s="22" customFormat="1" ht="13.5" customHeight="1">
      <c r="AE578" s="21"/>
    </row>
    <row r="579" spans="31:31" s="22" customFormat="1" ht="13.5" customHeight="1">
      <c r="AE579" s="21"/>
    </row>
    <row r="580" spans="31:31" s="22" customFormat="1" ht="13.5" customHeight="1">
      <c r="AE580" s="21"/>
    </row>
    <row r="581" spans="31:31" s="22" customFormat="1" ht="13.5" customHeight="1">
      <c r="AE581" s="21"/>
    </row>
    <row r="582" spans="31:31" s="22" customFormat="1" ht="13.5" customHeight="1">
      <c r="AE582" s="21"/>
    </row>
    <row r="583" spans="31:31" s="22" customFormat="1" ht="13.5" customHeight="1">
      <c r="AE583" s="21"/>
    </row>
    <row r="584" spans="31:31" s="22" customFormat="1" ht="13.5" customHeight="1">
      <c r="AE584" s="21"/>
    </row>
    <row r="585" spans="31:31" s="22" customFormat="1" ht="13.5" customHeight="1">
      <c r="AE585" s="21"/>
    </row>
    <row r="586" spans="31:31" s="22" customFormat="1" ht="13.5" customHeight="1">
      <c r="AE586" s="21"/>
    </row>
    <row r="587" spans="31:31" s="22" customFormat="1" ht="13.5" customHeight="1">
      <c r="AE587" s="21"/>
    </row>
    <row r="588" spans="31:31" s="22" customFormat="1" ht="13.5" customHeight="1">
      <c r="AE588" s="21"/>
    </row>
    <row r="589" spans="31:31" s="22" customFormat="1" ht="13.5" customHeight="1">
      <c r="AE589" s="21"/>
    </row>
    <row r="590" spans="31:31" s="22" customFormat="1" ht="13.5" customHeight="1">
      <c r="AE590" s="21"/>
    </row>
    <row r="591" spans="31:31" s="22" customFormat="1" ht="13.5" customHeight="1">
      <c r="AE591" s="21"/>
    </row>
    <row r="592" spans="31:31" s="22" customFormat="1" ht="13.5" customHeight="1">
      <c r="AE592" s="21"/>
    </row>
    <row r="593" spans="31:31" s="22" customFormat="1" ht="13.5" customHeight="1">
      <c r="AE593" s="21"/>
    </row>
    <row r="594" spans="31:31" s="22" customFormat="1" ht="13.5" customHeight="1">
      <c r="AE594" s="21"/>
    </row>
    <row r="595" spans="31:31" s="22" customFormat="1" ht="13.5" customHeight="1">
      <c r="AE595" s="21"/>
    </row>
    <row r="596" spans="31:31" s="22" customFormat="1" ht="13.5" customHeight="1">
      <c r="AE596" s="21"/>
    </row>
    <row r="597" spans="31:31" s="22" customFormat="1" ht="13.5" customHeight="1">
      <c r="AE597" s="21"/>
    </row>
    <row r="598" spans="31:31" s="22" customFormat="1" ht="13.5" customHeight="1">
      <c r="AE598" s="21"/>
    </row>
    <row r="599" spans="31:31" s="22" customFormat="1" ht="13.5" customHeight="1">
      <c r="AE599" s="21"/>
    </row>
    <row r="600" spans="31:31" s="22" customFormat="1" ht="13.5" customHeight="1">
      <c r="AE600" s="21"/>
    </row>
    <row r="601" spans="31:31" s="22" customFormat="1" ht="13.5" customHeight="1">
      <c r="AE601" s="21"/>
    </row>
    <row r="602" spans="31:31" s="22" customFormat="1" ht="13.5" customHeight="1">
      <c r="AE602" s="21"/>
    </row>
    <row r="603" spans="31:31" s="22" customFormat="1" ht="13.5" customHeight="1">
      <c r="AE603" s="21"/>
    </row>
    <row r="604" spans="31:31" s="22" customFormat="1" ht="13.5" customHeight="1">
      <c r="AE604" s="21"/>
    </row>
    <row r="605" spans="31:31" s="22" customFormat="1" ht="13.5" customHeight="1">
      <c r="AE605" s="21"/>
    </row>
    <row r="606" spans="31:31" s="22" customFormat="1" ht="13.5" customHeight="1">
      <c r="AE606" s="21"/>
    </row>
    <row r="607" spans="31:31" s="22" customFormat="1" ht="13.5" customHeight="1">
      <c r="AE607" s="21"/>
    </row>
    <row r="608" spans="31:31" s="22" customFormat="1" ht="13.5" customHeight="1">
      <c r="AE608" s="21"/>
    </row>
    <row r="609" spans="31:31" s="22" customFormat="1" ht="13.5" customHeight="1">
      <c r="AE609" s="21"/>
    </row>
    <row r="610" spans="31:31" s="22" customFormat="1" ht="13.5" customHeight="1">
      <c r="AE610" s="21"/>
    </row>
    <row r="611" spans="31:31" s="22" customFormat="1" ht="13.5" customHeight="1">
      <c r="AE611" s="21"/>
    </row>
    <row r="612" spans="31:31" s="22" customFormat="1" ht="13.5" customHeight="1">
      <c r="AE612" s="21"/>
    </row>
    <row r="613" spans="31:31" s="22" customFormat="1" ht="13.5" customHeight="1">
      <c r="AE613" s="21"/>
    </row>
    <row r="614" spans="31:31" s="22" customFormat="1" ht="13.5" customHeight="1">
      <c r="AE614" s="21"/>
    </row>
    <row r="615" spans="31:31" s="22" customFormat="1" ht="13.5" customHeight="1">
      <c r="AE615" s="21"/>
    </row>
    <row r="616" spans="31:31" s="22" customFormat="1" ht="13.5" customHeight="1">
      <c r="AE616" s="21"/>
    </row>
    <row r="617" spans="31:31" s="22" customFormat="1" ht="13.5" customHeight="1">
      <c r="AE617" s="21"/>
    </row>
    <row r="618" spans="31:31" s="22" customFormat="1" ht="13.5" customHeight="1">
      <c r="AE618" s="21"/>
    </row>
    <row r="619" spans="31:31" s="22" customFormat="1" ht="13.5" customHeight="1">
      <c r="AE619" s="21"/>
    </row>
    <row r="620" spans="31:31" s="22" customFormat="1" ht="13.5" customHeight="1">
      <c r="AE620" s="21"/>
    </row>
    <row r="621" spans="31:31" s="22" customFormat="1" ht="13.5" customHeight="1">
      <c r="AE621" s="21"/>
    </row>
    <row r="622" spans="31:31" s="22" customFormat="1" ht="13.5" customHeight="1">
      <c r="AE622" s="21"/>
    </row>
    <row r="623" spans="31:31" s="22" customFormat="1" ht="13.5" customHeight="1">
      <c r="AE623" s="21"/>
    </row>
    <row r="624" spans="31:31" s="22" customFormat="1" ht="13.5" customHeight="1">
      <c r="AE624" s="21"/>
    </row>
    <row r="625" spans="31:31" s="22" customFormat="1" ht="13.5" customHeight="1">
      <c r="AE625" s="21"/>
    </row>
    <row r="626" spans="31:31" s="22" customFormat="1" ht="13.5" customHeight="1">
      <c r="AE626" s="21"/>
    </row>
    <row r="627" spans="31:31" s="22" customFormat="1" ht="13.5" customHeight="1">
      <c r="AE627" s="21"/>
    </row>
    <row r="628" spans="31:31" s="22" customFormat="1" ht="13.5" customHeight="1">
      <c r="AE628" s="21"/>
    </row>
    <row r="629" spans="31:31" s="22" customFormat="1" ht="13.5" customHeight="1">
      <c r="AE629" s="21"/>
    </row>
    <row r="630" spans="31:31" s="22" customFormat="1" ht="13.5" customHeight="1">
      <c r="AE630" s="21"/>
    </row>
    <row r="631" spans="31:31" s="22" customFormat="1" ht="13.5" customHeight="1">
      <c r="AE631" s="21"/>
    </row>
    <row r="632" spans="31:31" s="22" customFormat="1" ht="13.5" customHeight="1">
      <c r="AE632" s="21"/>
    </row>
    <row r="633" spans="31:31" s="22" customFormat="1" ht="13.5" customHeight="1">
      <c r="AE633" s="21"/>
    </row>
    <row r="634" spans="31:31" s="22" customFormat="1" ht="13.5" customHeight="1">
      <c r="AE634" s="21"/>
    </row>
    <row r="635" spans="31:31" s="22" customFormat="1" ht="13.5" customHeight="1">
      <c r="AE635" s="21"/>
    </row>
    <row r="636" spans="31:31" s="22" customFormat="1" ht="13.5" customHeight="1">
      <c r="AE636" s="21"/>
    </row>
    <row r="637" spans="31:31" s="22" customFormat="1" ht="13.5" customHeight="1">
      <c r="AE637" s="21"/>
    </row>
    <row r="638" spans="31:31" s="22" customFormat="1" ht="13.5" customHeight="1">
      <c r="AE638" s="21"/>
    </row>
    <row r="639" spans="31:31" s="22" customFormat="1" ht="13.5" customHeight="1">
      <c r="AE639" s="21"/>
    </row>
    <row r="640" spans="31:31" s="22" customFormat="1" ht="13.5" customHeight="1">
      <c r="AE640" s="21"/>
    </row>
    <row r="641" spans="31:31" s="22" customFormat="1" ht="13.5" customHeight="1">
      <c r="AE641" s="21"/>
    </row>
    <row r="642" spans="31:31" s="22" customFormat="1" ht="13.5" customHeight="1">
      <c r="AE642" s="21"/>
    </row>
    <row r="643" spans="31:31" s="22" customFormat="1" ht="13.5" customHeight="1">
      <c r="AE643" s="21"/>
    </row>
    <row r="644" spans="31:31" s="22" customFormat="1" ht="13.5" customHeight="1">
      <c r="AE644" s="21"/>
    </row>
    <row r="645" spans="31:31" s="22" customFormat="1" ht="13.5" customHeight="1">
      <c r="AE645" s="21"/>
    </row>
    <row r="646" spans="31:31" s="22" customFormat="1" ht="13.5" customHeight="1">
      <c r="AE646" s="21"/>
    </row>
    <row r="647" spans="31:31" s="22" customFormat="1" ht="13.5" customHeight="1">
      <c r="AE647" s="21"/>
    </row>
    <row r="648" spans="31:31" s="22" customFormat="1" ht="13.5" customHeight="1">
      <c r="AE648" s="21"/>
    </row>
    <row r="649" spans="31:31" s="22" customFormat="1" ht="13.5" customHeight="1">
      <c r="AE649" s="21"/>
    </row>
    <row r="650" spans="31:31" s="22" customFormat="1" ht="13.5" customHeight="1">
      <c r="AE650" s="21"/>
    </row>
    <row r="651" spans="31:31" s="22" customFormat="1" ht="13.5" customHeight="1">
      <c r="AE651" s="21"/>
    </row>
    <row r="652" spans="31:31" s="22" customFormat="1" ht="13.5" customHeight="1">
      <c r="AE652" s="21"/>
    </row>
    <row r="653" spans="31:31" s="22" customFormat="1" ht="13.5" customHeight="1">
      <c r="AE653" s="21"/>
    </row>
    <row r="654" spans="31:31" s="22" customFormat="1" ht="13.5" customHeight="1">
      <c r="AE654" s="21"/>
    </row>
    <row r="655" spans="31:31" s="22" customFormat="1" ht="13.5" customHeight="1">
      <c r="AE655" s="21"/>
    </row>
    <row r="656" spans="31:31" s="22" customFormat="1" ht="13.5" customHeight="1">
      <c r="AE656" s="21"/>
    </row>
    <row r="657" spans="31:31" s="22" customFormat="1" ht="13.5" customHeight="1">
      <c r="AE657" s="21"/>
    </row>
    <row r="658" spans="31:31" s="22" customFormat="1" ht="13.5" customHeight="1">
      <c r="AE658" s="21"/>
    </row>
    <row r="659" spans="31:31" s="22" customFormat="1" ht="13.5" customHeight="1">
      <c r="AE659" s="21"/>
    </row>
    <row r="660" spans="31:31" s="22" customFormat="1" ht="13.5" customHeight="1">
      <c r="AE660" s="21"/>
    </row>
    <row r="661" spans="31:31" s="22" customFormat="1" ht="13.5" customHeight="1">
      <c r="AE661" s="21"/>
    </row>
    <row r="662" spans="31:31" s="22" customFormat="1" ht="13.5" customHeight="1">
      <c r="AE662" s="21"/>
    </row>
    <row r="663" spans="31:31" s="22" customFormat="1" ht="13.5" customHeight="1">
      <c r="AE663" s="21"/>
    </row>
    <row r="664" spans="31:31" s="22" customFormat="1" ht="13.5" customHeight="1">
      <c r="AE664" s="21"/>
    </row>
    <row r="665" spans="31:31" s="22" customFormat="1" ht="13.5" customHeight="1">
      <c r="AE665" s="21"/>
    </row>
    <row r="666" spans="31:31" s="22" customFormat="1" ht="13.5" customHeight="1">
      <c r="AE666" s="21"/>
    </row>
    <row r="667" spans="31:31" s="22" customFormat="1" ht="13.5" customHeight="1">
      <c r="AE667" s="21"/>
    </row>
    <row r="668" spans="31:31" s="22" customFormat="1" ht="13.5" customHeight="1">
      <c r="AE668" s="21"/>
    </row>
    <row r="669" spans="31:31" s="22" customFormat="1" ht="13.5" customHeight="1">
      <c r="AE669" s="21"/>
    </row>
    <row r="670" spans="31:31" s="22" customFormat="1" ht="13.5" customHeight="1">
      <c r="AE670" s="21"/>
    </row>
    <row r="671" spans="31:31" s="22" customFormat="1" ht="13.5" customHeight="1">
      <c r="AE671" s="21"/>
    </row>
    <row r="672" spans="31:31" s="22" customFormat="1" ht="13.5" customHeight="1">
      <c r="AE672" s="21"/>
    </row>
    <row r="673" spans="31:31" s="22" customFormat="1" ht="13.5" customHeight="1">
      <c r="AE673" s="21"/>
    </row>
    <row r="674" spans="31:31" s="22" customFormat="1" ht="13.5" customHeight="1">
      <c r="AE674" s="21"/>
    </row>
    <row r="675" spans="31:31" s="22" customFormat="1" ht="13.5" customHeight="1">
      <c r="AE675" s="21"/>
    </row>
    <row r="676" spans="31:31" s="22" customFormat="1" ht="13.5" customHeight="1">
      <c r="AE676" s="21"/>
    </row>
    <row r="677" spans="31:31" s="22" customFormat="1" ht="13.5" customHeight="1">
      <c r="AE677" s="21"/>
    </row>
    <row r="678" spans="31:31" s="22" customFormat="1" ht="13.5" customHeight="1">
      <c r="AE678" s="21"/>
    </row>
    <row r="679" spans="31:31" s="22" customFormat="1" ht="13.5" customHeight="1">
      <c r="AE679" s="21"/>
    </row>
    <row r="680" spans="31:31" s="22" customFormat="1" ht="13.5" customHeight="1">
      <c r="AE680" s="21"/>
    </row>
    <row r="681" spans="31:31" s="22" customFormat="1" ht="13.5" customHeight="1">
      <c r="AE681" s="21"/>
    </row>
    <row r="682" spans="31:31" s="22" customFormat="1" ht="13.5" customHeight="1">
      <c r="AE682" s="21"/>
    </row>
    <row r="683" spans="31:31" s="22" customFormat="1" ht="13.5" customHeight="1">
      <c r="AE683" s="21"/>
    </row>
    <row r="684" spans="31:31" s="22" customFormat="1" ht="13.5" customHeight="1">
      <c r="AE684" s="21"/>
    </row>
    <row r="685" spans="31:31" s="22" customFormat="1" ht="13.5" customHeight="1">
      <c r="AE685" s="21"/>
    </row>
    <row r="686" spans="31:31" s="22" customFormat="1" ht="13.5" customHeight="1">
      <c r="AE686" s="21"/>
    </row>
    <row r="687" spans="31:31" s="22" customFormat="1" ht="13.5" customHeight="1">
      <c r="AE687" s="21"/>
    </row>
    <row r="688" spans="31:31" s="22" customFormat="1" ht="13.5" customHeight="1">
      <c r="AE688" s="21"/>
    </row>
    <row r="689" spans="31:31" s="22" customFormat="1" ht="13.5" customHeight="1">
      <c r="AE689" s="21"/>
    </row>
    <row r="690" spans="31:31" s="22" customFormat="1" ht="13.5" customHeight="1">
      <c r="AE690" s="21"/>
    </row>
    <row r="691" spans="31:31" s="22" customFormat="1" ht="13.5" customHeight="1">
      <c r="AE691" s="21"/>
    </row>
    <row r="692" spans="31:31" s="22" customFormat="1" ht="13.5" customHeight="1">
      <c r="AE692" s="21"/>
    </row>
    <row r="693" spans="31:31" s="22" customFormat="1" ht="13.5" customHeight="1">
      <c r="AE693" s="21"/>
    </row>
    <row r="694" spans="31:31" s="22" customFormat="1" ht="13.5" customHeight="1">
      <c r="AE694" s="21"/>
    </row>
    <row r="695" spans="31:31" s="22" customFormat="1" ht="13.5" customHeight="1">
      <c r="AE695" s="21"/>
    </row>
    <row r="696" spans="31:31" s="22" customFormat="1" ht="13.5" customHeight="1">
      <c r="AE696" s="21"/>
    </row>
    <row r="697" spans="31:31" s="22" customFormat="1" ht="13.5" customHeight="1">
      <c r="AE697" s="21"/>
    </row>
    <row r="698" spans="31:31" s="22" customFormat="1" ht="13.5" customHeight="1">
      <c r="AE698" s="21"/>
    </row>
    <row r="699" spans="31:31" s="22" customFormat="1" ht="13.5" customHeight="1">
      <c r="AE699" s="21"/>
    </row>
    <row r="700" spans="31:31" s="22" customFormat="1" ht="13.5" customHeight="1">
      <c r="AE700" s="21"/>
    </row>
    <row r="701" spans="31:31" s="22" customFormat="1" ht="13.5" customHeight="1">
      <c r="AE701" s="21"/>
    </row>
    <row r="702" spans="31:31" s="22" customFormat="1" ht="13.5" customHeight="1">
      <c r="AE702" s="21"/>
    </row>
    <row r="703" spans="31:31" s="22" customFormat="1" ht="13.5" customHeight="1">
      <c r="AE703" s="21"/>
    </row>
    <row r="704" spans="31:31" s="22" customFormat="1" ht="13.5" customHeight="1">
      <c r="AE704" s="21"/>
    </row>
    <row r="705" spans="31:31" s="22" customFormat="1" ht="13.5" customHeight="1">
      <c r="AE705" s="21"/>
    </row>
    <row r="706" spans="31:31" s="22" customFormat="1" ht="13.5" customHeight="1">
      <c r="AE706" s="21"/>
    </row>
    <row r="707" spans="31:31" s="22" customFormat="1" ht="13.5" customHeight="1">
      <c r="AE707" s="21"/>
    </row>
    <row r="708" spans="31:31" s="22" customFormat="1" ht="13.5" customHeight="1">
      <c r="AE708" s="21"/>
    </row>
    <row r="709" spans="31:31" s="22" customFormat="1" ht="13.5" customHeight="1">
      <c r="AE709" s="21"/>
    </row>
    <row r="710" spans="31:31" s="22" customFormat="1" ht="13.5" customHeight="1">
      <c r="AE710" s="21"/>
    </row>
    <row r="711" spans="31:31" s="22" customFormat="1" ht="13.5" customHeight="1">
      <c r="AE711" s="21"/>
    </row>
    <row r="712" spans="31:31" s="22" customFormat="1" ht="13.5" customHeight="1">
      <c r="AE712" s="21"/>
    </row>
    <row r="713" spans="31:31" s="22" customFormat="1" ht="13.5" customHeight="1">
      <c r="AE713" s="21"/>
    </row>
    <row r="714" spans="31:31" s="22" customFormat="1" ht="13.5" customHeight="1">
      <c r="AE714" s="21"/>
    </row>
    <row r="715" spans="31:31" s="22" customFormat="1" ht="13.5" customHeight="1">
      <c r="AE715" s="21"/>
    </row>
    <row r="716" spans="31:31" s="22" customFormat="1" ht="13.5" customHeight="1">
      <c r="AE716" s="21"/>
    </row>
    <row r="717" spans="31:31" s="22" customFormat="1" ht="13.5" customHeight="1">
      <c r="AE717" s="21"/>
    </row>
    <row r="718" spans="31:31" s="22" customFormat="1" ht="13.5" customHeight="1">
      <c r="AE718" s="21"/>
    </row>
    <row r="719" spans="31:31" s="22" customFormat="1" ht="13.5" customHeight="1">
      <c r="AE719" s="21"/>
    </row>
    <row r="720" spans="31:31" s="22" customFormat="1" ht="13.5" customHeight="1">
      <c r="AE720" s="21"/>
    </row>
    <row r="721" spans="31:31" s="22" customFormat="1" ht="13.5" customHeight="1">
      <c r="AE721" s="21"/>
    </row>
    <row r="722" spans="31:31" s="22" customFormat="1" ht="13.5" customHeight="1">
      <c r="AE722" s="21"/>
    </row>
    <row r="723" spans="31:31" s="22" customFormat="1" ht="13.5" customHeight="1">
      <c r="AE723" s="21"/>
    </row>
    <row r="724" spans="31:31" s="22" customFormat="1" ht="13.5" customHeight="1">
      <c r="AE724" s="21"/>
    </row>
    <row r="725" spans="31:31" s="22" customFormat="1" ht="13.5" customHeight="1">
      <c r="AE725" s="21"/>
    </row>
    <row r="726" spans="31:31" s="22" customFormat="1" ht="13.5" customHeight="1">
      <c r="AE726" s="21"/>
    </row>
    <row r="727" spans="31:31" s="22" customFormat="1" ht="13.5" customHeight="1">
      <c r="AE727" s="21"/>
    </row>
    <row r="728" spans="31:31" s="22" customFormat="1" ht="13.5" customHeight="1">
      <c r="AE728" s="21"/>
    </row>
    <row r="729" spans="31:31" s="22" customFormat="1" ht="13.5" customHeight="1">
      <c r="AE729" s="21"/>
    </row>
    <row r="730" spans="31:31" s="22" customFormat="1" ht="13.5" customHeight="1">
      <c r="AE730" s="21"/>
    </row>
    <row r="731" spans="31:31" s="22" customFormat="1" ht="13.5" customHeight="1">
      <c r="AE731" s="21"/>
    </row>
    <row r="732" spans="31:31" s="22" customFormat="1" ht="13.5" customHeight="1">
      <c r="AE732" s="21"/>
    </row>
    <row r="733" spans="31:31" s="22" customFormat="1" ht="13.5" customHeight="1">
      <c r="AE733" s="21"/>
    </row>
    <row r="734" spans="31:31" s="22" customFormat="1" ht="13.5" customHeight="1">
      <c r="AE734" s="21"/>
    </row>
    <row r="735" spans="31:31" s="22" customFormat="1" ht="13.5" customHeight="1">
      <c r="AE735" s="21"/>
    </row>
    <row r="736" spans="31:31" s="22" customFormat="1" ht="13.5" customHeight="1">
      <c r="AE736" s="21"/>
    </row>
    <row r="737" spans="31:31" s="22" customFormat="1" ht="13.5" customHeight="1">
      <c r="AE737" s="21"/>
    </row>
    <row r="738" spans="31:31" s="22" customFormat="1" ht="13.5" customHeight="1">
      <c r="AE738" s="21"/>
    </row>
    <row r="739" spans="31:31" s="22" customFormat="1" ht="13.5" customHeight="1">
      <c r="AE739" s="21"/>
    </row>
    <row r="740" spans="31:31" s="22" customFormat="1" ht="13.5" customHeight="1">
      <c r="AE740" s="21"/>
    </row>
    <row r="741" spans="31:31" s="22" customFormat="1" ht="13.5" customHeight="1">
      <c r="AE741" s="21"/>
    </row>
    <row r="742" spans="31:31" s="22" customFormat="1" ht="13.5" customHeight="1">
      <c r="AE742" s="21"/>
    </row>
    <row r="743" spans="31:31" s="22" customFormat="1" ht="13.5" customHeight="1">
      <c r="AE743" s="21"/>
    </row>
    <row r="744" spans="31:31" s="22" customFormat="1" ht="13.5" customHeight="1">
      <c r="AE744" s="21"/>
    </row>
    <row r="745" spans="31:31" s="22" customFormat="1" ht="13.5" customHeight="1">
      <c r="AE745" s="21"/>
    </row>
    <row r="746" spans="31:31" s="22" customFormat="1" ht="13.5" customHeight="1">
      <c r="AE746" s="21"/>
    </row>
    <row r="747" spans="31:31" s="22" customFormat="1" ht="13.5" customHeight="1">
      <c r="AE747" s="21"/>
    </row>
    <row r="748" spans="31:31" s="22" customFormat="1" ht="13.5" customHeight="1">
      <c r="AE748" s="21"/>
    </row>
    <row r="749" spans="31:31" s="22" customFormat="1" ht="13.5" customHeight="1">
      <c r="AE749" s="21"/>
    </row>
    <row r="750" spans="31:31" s="22" customFormat="1" ht="13.5" customHeight="1">
      <c r="AE750" s="21"/>
    </row>
    <row r="751" spans="31:31" s="22" customFormat="1" ht="13.5" customHeight="1">
      <c r="AE751" s="21"/>
    </row>
    <row r="752" spans="31:31" s="22" customFormat="1" ht="13.5" customHeight="1">
      <c r="AE752" s="21"/>
    </row>
    <row r="753" spans="31:31" s="22" customFormat="1" ht="13.5" customHeight="1">
      <c r="AE753" s="21"/>
    </row>
    <row r="754" spans="31:31" s="22" customFormat="1" ht="13.5" customHeight="1">
      <c r="AE754" s="21"/>
    </row>
    <row r="755" spans="31:31" s="22" customFormat="1" ht="13.5" customHeight="1">
      <c r="AE755" s="21"/>
    </row>
    <row r="756" spans="31:31" s="22" customFormat="1" ht="13.5" customHeight="1">
      <c r="AE756" s="21"/>
    </row>
    <row r="757" spans="31:31" s="22" customFormat="1" ht="13.5" customHeight="1">
      <c r="AE757" s="21"/>
    </row>
    <row r="758" spans="31:31" s="22" customFormat="1" ht="13.5" customHeight="1">
      <c r="AE758" s="21"/>
    </row>
    <row r="759" spans="31:31" s="22" customFormat="1" ht="13.5" customHeight="1">
      <c r="AE759" s="21"/>
    </row>
    <row r="760" spans="31:31" s="22" customFormat="1" ht="13.5" customHeight="1">
      <c r="AE760" s="21"/>
    </row>
    <row r="761" spans="31:31" s="22" customFormat="1" ht="13.5" customHeight="1">
      <c r="AE761" s="21"/>
    </row>
    <row r="762" spans="31:31" s="22" customFormat="1" ht="13.5" customHeight="1">
      <c r="AE762" s="21"/>
    </row>
    <row r="763" spans="31:31" s="22" customFormat="1" ht="13.5" customHeight="1">
      <c r="AE763" s="21"/>
    </row>
    <row r="764" spans="31:31" s="22" customFormat="1" ht="13.5" customHeight="1">
      <c r="AE764" s="21"/>
    </row>
    <row r="765" spans="31:31" s="22" customFormat="1" ht="13.5" customHeight="1">
      <c r="AE765" s="21"/>
    </row>
    <row r="766" spans="31:31" s="22" customFormat="1" ht="13.5" customHeight="1">
      <c r="AE766" s="21"/>
    </row>
    <row r="767" spans="31:31" s="22" customFormat="1" ht="13.5" customHeight="1">
      <c r="AE767" s="21"/>
    </row>
    <row r="768" spans="31:31" s="22" customFormat="1" ht="13.5" customHeight="1">
      <c r="AE768" s="21"/>
    </row>
    <row r="769" spans="31:31" s="22" customFormat="1" ht="13.5" customHeight="1">
      <c r="AE769" s="21"/>
    </row>
    <row r="770" spans="31:31" s="22" customFormat="1" ht="13.5" customHeight="1">
      <c r="AE770" s="21"/>
    </row>
    <row r="771" spans="31:31" s="22" customFormat="1" ht="13.5" customHeight="1">
      <c r="AE771" s="21"/>
    </row>
    <row r="772" spans="31:31" s="22" customFormat="1" ht="13.5" customHeight="1">
      <c r="AE772" s="21"/>
    </row>
    <row r="773" spans="31:31" s="22" customFormat="1" ht="13.5" customHeight="1">
      <c r="AE773" s="21"/>
    </row>
    <row r="774" spans="31:31" s="22" customFormat="1" ht="13.5" customHeight="1">
      <c r="AE774" s="21"/>
    </row>
    <row r="775" spans="31:31" s="22" customFormat="1" ht="13.5" customHeight="1">
      <c r="AE775" s="21"/>
    </row>
    <row r="776" spans="31:31" s="22" customFormat="1" ht="13.5" customHeight="1">
      <c r="AE776" s="21"/>
    </row>
    <row r="777" spans="31:31" s="22" customFormat="1" ht="13.5" customHeight="1">
      <c r="AE777" s="21"/>
    </row>
    <row r="778" spans="31:31" s="22" customFormat="1" ht="13.5" customHeight="1">
      <c r="AE778" s="21"/>
    </row>
    <row r="779" spans="31:31" s="22" customFormat="1" ht="13.5" customHeight="1">
      <c r="AE779" s="21"/>
    </row>
    <row r="780" spans="31:31" s="22" customFormat="1" ht="13.5" customHeight="1">
      <c r="AE780" s="21"/>
    </row>
    <row r="781" spans="31:31" s="22" customFormat="1" ht="13.5" customHeight="1">
      <c r="AE781" s="21"/>
    </row>
    <row r="782" spans="31:31" s="22" customFormat="1" ht="13.5" customHeight="1">
      <c r="AE782" s="21"/>
    </row>
    <row r="783" spans="31:31" s="22" customFormat="1" ht="13.5" customHeight="1">
      <c r="AE783" s="21"/>
    </row>
    <row r="784" spans="31:31" s="22" customFormat="1" ht="13.5" customHeight="1">
      <c r="AE784" s="21"/>
    </row>
    <row r="785" spans="31:31" s="22" customFormat="1" ht="13.5" customHeight="1">
      <c r="AE785" s="21"/>
    </row>
    <row r="786" spans="31:31" s="22" customFormat="1" ht="13.5" customHeight="1">
      <c r="AE786" s="21"/>
    </row>
    <row r="787" spans="31:31" s="22" customFormat="1" ht="13.5" customHeight="1">
      <c r="AE787" s="21"/>
    </row>
    <row r="788" spans="31:31" s="22" customFormat="1" ht="13.5" customHeight="1">
      <c r="AE788" s="21"/>
    </row>
    <row r="789" spans="31:31" s="22" customFormat="1" ht="13.5" customHeight="1">
      <c r="AE789" s="21"/>
    </row>
    <row r="790" spans="31:31" s="22" customFormat="1" ht="13.5" customHeight="1">
      <c r="AE790" s="21"/>
    </row>
    <row r="791" spans="31:31" s="22" customFormat="1" ht="13.5" customHeight="1">
      <c r="AE791" s="21"/>
    </row>
    <row r="792" spans="31:31" s="22" customFormat="1" ht="13.5" customHeight="1">
      <c r="AE792" s="21"/>
    </row>
    <row r="793" spans="31:31" s="22" customFormat="1" ht="13.5" customHeight="1">
      <c r="AE793" s="21"/>
    </row>
    <row r="794" spans="31:31" s="22" customFormat="1" ht="13.5" customHeight="1">
      <c r="AE794" s="21"/>
    </row>
    <row r="795" spans="31:31" s="22" customFormat="1" ht="13.5" customHeight="1">
      <c r="AE795" s="21"/>
    </row>
    <row r="796" spans="31:31" s="22" customFormat="1" ht="13.5" customHeight="1">
      <c r="AE796" s="21"/>
    </row>
    <row r="797" spans="31:31" s="22" customFormat="1" ht="13.5" customHeight="1">
      <c r="AE797" s="21"/>
    </row>
    <row r="798" spans="31:31" s="22" customFormat="1" ht="13.5" customHeight="1">
      <c r="AE798" s="21"/>
    </row>
    <row r="799" spans="31:31" s="22" customFormat="1" ht="13.5" customHeight="1">
      <c r="AE799" s="21"/>
    </row>
    <row r="800" spans="31:31" s="22" customFormat="1" ht="13.5" customHeight="1">
      <c r="AE800" s="21"/>
    </row>
    <row r="801" spans="31:31" s="22" customFormat="1" ht="13.5" customHeight="1">
      <c r="AE801" s="21"/>
    </row>
    <row r="802" spans="31:31" s="22" customFormat="1" ht="13.5" customHeight="1">
      <c r="AE802" s="21"/>
    </row>
    <row r="803" spans="31:31" s="22" customFormat="1" ht="13.5" customHeight="1">
      <c r="AE803" s="21"/>
    </row>
    <row r="804" spans="31:31" s="22" customFormat="1" ht="13.5" customHeight="1">
      <c r="AE804" s="21"/>
    </row>
    <row r="805" spans="31:31" s="22" customFormat="1" ht="13.5" customHeight="1">
      <c r="AE805" s="21"/>
    </row>
    <row r="806" spans="31:31" s="22" customFormat="1" ht="13.5" customHeight="1">
      <c r="AE806" s="21"/>
    </row>
    <row r="807" spans="31:31" s="22" customFormat="1" ht="13.5" customHeight="1">
      <c r="AE807" s="21"/>
    </row>
    <row r="808" spans="31:31" s="22" customFormat="1" ht="13.5" customHeight="1">
      <c r="AE808" s="21"/>
    </row>
    <row r="809" spans="31:31" s="22" customFormat="1" ht="13.5" customHeight="1">
      <c r="AE809" s="21"/>
    </row>
    <row r="810" spans="31:31" s="22" customFormat="1" ht="13.5" customHeight="1">
      <c r="AE810" s="21"/>
    </row>
    <row r="811" spans="31:31" s="22" customFormat="1" ht="13.5" customHeight="1">
      <c r="AE811" s="21"/>
    </row>
    <row r="812" spans="31:31" s="22" customFormat="1" ht="13.5" customHeight="1">
      <c r="AE812" s="21"/>
    </row>
    <row r="813" spans="31:31" s="22" customFormat="1" ht="13.5" customHeight="1">
      <c r="AE813" s="21"/>
    </row>
    <row r="814" spans="31:31" s="22" customFormat="1" ht="13.5" customHeight="1">
      <c r="AE814" s="21"/>
    </row>
    <row r="815" spans="31:31" s="22" customFormat="1" ht="13.5" customHeight="1">
      <c r="AE815" s="21"/>
    </row>
    <row r="816" spans="31:31" s="22" customFormat="1" ht="13.5" customHeight="1">
      <c r="AE816" s="21"/>
    </row>
    <row r="817" spans="31:31" s="22" customFormat="1" ht="13.5" customHeight="1">
      <c r="AE817" s="21"/>
    </row>
    <row r="818" spans="31:31" s="22" customFormat="1" ht="13.5" customHeight="1">
      <c r="AE818" s="21"/>
    </row>
    <row r="819" spans="31:31" s="22" customFormat="1" ht="13.5" customHeight="1">
      <c r="AE819" s="21"/>
    </row>
    <row r="820" spans="31:31" s="22" customFormat="1" ht="13.5" customHeight="1">
      <c r="AE820" s="21"/>
    </row>
    <row r="821" spans="31:31" s="22" customFormat="1" ht="13.5" customHeight="1">
      <c r="AE821" s="21"/>
    </row>
    <row r="822" spans="31:31" s="22" customFormat="1" ht="13.5" customHeight="1">
      <c r="AE822" s="21"/>
    </row>
    <row r="823" spans="31:31" s="22" customFormat="1" ht="13.5" customHeight="1">
      <c r="AE823" s="21"/>
    </row>
    <row r="824" spans="31:31" s="22" customFormat="1" ht="13.5" customHeight="1">
      <c r="AE824" s="21"/>
    </row>
    <row r="825" spans="31:31" s="22" customFormat="1" ht="13.5" customHeight="1">
      <c r="AE825" s="21"/>
    </row>
    <row r="826" spans="31:31" s="22" customFormat="1" ht="13.5" customHeight="1">
      <c r="AE826" s="21"/>
    </row>
    <row r="827" spans="31:31" s="22" customFormat="1" ht="13.5" customHeight="1">
      <c r="AE827" s="21"/>
    </row>
    <row r="828" spans="31:31" s="22" customFormat="1" ht="13.5" customHeight="1">
      <c r="AE828" s="21"/>
    </row>
    <row r="829" spans="31:31" s="22" customFormat="1" ht="13.5" customHeight="1">
      <c r="AE829" s="21"/>
    </row>
    <row r="830" spans="31:31" s="22" customFormat="1" ht="13.5" customHeight="1">
      <c r="AE830" s="21"/>
    </row>
    <row r="831" spans="31:31" s="22" customFormat="1" ht="13.5" customHeight="1">
      <c r="AE831" s="21"/>
    </row>
    <row r="832" spans="31:31" s="22" customFormat="1" ht="13.5" customHeight="1">
      <c r="AE832" s="21"/>
    </row>
    <row r="833" spans="31:31" s="22" customFormat="1" ht="13.5" customHeight="1">
      <c r="AE833" s="21"/>
    </row>
    <row r="834" spans="31:31" s="22" customFormat="1" ht="13.5" customHeight="1">
      <c r="AE834" s="21"/>
    </row>
    <row r="835" spans="31:31" s="22" customFormat="1" ht="13.5" customHeight="1">
      <c r="AE835" s="21"/>
    </row>
    <row r="836" spans="31:31" s="22" customFormat="1" ht="13.5" customHeight="1">
      <c r="AE836" s="21"/>
    </row>
    <row r="837" spans="31:31" s="22" customFormat="1" ht="13.5" customHeight="1">
      <c r="AE837" s="21"/>
    </row>
    <row r="838" spans="31:31" s="22" customFormat="1" ht="13.5" customHeight="1">
      <c r="AE838" s="21"/>
    </row>
    <row r="839" spans="31:31" s="22" customFormat="1" ht="13.5" customHeight="1">
      <c r="AE839" s="21"/>
    </row>
    <row r="840" spans="31:31" s="22" customFormat="1" ht="13.5" customHeight="1">
      <c r="AE840" s="21"/>
    </row>
    <row r="841" spans="31:31" s="22" customFormat="1" ht="13.5" customHeight="1">
      <c r="AE841" s="21"/>
    </row>
    <row r="842" spans="31:31" s="22" customFormat="1" ht="13.5" customHeight="1">
      <c r="AE842" s="21"/>
    </row>
    <row r="843" spans="31:31" s="22" customFormat="1" ht="13.5" customHeight="1">
      <c r="AE843" s="21"/>
    </row>
    <row r="844" spans="31:31" s="22" customFormat="1" ht="13.5" customHeight="1">
      <c r="AE844" s="21"/>
    </row>
    <row r="845" spans="31:31" s="22" customFormat="1" ht="13.5" customHeight="1">
      <c r="AE845" s="21"/>
    </row>
    <row r="846" spans="31:31" s="22" customFormat="1" ht="13.5" customHeight="1">
      <c r="AE846" s="21"/>
    </row>
    <row r="847" spans="31:31" s="22" customFormat="1" ht="13.5" customHeight="1">
      <c r="AE847" s="21"/>
    </row>
    <row r="848" spans="31:31" s="22" customFormat="1" ht="13.5" customHeight="1">
      <c r="AE848" s="21"/>
    </row>
    <row r="849" spans="31:31" s="22" customFormat="1" ht="13.5" customHeight="1">
      <c r="AE849" s="21"/>
    </row>
    <row r="850" spans="31:31" s="22" customFormat="1" ht="13.5" customHeight="1">
      <c r="AE850" s="21"/>
    </row>
    <row r="851" spans="31:31" s="22" customFormat="1" ht="13.5" customHeight="1">
      <c r="AE851" s="21"/>
    </row>
    <row r="852" spans="31:31" s="22" customFormat="1" ht="13.5" customHeight="1">
      <c r="AE852" s="21"/>
    </row>
    <row r="853" spans="31:31" s="22" customFormat="1" ht="13.5" customHeight="1">
      <c r="AE853" s="21"/>
    </row>
    <row r="854" spans="31:31" s="22" customFormat="1" ht="13.5" customHeight="1">
      <c r="AE854" s="21"/>
    </row>
    <row r="855" spans="31:31" s="22" customFormat="1" ht="13.5" customHeight="1">
      <c r="AE855" s="21"/>
    </row>
    <row r="856" spans="31:31" s="22" customFormat="1" ht="13.5" customHeight="1">
      <c r="AE856" s="21"/>
    </row>
    <row r="857" spans="31:31" s="22" customFormat="1" ht="13.5" customHeight="1">
      <c r="AE857" s="21"/>
    </row>
    <row r="858" spans="31:31" s="22" customFormat="1" ht="13.5" customHeight="1">
      <c r="AE858" s="21"/>
    </row>
    <row r="859" spans="31:31" s="22" customFormat="1" ht="13.5" customHeight="1">
      <c r="AE859" s="21"/>
    </row>
    <row r="860" spans="31:31" s="22" customFormat="1" ht="13.5" customHeight="1">
      <c r="AE860" s="21"/>
    </row>
    <row r="861" spans="31:31" s="22" customFormat="1" ht="13.5" customHeight="1">
      <c r="AE861" s="21"/>
    </row>
    <row r="862" spans="31:31" s="22" customFormat="1" ht="13.5" customHeight="1">
      <c r="AE862" s="21"/>
    </row>
    <row r="863" spans="31:31" s="22" customFormat="1" ht="13.5" customHeight="1">
      <c r="AE863" s="21"/>
    </row>
    <row r="864" spans="31:31" s="22" customFormat="1" ht="13.5" customHeight="1">
      <c r="AE864" s="21"/>
    </row>
    <row r="865" spans="31:31" s="22" customFormat="1" ht="13.5" customHeight="1">
      <c r="AE865" s="21"/>
    </row>
    <row r="866" spans="31:31" s="22" customFormat="1" ht="13.5" customHeight="1">
      <c r="AE866" s="21"/>
    </row>
    <row r="867" spans="31:31" s="22" customFormat="1" ht="13.5" customHeight="1">
      <c r="AE867" s="21"/>
    </row>
    <row r="868" spans="31:31" s="22" customFormat="1" ht="13.5" customHeight="1">
      <c r="AE868" s="21"/>
    </row>
    <row r="869" spans="31:31" s="22" customFormat="1" ht="13.5" customHeight="1">
      <c r="AE869" s="21"/>
    </row>
    <row r="870" spans="31:31" s="22" customFormat="1" ht="13.5" customHeight="1">
      <c r="AE870" s="21"/>
    </row>
    <row r="871" spans="31:31" s="22" customFormat="1" ht="13.5" customHeight="1">
      <c r="AE871" s="21"/>
    </row>
    <row r="872" spans="31:31" s="22" customFormat="1" ht="13.5" customHeight="1">
      <c r="AE872" s="21"/>
    </row>
    <row r="873" spans="31:31" s="22" customFormat="1" ht="13.5" customHeight="1">
      <c r="AE873" s="21"/>
    </row>
    <row r="874" spans="31:31" s="22" customFormat="1" ht="13.5" customHeight="1">
      <c r="AE874" s="21"/>
    </row>
    <row r="875" spans="31:31" s="22" customFormat="1" ht="13.5" customHeight="1">
      <c r="AE875" s="21"/>
    </row>
    <row r="876" spans="31:31" s="22" customFormat="1" ht="13.5" customHeight="1">
      <c r="AE876" s="21"/>
    </row>
    <row r="877" spans="31:31" s="22" customFormat="1" ht="13.5" customHeight="1">
      <c r="AE877" s="21"/>
    </row>
    <row r="878" spans="31:31" s="22" customFormat="1" ht="13.5" customHeight="1">
      <c r="AE878" s="21"/>
    </row>
    <row r="879" spans="31:31" s="22" customFormat="1" ht="13.5" customHeight="1">
      <c r="AE879" s="21"/>
    </row>
    <row r="880" spans="31:31" s="22" customFormat="1" ht="13.5" customHeight="1">
      <c r="AE880" s="21"/>
    </row>
    <row r="881" spans="31:31" s="22" customFormat="1" ht="13.5" customHeight="1">
      <c r="AE881" s="21"/>
    </row>
    <row r="882" spans="31:31" s="22" customFormat="1" ht="13.5" customHeight="1">
      <c r="AE882" s="21"/>
    </row>
    <row r="883" spans="31:31" s="22" customFormat="1" ht="13.5" customHeight="1">
      <c r="AE883" s="21"/>
    </row>
    <row r="884" spans="31:31" s="22" customFormat="1" ht="13.5" customHeight="1">
      <c r="AE884" s="21"/>
    </row>
    <row r="885" spans="31:31" s="22" customFormat="1" ht="13.5" customHeight="1">
      <c r="AE885" s="21"/>
    </row>
    <row r="886" spans="31:31" s="22" customFormat="1" ht="13.5" customHeight="1">
      <c r="AE886" s="21"/>
    </row>
    <row r="887" spans="31:31" s="22" customFormat="1" ht="13.5" customHeight="1">
      <c r="AE887" s="21"/>
    </row>
    <row r="888" spans="31:31" s="22" customFormat="1" ht="13.5" customHeight="1">
      <c r="AE888" s="21"/>
    </row>
    <row r="889" spans="31:31" s="22" customFormat="1" ht="13.5" customHeight="1">
      <c r="AE889" s="21"/>
    </row>
    <row r="890" spans="31:31" s="22" customFormat="1" ht="13.5" customHeight="1">
      <c r="AE890" s="21"/>
    </row>
    <row r="891" spans="31:31" s="22" customFormat="1" ht="13.5" customHeight="1">
      <c r="AE891" s="21"/>
    </row>
    <row r="892" spans="31:31" s="22" customFormat="1" ht="13.5" customHeight="1">
      <c r="AE892" s="21"/>
    </row>
    <row r="893" spans="31:31" s="22" customFormat="1" ht="13.5" customHeight="1">
      <c r="AE893" s="21"/>
    </row>
    <row r="894" spans="31:31" s="22" customFormat="1" ht="13.5" customHeight="1">
      <c r="AE894" s="21"/>
    </row>
    <row r="895" spans="31:31" s="22" customFormat="1" ht="13.5" customHeight="1">
      <c r="AE895" s="21"/>
    </row>
    <row r="896" spans="31:31" s="22" customFormat="1" ht="13.5" customHeight="1">
      <c r="AE896" s="21"/>
    </row>
    <row r="897" spans="31:31" s="22" customFormat="1" ht="13.5" customHeight="1">
      <c r="AE897" s="21"/>
    </row>
    <row r="898" spans="31:31" s="22" customFormat="1" ht="13.5" customHeight="1">
      <c r="AE898" s="21"/>
    </row>
    <row r="899" spans="31:31" s="22" customFormat="1" ht="13.5" customHeight="1">
      <c r="AE899" s="21"/>
    </row>
    <row r="900" spans="31:31" s="22" customFormat="1" ht="13.5" customHeight="1">
      <c r="AE900" s="21"/>
    </row>
    <row r="901" spans="31:31" s="22" customFormat="1" ht="13.5" customHeight="1">
      <c r="AE901" s="21"/>
    </row>
    <row r="902" spans="31:31" s="22" customFormat="1" ht="13.5" customHeight="1">
      <c r="AE902" s="21"/>
    </row>
    <row r="903" spans="31:31" s="22" customFormat="1" ht="13.5" customHeight="1">
      <c r="AE903" s="21"/>
    </row>
    <row r="904" spans="31:31" s="22" customFormat="1" ht="13.5" customHeight="1">
      <c r="AE904" s="21"/>
    </row>
    <row r="905" spans="31:31" s="22" customFormat="1" ht="13.5" customHeight="1">
      <c r="AE905" s="21"/>
    </row>
    <row r="906" spans="31:31" s="22" customFormat="1" ht="13.5" customHeight="1">
      <c r="AE906" s="21"/>
    </row>
    <row r="907" spans="31:31" s="22" customFormat="1" ht="13.5" customHeight="1">
      <c r="AE907" s="21"/>
    </row>
    <row r="908" spans="31:31" s="22" customFormat="1" ht="13.5" customHeight="1">
      <c r="AE908" s="21"/>
    </row>
    <row r="909" spans="31:31" s="22" customFormat="1" ht="13.5" customHeight="1">
      <c r="AE909" s="21"/>
    </row>
    <row r="910" spans="31:31" s="22" customFormat="1" ht="13.5" customHeight="1">
      <c r="AE910" s="21"/>
    </row>
    <row r="911" spans="31:31" s="22" customFormat="1" ht="13.5" customHeight="1">
      <c r="AE911" s="21"/>
    </row>
    <row r="912" spans="31:31" s="22" customFormat="1" ht="13.5" customHeight="1">
      <c r="AE912" s="21"/>
    </row>
    <row r="913" spans="31:31" s="22" customFormat="1" ht="13.5" customHeight="1">
      <c r="AE913" s="21"/>
    </row>
    <row r="914" spans="31:31" s="22" customFormat="1" ht="13.5" customHeight="1">
      <c r="AE914" s="21"/>
    </row>
    <row r="915" spans="31:31" s="22" customFormat="1" ht="13.5" customHeight="1">
      <c r="AE915" s="21"/>
    </row>
    <row r="916" spans="31:31" s="22" customFormat="1" ht="13.5" customHeight="1">
      <c r="AE916" s="21"/>
    </row>
    <row r="917" spans="31:31" s="22" customFormat="1" ht="13.5" customHeight="1">
      <c r="AE917" s="21"/>
    </row>
    <row r="918" spans="31:31" s="22" customFormat="1" ht="13.5" customHeight="1">
      <c r="AE918" s="21"/>
    </row>
    <row r="919" spans="31:31" s="22" customFormat="1" ht="13.5" customHeight="1">
      <c r="AE919" s="21"/>
    </row>
    <row r="920" spans="31:31" s="22" customFormat="1" ht="13.5" customHeight="1">
      <c r="AE920" s="21"/>
    </row>
    <row r="921" spans="31:31" s="22" customFormat="1" ht="13.5" customHeight="1">
      <c r="AE921" s="21"/>
    </row>
    <row r="922" spans="31:31" s="22" customFormat="1" ht="13.5" customHeight="1">
      <c r="AE922" s="21"/>
    </row>
    <row r="923" spans="31:31" s="22" customFormat="1" ht="13.5" customHeight="1">
      <c r="AE923" s="21"/>
    </row>
    <row r="924" spans="31:31" s="22" customFormat="1" ht="13.5" customHeight="1">
      <c r="AE924" s="21"/>
    </row>
    <row r="925" spans="31:31" s="22" customFormat="1" ht="13.5" customHeight="1">
      <c r="AE925" s="21"/>
    </row>
    <row r="926" spans="31:31" s="22" customFormat="1" ht="13.5" customHeight="1">
      <c r="AE926" s="21"/>
    </row>
    <row r="927" spans="31:31" s="22" customFormat="1" ht="13.5" customHeight="1">
      <c r="AE927" s="21"/>
    </row>
    <row r="928" spans="31:31" s="22" customFormat="1" ht="13.5" customHeight="1">
      <c r="AE928" s="21"/>
    </row>
    <row r="929" spans="31:31" s="22" customFormat="1" ht="13.5" customHeight="1">
      <c r="AE929" s="21"/>
    </row>
    <row r="930" spans="31:31" s="22" customFormat="1" ht="13.5" customHeight="1">
      <c r="AE930" s="21"/>
    </row>
    <row r="931" spans="31:31" s="22" customFormat="1" ht="13.5" customHeight="1">
      <c r="AE931" s="21"/>
    </row>
    <row r="932" spans="31:31" s="22" customFormat="1" ht="13.5" customHeight="1">
      <c r="AE932" s="21"/>
    </row>
    <row r="933" spans="31:31" s="22" customFormat="1" ht="13.5" customHeight="1">
      <c r="AE933" s="21"/>
    </row>
    <row r="934" spans="31:31" s="22" customFormat="1" ht="13.5" customHeight="1">
      <c r="AE934" s="21"/>
    </row>
    <row r="935" spans="31:31" s="22" customFormat="1" ht="13.5" customHeight="1">
      <c r="AE935" s="21"/>
    </row>
    <row r="936" spans="31:31" s="22" customFormat="1" ht="13.5" customHeight="1">
      <c r="AE936" s="21"/>
    </row>
    <row r="937" spans="31:31" s="22" customFormat="1" ht="13.5" customHeight="1">
      <c r="AE937" s="21"/>
    </row>
    <row r="938" spans="31:31" s="22" customFormat="1" ht="13.5" customHeight="1">
      <c r="AE938" s="21"/>
    </row>
    <row r="939" spans="31:31" s="22" customFormat="1" ht="13.5" customHeight="1">
      <c r="AE939" s="21"/>
    </row>
    <row r="940" spans="31:31" s="22" customFormat="1" ht="13.5" customHeight="1">
      <c r="AE940" s="21"/>
    </row>
    <row r="941" spans="31:31" s="22" customFormat="1" ht="13.5" customHeight="1">
      <c r="AE941" s="21"/>
    </row>
    <row r="942" spans="31:31" s="22" customFormat="1" ht="13.5" customHeight="1">
      <c r="AE942" s="21"/>
    </row>
    <row r="943" spans="31:31" s="22" customFormat="1" ht="13.5" customHeight="1">
      <c r="AE943" s="21"/>
    </row>
    <row r="944" spans="31:31" s="22" customFormat="1" ht="13.5" customHeight="1">
      <c r="AE944" s="21"/>
    </row>
    <row r="945" spans="31:31" s="22" customFormat="1" ht="13.5" customHeight="1">
      <c r="AE945" s="21"/>
    </row>
    <row r="946" spans="31:31" s="22" customFormat="1" ht="13.5" customHeight="1">
      <c r="AE946" s="21"/>
    </row>
    <row r="947" spans="31:31" s="22" customFormat="1" ht="13.5" customHeight="1">
      <c r="AE947" s="21"/>
    </row>
    <row r="948" spans="31:31" s="22" customFormat="1" ht="13.5" customHeight="1">
      <c r="AE948" s="21"/>
    </row>
    <row r="949" spans="31:31" s="22" customFormat="1" ht="13.5" customHeight="1">
      <c r="AE949" s="21"/>
    </row>
    <row r="950" spans="31:31" s="22" customFormat="1" ht="13.5" customHeight="1">
      <c r="AE950" s="21"/>
    </row>
    <row r="951" spans="31:31" s="22" customFormat="1" ht="13.5" customHeight="1">
      <c r="AE951" s="21"/>
    </row>
    <row r="952" spans="31:31" s="22" customFormat="1" ht="13.5" customHeight="1">
      <c r="AE952" s="21"/>
    </row>
    <row r="953" spans="31:31" s="22" customFormat="1" ht="13.5" customHeight="1">
      <c r="AE953" s="21"/>
    </row>
    <row r="954" spans="31:31" s="22" customFormat="1" ht="13.5" customHeight="1">
      <c r="AE954" s="21"/>
    </row>
    <row r="955" spans="31:31" s="22" customFormat="1" ht="13.5" customHeight="1">
      <c r="AE955" s="21"/>
    </row>
    <row r="956" spans="31:31" s="22" customFormat="1" ht="13.5" customHeight="1">
      <c r="AE956" s="21"/>
    </row>
    <row r="957" spans="31:31" s="22" customFormat="1" ht="13.5" customHeight="1">
      <c r="AE957" s="21"/>
    </row>
    <row r="958" spans="31:31" s="22" customFormat="1" ht="13.5" customHeight="1">
      <c r="AE958" s="21"/>
    </row>
    <row r="959" spans="31:31" s="22" customFormat="1" ht="13.5" customHeight="1">
      <c r="AE959" s="21"/>
    </row>
    <row r="960" spans="31:31" s="22" customFormat="1" ht="13.5" customHeight="1">
      <c r="AE960" s="21"/>
    </row>
    <row r="961" spans="31:31" s="22" customFormat="1" ht="13.5" customHeight="1">
      <c r="AE961" s="21"/>
    </row>
    <row r="962" spans="31:31" s="22" customFormat="1" ht="13.5" customHeight="1">
      <c r="AE962" s="21"/>
    </row>
    <row r="963" spans="31:31" s="22" customFormat="1" ht="13.5" customHeight="1">
      <c r="AE963" s="21"/>
    </row>
    <row r="964" spans="31:31" s="22" customFormat="1" ht="13.5" customHeight="1">
      <c r="AE964" s="21"/>
    </row>
    <row r="965" spans="31:31" s="22" customFormat="1" ht="13.5" customHeight="1">
      <c r="AE965" s="21"/>
    </row>
    <row r="966" spans="31:31" s="22" customFormat="1" ht="13.5" customHeight="1">
      <c r="AE966" s="21"/>
    </row>
    <row r="967" spans="31:31" s="22" customFormat="1" ht="13.5" customHeight="1">
      <c r="AE967" s="21"/>
    </row>
    <row r="968" spans="31:31" s="22" customFormat="1" ht="13.5" customHeight="1">
      <c r="AE968" s="21"/>
    </row>
    <row r="969" spans="31:31" s="22" customFormat="1" ht="13.5" customHeight="1">
      <c r="AE969" s="21"/>
    </row>
    <row r="970" spans="31:31" s="22" customFormat="1" ht="13.5" customHeight="1">
      <c r="AE970" s="21"/>
    </row>
    <row r="971" spans="31:31" s="22" customFormat="1" ht="13.5" customHeight="1">
      <c r="AE971" s="21"/>
    </row>
    <row r="972" spans="31:31" s="22" customFormat="1" ht="13.5" customHeight="1">
      <c r="AE972" s="21"/>
    </row>
    <row r="973" spans="31:31" s="22" customFormat="1" ht="13.5" customHeight="1">
      <c r="AE973" s="21"/>
    </row>
    <row r="974" spans="31:31" s="22" customFormat="1" ht="13.5" customHeight="1">
      <c r="AE974" s="21"/>
    </row>
    <row r="975" spans="31:31" s="22" customFormat="1" ht="13.5" customHeight="1">
      <c r="AE975" s="21"/>
    </row>
    <row r="976" spans="31:31" s="22" customFormat="1" ht="13.5" customHeight="1">
      <c r="AE976" s="21"/>
    </row>
    <row r="977" spans="31:31" s="22" customFormat="1" ht="13.5" customHeight="1">
      <c r="AE977" s="21"/>
    </row>
    <row r="978" spans="31:31" s="22" customFormat="1" ht="13.5" customHeight="1">
      <c r="AE978" s="21"/>
    </row>
    <row r="979" spans="31:31" s="22" customFormat="1" ht="13.5" customHeight="1">
      <c r="AE979" s="21"/>
    </row>
    <row r="980" spans="31:31" s="22" customFormat="1" ht="13.5" customHeight="1">
      <c r="AE980" s="21"/>
    </row>
    <row r="981" spans="31:31" s="22" customFormat="1" ht="13.5" customHeight="1">
      <c r="AE981" s="21"/>
    </row>
    <row r="982" spans="31:31" s="22" customFormat="1" ht="13.5" customHeight="1">
      <c r="AE982" s="21"/>
    </row>
    <row r="983" spans="31:31" s="22" customFormat="1" ht="13.5" customHeight="1">
      <c r="AE983" s="21"/>
    </row>
    <row r="984" spans="31:31" s="22" customFormat="1" ht="13.5" customHeight="1">
      <c r="AE984" s="21"/>
    </row>
    <row r="985" spans="31:31" s="22" customFormat="1" ht="13.5" customHeight="1">
      <c r="AE985" s="21"/>
    </row>
    <row r="986" spans="31:31" s="22" customFormat="1" ht="13.5" customHeight="1">
      <c r="AE986" s="21"/>
    </row>
    <row r="987" spans="31:31" s="22" customFormat="1" ht="13.5" customHeight="1">
      <c r="AE987" s="21"/>
    </row>
    <row r="988" spans="31:31" s="22" customFormat="1" ht="13.5" customHeight="1">
      <c r="AE988" s="21"/>
    </row>
    <row r="989" spans="31:31" s="22" customFormat="1" ht="13.5" customHeight="1">
      <c r="AE989" s="21"/>
    </row>
    <row r="990" spans="31:31" s="22" customFormat="1" ht="13.5" customHeight="1">
      <c r="AE990" s="21"/>
    </row>
    <row r="991" spans="31:31" s="22" customFormat="1" ht="13.5" customHeight="1">
      <c r="AE991" s="21"/>
    </row>
    <row r="992" spans="31:31" s="22" customFormat="1" ht="13.5" customHeight="1">
      <c r="AE992" s="21"/>
    </row>
    <row r="993" spans="31:31" s="22" customFormat="1" ht="13.5" customHeight="1">
      <c r="AE993" s="21"/>
    </row>
    <row r="994" spans="31:31" s="22" customFormat="1" ht="13.5" customHeight="1">
      <c r="AE994" s="21"/>
    </row>
    <row r="995" spans="31:31" s="22" customFormat="1" ht="13.5" customHeight="1">
      <c r="AE995" s="21"/>
    </row>
    <row r="996" spans="31:31" s="22" customFormat="1" ht="13.5" customHeight="1">
      <c r="AE996" s="21"/>
    </row>
    <row r="997" spans="31:31" s="22" customFormat="1" ht="13.5" customHeight="1">
      <c r="AE997" s="21"/>
    </row>
    <row r="998" spans="31:31" s="22" customFormat="1" ht="13.5" customHeight="1">
      <c r="AE998" s="21"/>
    </row>
    <row r="999" spans="31:31" s="22" customFormat="1" ht="13.5" customHeight="1">
      <c r="AE999" s="21"/>
    </row>
    <row r="1000" spans="31:31" s="22" customFormat="1" ht="13.5" customHeight="1">
      <c r="AE1000" s="21"/>
    </row>
    <row r="1001" spans="31:31" s="22" customFormat="1" ht="13.5" customHeight="1">
      <c r="AE1001" s="21"/>
    </row>
    <row r="1002" spans="31:31" s="22" customFormat="1" ht="13.5" customHeight="1">
      <c r="AE1002" s="21"/>
    </row>
    <row r="1003" spans="31:31" s="22" customFormat="1" ht="13.5" customHeight="1">
      <c r="AE1003" s="21"/>
    </row>
    <row r="1004" spans="31:31" s="22" customFormat="1" ht="13.5" customHeight="1">
      <c r="AE1004" s="21"/>
    </row>
    <row r="1005" spans="31:31" s="22" customFormat="1" ht="13.5" customHeight="1">
      <c r="AE1005" s="21"/>
    </row>
    <row r="1006" spans="31:31" s="22" customFormat="1" ht="13.5" customHeight="1">
      <c r="AE1006" s="21"/>
    </row>
    <row r="1007" spans="31:31" s="22" customFormat="1" ht="13.5" customHeight="1">
      <c r="AE1007" s="21"/>
    </row>
    <row r="1008" spans="31:31" s="22" customFormat="1" ht="13.5" customHeight="1">
      <c r="AE1008" s="21"/>
    </row>
    <row r="1009" spans="31:31" s="22" customFormat="1" ht="13.5" customHeight="1">
      <c r="AE1009" s="21"/>
    </row>
    <row r="1010" spans="31:31" s="22" customFormat="1" ht="13.5" customHeight="1">
      <c r="AE1010" s="21"/>
    </row>
    <row r="1011" spans="31:31" s="22" customFormat="1" ht="13.5" customHeight="1">
      <c r="AE1011" s="21"/>
    </row>
    <row r="1012" spans="31:31" s="22" customFormat="1" ht="13.5" customHeight="1">
      <c r="AE1012" s="21"/>
    </row>
    <row r="1013" spans="31:31" s="22" customFormat="1" ht="13.5" customHeight="1">
      <c r="AE1013" s="21"/>
    </row>
    <row r="1014" spans="31:31" s="22" customFormat="1" ht="13.5" customHeight="1">
      <c r="AE1014" s="21"/>
    </row>
    <row r="1015" spans="31:31" s="22" customFormat="1" ht="13.5" customHeight="1">
      <c r="AE1015" s="21"/>
    </row>
    <row r="1016" spans="31:31" s="22" customFormat="1" ht="13.5" customHeight="1">
      <c r="AE1016" s="21"/>
    </row>
    <row r="1017" spans="31:31" s="22" customFormat="1" ht="13.5" customHeight="1">
      <c r="AE1017" s="21"/>
    </row>
    <row r="1018" spans="31:31" s="22" customFormat="1" ht="13.5" customHeight="1">
      <c r="AE1018" s="21"/>
    </row>
    <row r="1019" spans="31:31" s="22" customFormat="1" ht="13.5" customHeight="1">
      <c r="AE1019" s="21"/>
    </row>
    <row r="1020" spans="31:31" s="22" customFormat="1" ht="13.5" customHeight="1">
      <c r="AE1020" s="21"/>
    </row>
    <row r="1021" spans="31:31" s="22" customFormat="1" ht="13.5" customHeight="1">
      <c r="AE1021" s="21"/>
    </row>
    <row r="1022" spans="31:31" s="22" customFormat="1" ht="13.5" customHeight="1">
      <c r="AE1022" s="21"/>
    </row>
    <row r="1023" spans="31:31" s="22" customFormat="1" ht="13.5" customHeight="1">
      <c r="AE1023" s="21"/>
    </row>
    <row r="1024" spans="31:31" s="22" customFormat="1" ht="13.5" customHeight="1">
      <c r="AE1024" s="21"/>
    </row>
    <row r="1025" spans="31:31" s="22" customFormat="1" ht="13.5" customHeight="1">
      <c r="AE1025" s="21"/>
    </row>
    <row r="1026" spans="31:31" s="22" customFormat="1" ht="13.5" customHeight="1">
      <c r="AE1026" s="21"/>
    </row>
    <row r="1027" spans="31:31" s="22" customFormat="1" ht="13.5" customHeight="1">
      <c r="AE1027" s="21"/>
    </row>
    <row r="1028" spans="31:31" s="22" customFormat="1" ht="13.5" customHeight="1">
      <c r="AE1028" s="21"/>
    </row>
    <row r="1029" spans="31:31" s="22" customFormat="1" ht="13.5" customHeight="1">
      <c r="AE1029" s="21"/>
    </row>
    <row r="1030" spans="31:31" s="22" customFormat="1" ht="13.5" customHeight="1">
      <c r="AE1030" s="21"/>
    </row>
    <row r="1031" spans="31:31" s="22" customFormat="1" ht="13.5" customHeight="1">
      <c r="AE1031" s="21"/>
    </row>
    <row r="1032" spans="31:31" s="22" customFormat="1" ht="13.5" customHeight="1">
      <c r="AE1032" s="21"/>
    </row>
    <row r="1033" spans="31:31" s="22" customFormat="1" ht="13.5" customHeight="1">
      <c r="AE1033" s="21"/>
    </row>
    <row r="1034" spans="31:31" s="22" customFormat="1" ht="13.5" customHeight="1">
      <c r="AE1034" s="21"/>
    </row>
    <row r="1035" spans="31:31" s="22" customFormat="1" ht="13.5" customHeight="1">
      <c r="AE1035" s="21"/>
    </row>
    <row r="1036" spans="31:31" s="22" customFormat="1" ht="13.5" customHeight="1">
      <c r="AE1036" s="21"/>
    </row>
    <row r="1037" spans="31:31" s="22" customFormat="1" ht="13.5" customHeight="1">
      <c r="AE1037" s="21"/>
    </row>
    <row r="1038" spans="31:31" s="22" customFormat="1" ht="13.5" customHeight="1">
      <c r="AE1038" s="21"/>
    </row>
    <row r="1039" spans="31:31" s="22" customFormat="1" ht="13.5" customHeight="1">
      <c r="AE1039" s="21"/>
    </row>
    <row r="1040" spans="31:31" s="22" customFormat="1" ht="13.5" customHeight="1">
      <c r="AE1040" s="21"/>
    </row>
    <row r="1041" spans="31:31" s="22" customFormat="1" ht="13.5" customHeight="1">
      <c r="AE1041" s="21"/>
    </row>
    <row r="1042" spans="31:31" s="22" customFormat="1" ht="13.5" customHeight="1">
      <c r="AE1042" s="21"/>
    </row>
    <row r="1043" spans="31:31" s="22" customFormat="1" ht="13.5" customHeight="1">
      <c r="AE1043" s="21"/>
    </row>
    <row r="1044" spans="31:31" s="22" customFormat="1" ht="13.5" customHeight="1">
      <c r="AE1044" s="21"/>
    </row>
    <row r="1045" spans="31:31" s="22" customFormat="1" ht="13.5" customHeight="1">
      <c r="AE1045" s="21"/>
    </row>
    <row r="1046" spans="31:31" s="22" customFormat="1" ht="13.5" customHeight="1">
      <c r="AE1046" s="21"/>
    </row>
    <row r="1047" spans="31:31" s="22" customFormat="1" ht="13.5" customHeight="1">
      <c r="AE1047" s="21"/>
    </row>
    <row r="1048" spans="31:31" s="22" customFormat="1" ht="13.5" customHeight="1">
      <c r="AE1048" s="21"/>
    </row>
    <row r="1049" spans="31:31" s="22" customFormat="1" ht="13.5" customHeight="1">
      <c r="AE1049" s="21"/>
    </row>
    <row r="1050" spans="31:31" s="22" customFormat="1" ht="13.5" customHeight="1">
      <c r="AE1050" s="21"/>
    </row>
    <row r="1051" spans="31:31" s="22" customFormat="1" ht="13.5" customHeight="1">
      <c r="AE1051" s="21"/>
    </row>
    <row r="1052" spans="31:31" s="22" customFormat="1" ht="13.5" customHeight="1">
      <c r="AE1052" s="21"/>
    </row>
    <row r="1053" spans="31:31" s="22" customFormat="1" ht="13.5" customHeight="1">
      <c r="AE1053" s="21"/>
    </row>
    <row r="1054" spans="31:31" s="22" customFormat="1" ht="13.5" customHeight="1">
      <c r="AE1054" s="21"/>
    </row>
    <row r="1055" spans="31:31" s="22" customFormat="1" ht="13.5" customHeight="1">
      <c r="AE1055" s="21"/>
    </row>
    <row r="1056" spans="31:31" s="22" customFormat="1" ht="13.5" customHeight="1">
      <c r="AE1056" s="21"/>
    </row>
    <row r="1057" spans="31:31" s="22" customFormat="1" ht="13.5" customHeight="1">
      <c r="AE1057" s="21"/>
    </row>
    <row r="1058" spans="31:31" s="22" customFormat="1" ht="13.5" customHeight="1">
      <c r="AE1058" s="21"/>
    </row>
    <row r="1059" spans="31:31" s="22" customFormat="1" ht="13.5" customHeight="1">
      <c r="AE1059" s="21"/>
    </row>
    <row r="1060" spans="31:31" s="22" customFormat="1" ht="13.5" customHeight="1">
      <c r="AE1060" s="21"/>
    </row>
    <row r="1061" spans="31:31" s="22" customFormat="1" ht="13.5" customHeight="1">
      <c r="AE1061" s="21"/>
    </row>
    <row r="1062" spans="31:31" s="22" customFormat="1" ht="13.5" customHeight="1">
      <c r="AE1062" s="21"/>
    </row>
    <row r="1063" spans="31:31" s="22" customFormat="1" ht="13.5" customHeight="1">
      <c r="AE1063" s="21"/>
    </row>
    <row r="1064" spans="31:31" s="22" customFormat="1" ht="13.5" customHeight="1">
      <c r="AE1064" s="21"/>
    </row>
    <row r="1065" spans="31:31" s="22" customFormat="1" ht="13.5" customHeight="1">
      <c r="AE1065" s="21"/>
    </row>
    <row r="1066" spans="31:31" s="22" customFormat="1" ht="13.5" customHeight="1">
      <c r="AE1066" s="21"/>
    </row>
    <row r="1067" spans="31:31" s="22" customFormat="1" ht="13.5" customHeight="1">
      <c r="AE1067" s="21"/>
    </row>
    <row r="1068" spans="31:31" s="22" customFormat="1" ht="13.5" customHeight="1">
      <c r="AE1068" s="21"/>
    </row>
    <row r="1069" spans="31:31" s="22" customFormat="1" ht="13.5" customHeight="1">
      <c r="AE1069" s="21"/>
    </row>
    <row r="1070" spans="31:31" s="22" customFormat="1" ht="13.5" customHeight="1">
      <c r="AE1070" s="21"/>
    </row>
    <row r="1071" spans="31:31" s="22" customFormat="1" ht="13.5" customHeight="1">
      <c r="AE1071" s="21"/>
    </row>
    <row r="1072" spans="31:31" s="22" customFormat="1" ht="13.5" customHeight="1">
      <c r="AE1072" s="21"/>
    </row>
    <row r="1073" spans="31:31" s="22" customFormat="1" ht="13.5" customHeight="1">
      <c r="AE1073" s="21"/>
    </row>
    <row r="1074" spans="31:31" s="22" customFormat="1" ht="13.5" customHeight="1">
      <c r="AE1074" s="21"/>
    </row>
    <row r="1075" spans="31:31" s="22" customFormat="1" ht="13.5" customHeight="1">
      <c r="AE1075" s="21"/>
    </row>
    <row r="1076" spans="31:31" s="22" customFormat="1" ht="13.5" customHeight="1">
      <c r="AE1076" s="21"/>
    </row>
    <row r="1077" spans="31:31" s="22" customFormat="1" ht="13.5" customHeight="1">
      <c r="AE1077" s="21"/>
    </row>
    <row r="1078" spans="31:31" s="22" customFormat="1" ht="13.5" customHeight="1">
      <c r="AE1078" s="21"/>
    </row>
    <row r="1079" spans="31:31" s="22" customFormat="1" ht="13.5" customHeight="1">
      <c r="AE1079" s="21"/>
    </row>
    <row r="1080" spans="31:31" s="22" customFormat="1" ht="13.5" customHeight="1">
      <c r="AE1080" s="21"/>
    </row>
    <row r="1081" spans="31:31" s="22" customFormat="1" ht="13.5" customHeight="1">
      <c r="AE1081" s="21"/>
    </row>
    <row r="1082" spans="31:31" s="22" customFormat="1" ht="13.5" customHeight="1">
      <c r="AE1082" s="21"/>
    </row>
    <row r="1083" spans="31:31" s="22" customFormat="1" ht="13.5" customHeight="1">
      <c r="AE1083" s="21"/>
    </row>
    <row r="1084" spans="31:31" s="22" customFormat="1" ht="13.5" customHeight="1">
      <c r="AE1084" s="21"/>
    </row>
    <row r="1085" spans="31:31" s="22" customFormat="1" ht="13.5" customHeight="1">
      <c r="AE1085" s="21"/>
    </row>
    <row r="1086" spans="31:31" s="22" customFormat="1" ht="13.5" customHeight="1">
      <c r="AE1086" s="21"/>
    </row>
    <row r="1087" spans="31:31" s="22" customFormat="1" ht="13.5" customHeight="1">
      <c r="AE1087" s="21"/>
    </row>
    <row r="1088" spans="31:31" s="22" customFormat="1" ht="13.5" customHeight="1">
      <c r="AE1088" s="21"/>
    </row>
    <row r="1089" spans="31:31" s="22" customFormat="1" ht="13.5" customHeight="1">
      <c r="AE1089" s="21"/>
    </row>
    <row r="1090" spans="31:31" s="22" customFormat="1" ht="13.5" customHeight="1">
      <c r="AE1090" s="21"/>
    </row>
    <row r="1091" spans="31:31" s="22" customFormat="1" ht="13.5" customHeight="1">
      <c r="AE1091" s="21"/>
    </row>
    <row r="1092" spans="31:31" s="22" customFormat="1" ht="13.5" customHeight="1">
      <c r="AE1092" s="21"/>
    </row>
    <row r="1093" spans="31:31" s="22" customFormat="1" ht="13.5" customHeight="1">
      <c r="AE1093" s="21"/>
    </row>
    <row r="1094" spans="31:31" s="22" customFormat="1" ht="13.5" customHeight="1">
      <c r="AE1094" s="21"/>
    </row>
    <row r="1095" spans="31:31" s="22" customFormat="1" ht="13.5" customHeight="1">
      <c r="AE1095" s="21"/>
    </row>
    <row r="1096" spans="31:31" s="22" customFormat="1" ht="13.5" customHeight="1">
      <c r="AE1096" s="21"/>
    </row>
    <row r="1097" spans="31:31" s="22" customFormat="1" ht="13.5" customHeight="1">
      <c r="AE1097" s="21"/>
    </row>
    <row r="1098" spans="31:31" s="22" customFormat="1" ht="13.5" customHeight="1">
      <c r="AE1098" s="21"/>
    </row>
    <row r="1099" spans="31:31" s="22" customFormat="1" ht="13.5" customHeight="1">
      <c r="AE1099" s="21"/>
    </row>
    <row r="1100" spans="31:31" s="22" customFormat="1" ht="13.5" customHeight="1">
      <c r="AE1100" s="21"/>
    </row>
    <row r="1101" spans="31:31" s="22" customFormat="1" ht="13.5" customHeight="1">
      <c r="AE1101" s="21"/>
    </row>
    <row r="1102" spans="31:31" s="22" customFormat="1" ht="13.5" customHeight="1">
      <c r="AE1102" s="21"/>
    </row>
    <row r="1103" spans="31:31" s="22" customFormat="1" ht="13.5" customHeight="1">
      <c r="AE1103" s="21"/>
    </row>
    <row r="1104" spans="31:31" s="22" customFormat="1" ht="13.5" customHeight="1">
      <c r="AE1104" s="21"/>
    </row>
    <row r="1105" spans="31:31" s="22" customFormat="1" ht="13.5" customHeight="1">
      <c r="AE1105" s="21"/>
    </row>
    <row r="1106" spans="31:31" s="22" customFormat="1" ht="13.5" customHeight="1">
      <c r="AE1106" s="21"/>
    </row>
    <row r="1107" spans="31:31" s="22" customFormat="1" ht="13.5" customHeight="1">
      <c r="AE1107" s="21"/>
    </row>
    <row r="1108" spans="31:31" s="22" customFormat="1" ht="13.5" customHeight="1">
      <c r="AE1108" s="21"/>
    </row>
    <row r="1109" spans="31:31" s="22" customFormat="1" ht="13.5" customHeight="1">
      <c r="AE1109" s="21"/>
    </row>
    <row r="1110" spans="31:31" s="22" customFormat="1" ht="13.5" customHeight="1">
      <c r="AE1110" s="21"/>
    </row>
    <row r="1111" spans="31:31" s="22" customFormat="1" ht="13.5" customHeight="1">
      <c r="AE1111" s="21"/>
    </row>
    <row r="1112" spans="31:31" s="22" customFormat="1" ht="13.5" customHeight="1">
      <c r="AE1112" s="21"/>
    </row>
    <row r="1113" spans="31:31" s="22" customFormat="1" ht="13.5" customHeight="1">
      <c r="AE1113" s="21"/>
    </row>
    <row r="1114" spans="31:31" s="22" customFormat="1" ht="13.5" customHeight="1">
      <c r="AE1114" s="21"/>
    </row>
    <row r="1115" spans="31:31" s="22" customFormat="1" ht="13.5" customHeight="1">
      <c r="AE1115" s="21"/>
    </row>
    <row r="1116" spans="31:31" s="22" customFormat="1" ht="13.5" customHeight="1">
      <c r="AE1116" s="21"/>
    </row>
    <row r="1117" spans="31:31" s="22" customFormat="1" ht="13.5" customHeight="1">
      <c r="AE1117" s="21"/>
    </row>
    <row r="1118" spans="31:31" s="22" customFormat="1" ht="13.5" customHeight="1">
      <c r="AE1118" s="21"/>
    </row>
    <row r="1119" spans="31:31" s="22" customFormat="1" ht="13.5" customHeight="1">
      <c r="AE1119" s="21"/>
    </row>
    <row r="1120" spans="31:31" s="22" customFormat="1" ht="13.5" customHeight="1">
      <c r="AE1120" s="21"/>
    </row>
    <row r="1121" spans="31:31" s="22" customFormat="1" ht="13.5" customHeight="1">
      <c r="AE1121" s="21"/>
    </row>
    <row r="1122" spans="31:31" s="22" customFormat="1" ht="13.5" customHeight="1">
      <c r="AE1122" s="21"/>
    </row>
    <row r="1123" spans="31:31" s="22" customFormat="1" ht="13.5" customHeight="1">
      <c r="AE1123" s="21"/>
    </row>
    <row r="1124" spans="31:31" s="22" customFormat="1" ht="13.5" customHeight="1">
      <c r="AE1124" s="21"/>
    </row>
    <row r="1125" spans="31:31" s="22" customFormat="1" ht="13.5" customHeight="1">
      <c r="AE1125" s="21"/>
    </row>
    <row r="1126" spans="31:31" s="22" customFormat="1" ht="13.5" customHeight="1">
      <c r="AE1126" s="21"/>
    </row>
    <row r="1127" spans="31:31" s="22" customFormat="1" ht="13.5" customHeight="1">
      <c r="AE1127" s="21"/>
    </row>
    <row r="1128" spans="31:31" s="22" customFormat="1" ht="13.5" customHeight="1">
      <c r="AE1128" s="21"/>
    </row>
    <row r="1129" spans="31:31" s="22" customFormat="1" ht="13.5" customHeight="1">
      <c r="AE1129" s="21"/>
    </row>
    <row r="1130" spans="31:31" s="22" customFormat="1" ht="13.5" customHeight="1">
      <c r="AE1130" s="21"/>
    </row>
    <row r="1131" spans="31:31" s="22" customFormat="1" ht="13.5" customHeight="1">
      <c r="AE1131" s="21"/>
    </row>
    <row r="1132" spans="31:31" s="22" customFormat="1" ht="13.5" customHeight="1">
      <c r="AE1132" s="21"/>
    </row>
    <row r="1133" spans="31:31" s="22" customFormat="1" ht="13.5" customHeight="1">
      <c r="AE1133" s="21"/>
    </row>
    <row r="1134" spans="31:31" s="22" customFormat="1" ht="13.5" customHeight="1">
      <c r="AE1134" s="21"/>
    </row>
    <row r="1135" spans="31:31" s="22" customFormat="1" ht="13.5" customHeight="1">
      <c r="AE1135" s="21"/>
    </row>
    <row r="1136" spans="31:31" s="22" customFormat="1" ht="13.5" customHeight="1">
      <c r="AE1136" s="21"/>
    </row>
    <row r="1137" spans="31:31" s="22" customFormat="1" ht="13.5" customHeight="1">
      <c r="AE1137" s="21"/>
    </row>
    <row r="1138" spans="31:31" s="22" customFormat="1" ht="13.5" customHeight="1">
      <c r="AE1138" s="21"/>
    </row>
    <row r="1139" spans="31:31" s="22" customFormat="1" ht="13.5" customHeight="1">
      <c r="AE1139" s="21"/>
    </row>
    <row r="1140" spans="31:31" s="22" customFormat="1" ht="13.5" customHeight="1">
      <c r="AE1140" s="21"/>
    </row>
    <row r="1141" spans="31:31" s="22" customFormat="1" ht="13.5" customHeight="1">
      <c r="AE1141" s="21"/>
    </row>
    <row r="1142" spans="31:31" s="22" customFormat="1" ht="13.5" customHeight="1">
      <c r="AE1142" s="21"/>
    </row>
    <row r="1143" spans="31:31" s="22" customFormat="1" ht="13.5" customHeight="1">
      <c r="AE1143" s="21"/>
    </row>
    <row r="1144" spans="31:31" s="22" customFormat="1" ht="13.5" customHeight="1">
      <c r="AE1144" s="21"/>
    </row>
    <row r="1145" spans="31:31" s="22" customFormat="1" ht="13.5" customHeight="1">
      <c r="AE1145" s="21"/>
    </row>
    <row r="1146" spans="31:31" s="22" customFormat="1" ht="13.5" customHeight="1">
      <c r="AE1146" s="21"/>
    </row>
    <row r="1147" spans="31:31" s="22" customFormat="1" ht="13.5" customHeight="1">
      <c r="AE1147" s="21"/>
    </row>
    <row r="1148" spans="31:31" s="22" customFormat="1" ht="13.5" customHeight="1">
      <c r="AE1148" s="21"/>
    </row>
    <row r="1149" spans="31:31" s="22" customFormat="1" ht="13.5" customHeight="1">
      <c r="AE1149" s="21"/>
    </row>
    <row r="1150" spans="31:31" s="22" customFormat="1" ht="13.5" customHeight="1">
      <c r="AE1150" s="21"/>
    </row>
    <row r="1151" spans="31:31" s="22" customFormat="1" ht="13.5" customHeight="1">
      <c r="AE1151" s="21"/>
    </row>
    <row r="1152" spans="31:31" s="22" customFormat="1" ht="13.5" customHeight="1">
      <c r="AE1152" s="21"/>
    </row>
    <row r="1153" spans="31:31" s="22" customFormat="1" ht="13.5" customHeight="1">
      <c r="AE1153" s="21"/>
    </row>
    <row r="1154" spans="31:31" s="22" customFormat="1" ht="13.5" customHeight="1">
      <c r="AE1154" s="21"/>
    </row>
    <row r="1155" spans="31:31" s="22" customFormat="1" ht="13.5" customHeight="1">
      <c r="AE1155" s="21"/>
    </row>
    <row r="1156" spans="31:31" s="22" customFormat="1" ht="13.5" customHeight="1">
      <c r="AE1156" s="21"/>
    </row>
    <row r="1157" spans="31:31" s="22" customFormat="1" ht="13.5" customHeight="1">
      <c r="AE1157" s="21"/>
    </row>
    <row r="1158" spans="31:31" s="22" customFormat="1" ht="13.5" customHeight="1">
      <c r="AE1158" s="21"/>
    </row>
    <row r="1159" spans="31:31" s="22" customFormat="1" ht="13.5" customHeight="1">
      <c r="AE1159" s="21"/>
    </row>
    <row r="1160" spans="31:31" s="22" customFormat="1" ht="13.5" customHeight="1">
      <c r="AE1160" s="21"/>
    </row>
    <row r="1161" spans="31:31" s="22" customFormat="1" ht="13.5" customHeight="1">
      <c r="AE1161" s="21"/>
    </row>
    <row r="1162" spans="31:31" s="22" customFormat="1" ht="13.5" customHeight="1">
      <c r="AE1162" s="21"/>
    </row>
    <row r="1163" spans="31:31" s="22" customFormat="1" ht="13.5" customHeight="1">
      <c r="AE1163" s="21"/>
    </row>
    <row r="1164" spans="31:31" s="22" customFormat="1" ht="13.5" customHeight="1">
      <c r="AE1164" s="21"/>
    </row>
    <row r="1165" spans="31:31" s="22" customFormat="1" ht="13.5" customHeight="1">
      <c r="AE1165" s="21"/>
    </row>
    <row r="1166" spans="31:31" s="22" customFormat="1" ht="13.5" customHeight="1">
      <c r="AE1166" s="21"/>
    </row>
    <row r="1167" spans="31:31" s="22" customFormat="1" ht="13.5" customHeight="1">
      <c r="AE1167" s="21"/>
    </row>
    <row r="1168" spans="31:31" s="22" customFormat="1" ht="13.5" customHeight="1">
      <c r="AE1168" s="21"/>
    </row>
    <row r="1169" spans="31:31" s="22" customFormat="1" ht="13.5" customHeight="1">
      <c r="AE1169" s="21"/>
    </row>
    <row r="1170" spans="31:31" s="22" customFormat="1" ht="13.5" customHeight="1">
      <c r="AE1170" s="21"/>
    </row>
    <row r="1171" spans="31:31" s="22" customFormat="1" ht="13.5" customHeight="1">
      <c r="AE1171" s="21"/>
    </row>
    <row r="1172" spans="31:31" s="22" customFormat="1" ht="13.5" customHeight="1">
      <c r="AE1172" s="21"/>
    </row>
    <row r="1173" spans="31:31" s="22" customFormat="1" ht="13.5" customHeight="1">
      <c r="AE1173" s="21"/>
    </row>
    <row r="1174" spans="31:31" s="22" customFormat="1" ht="13.5" customHeight="1">
      <c r="AE1174" s="21"/>
    </row>
    <row r="1175" spans="31:31" s="22" customFormat="1" ht="13.5" customHeight="1">
      <c r="AE1175" s="21"/>
    </row>
    <row r="1176" spans="31:31" s="22" customFormat="1" ht="13.5" customHeight="1">
      <c r="AE1176" s="21"/>
    </row>
    <row r="1177" spans="31:31" s="22" customFormat="1" ht="13.5" customHeight="1">
      <c r="AE1177" s="21"/>
    </row>
    <row r="1178" spans="31:31" s="22" customFormat="1" ht="13.5" customHeight="1">
      <c r="AE1178" s="21"/>
    </row>
    <row r="1179" spans="31:31" s="22" customFormat="1" ht="13.5" customHeight="1">
      <c r="AE1179" s="21"/>
    </row>
    <row r="1180" spans="31:31" s="22" customFormat="1" ht="13.5" customHeight="1">
      <c r="AE1180" s="21"/>
    </row>
    <row r="1181" spans="31:31" s="22" customFormat="1" ht="13.5" customHeight="1">
      <c r="AE1181" s="21"/>
    </row>
    <row r="1182" spans="31:31" s="22" customFormat="1" ht="13.5" customHeight="1">
      <c r="AE1182" s="21"/>
    </row>
    <row r="1183" spans="31:31" s="22" customFormat="1" ht="13.5" customHeight="1">
      <c r="AE1183" s="21"/>
    </row>
    <row r="1184" spans="31:31" s="22" customFormat="1" ht="13.5" customHeight="1">
      <c r="AE1184" s="21"/>
    </row>
    <row r="1185" spans="31:31" s="22" customFormat="1" ht="13.5" customHeight="1">
      <c r="AE1185" s="21"/>
    </row>
    <row r="1186" spans="31:31" s="22" customFormat="1" ht="13.5" customHeight="1">
      <c r="AE1186" s="21"/>
    </row>
    <row r="1187" spans="31:31" s="22" customFormat="1" ht="13.5" customHeight="1">
      <c r="AE1187" s="21"/>
    </row>
    <row r="1188" spans="31:31" s="22" customFormat="1" ht="13.5" customHeight="1">
      <c r="AE1188" s="21"/>
    </row>
    <row r="1189" spans="31:31" s="22" customFormat="1" ht="13.5" customHeight="1">
      <c r="AE1189" s="21"/>
    </row>
    <row r="1190" spans="31:31" s="22" customFormat="1" ht="13.5" customHeight="1">
      <c r="AE1190" s="21"/>
    </row>
    <row r="1191" spans="31:31" s="22" customFormat="1" ht="13.5" customHeight="1">
      <c r="AE1191" s="21"/>
    </row>
    <row r="1192" spans="31:31" s="22" customFormat="1" ht="13.5" customHeight="1">
      <c r="AE1192" s="21"/>
    </row>
    <row r="1193" spans="31:31" s="22" customFormat="1" ht="13.5" customHeight="1">
      <c r="AE1193" s="21"/>
    </row>
    <row r="1194" spans="31:31" s="22" customFormat="1" ht="13.5" customHeight="1">
      <c r="AE1194" s="21"/>
    </row>
    <row r="1195" spans="31:31" s="22" customFormat="1" ht="13.5" customHeight="1">
      <c r="AE1195" s="21"/>
    </row>
    <row r="1196" spans="31:31" s="22" customFormat="1" ht="13.5" customHeight="1">
      <c r="AE1196" s="21"/>
    </row>
    <row r="1197" spans="31:31" s="22" customFormat="1" ht="13.5" customHeight="1">
      <c r="AE1197" s="21"/>
    </row>
    <row r="1198" spans="31:31" s="22" customFormat="1" ht="13.5" customHeight="1">
      <c r="AE1198" s="21"/>
    </row>
    <row r="1199" spans="31:31" s="22" customFormat="1" ht="13.5" customHeight="1">
      <c r="AE1199" s="21"/>
    </row>
    <row r="1200" spans="31:31" s="22" customFormat="1" ht="13.5" customHeight="1">
      <c r="AE1200" s="21"/>
    </row>
    <row r="1201" spans="31:31" s="22" customFormat="1" ht="13.5" customHeight="1">
      <c r="AE1201" s="21"/>
    </row>
    <row r="1202" spans="31:31" s="22" customFormat="1" ht="13.5" customHeight="1">
      <c r="AE1202" s="21"/>
    </row>
    <row r="1203" spans="31:31" s="22" customFormat="1" ht="13.5" customHeight="1">
      <c r="AE1203" s="21"/>
    </row>
    <row r="1204" spans="31:31" s="22" customFormat="1" ht="13.5" customHeight="1">
      <c r="AE1204" s="21"/>
    </row>
    <row r="1205" spans="31:31" s="22" customFormat="1" ht="13.5" customHeight="1">
      <c r="AE1205" s="21"/>
    </row>
    <row r="1206" spans="31:31" s="22" customFormat="1" ht="13.5" customHeight="1">
      <c r="AE1206" s="21"/>
    </row>
    <row r="1207" spans="31:31" s="22" customFormat="1" ht="13.5" customHeight="1">
      <c r="AE1207" s="21"/>
    </row>
    <row r="1208" spans="31:31" s="22" customFormat="1" ht="13.5" customHeight="1">
      <c r="AE1208" s="21"/>
    </row>
    <row r="1209" spans="31:31" s="22" customFormat="1" ht="13.5" customHeight="1">
      <c r="AE1209" s="21"/>
    </row>
    <row r="1210" spans="31:31" s="22" customFormat="1" ht="13.5" customHeight="1">
      <c r="AE1210" s="21"/>
    </row>
    <row r="1211" spans="31:31" s="22" customFormat="1" ht="13.5" customHeight="1">
      <c r="AE1211" s="21"/>
    </row>
    <row r="1212" spans="31:31" s="22" customFormat="1" ht="13.5" customHeight="1">
      <c r="AE1212" s="21"/>
    </row>
    <row r="1213" spans="31:31" s="22" customFormat="1" ht="13.5" customHeight="1">
      <c r="AE1213" s="21"/>
    </row>
    <row r="1214" spans="31:31" s="22" customFormat="1" ht="13.5" customHeight="1">
      <c r="AE1214" s="21"/>
    </row>
    <row r="1215" spans="31:31" s="22" customFormat="1" ht="13.5" customHeight="1">
      <c r="AE1215" s="21"/>
    </row>
    <row r="1216" spans="31:31" s="22" customFormat="1" ht="13.5" customHeight="1">
      <c r="AE1216" s="21"/>
    </row>
    <row r="1217" spans="31:31" s="22" customFormat="1" ht="13.5" customHeight="1">
      <c r="AE1217" s="21"/>
    </row>
    <row r="1218" spans="31:31" s="22" customFormat="1" ht="13.5" customHeight="1">
      <c r="AE1218" s="21"/>
    </row>
    <row r="1219" spans="31:31" s="22" customFormat="1" ht="13.5" customHeight="1">
      <c r="AE1219" s="21"/>
    </row>
    <row r="1220" spans="31:31" s="22" customFormat="1" ht="13.5" customHeight="1">
      <c r="AE1220" s="21"/>
    </row>
    <row r="1221" spans="31:31" s="22" customFormat="1" ht="13.5" customHeight="1">
      <c r="AE1221" s="21"/>
    </row>
    <row r="1222" spans="31:31" s="22" customFormat="1" ht="13.5" customHeight="1">
      <c r="AE1222" s="21"/>
    </row>
    <row r="1223" spans="31:31" s="22" customFormat="1" ht="13.5" customHeight="1">
      <c r="AE1223" s="21"/>
    </row>
    <row r="1224" spans="31:31" s="22" customFormat="1" ht="13.5" customHeight="1">
      <c r="AE1224" s="21"/>
    </row>
    <row r="1225" spans="31:31" s="22" customFormat="1" ht="13.5" customHeight="1">
      <c r="AE1225" s="21"/>
    </row>
    <row r="1226" spans="31:31" s="22" customFormat="1" ht="13.5" customHeight="1">
      <c r="AE1226" s="21"/>
    </row>
    <row r="1227" spans="31:31" s="22" customFormat="1" ht="13.5" customHeight="1">
      <c r="AE1227" s="21"/>
    </row>
    <row r="1228" spans="31:31" s="22" customFormat="1" ht="13.5" customHeight="1">
      <c r="AE1228" s="21"/>
    </row>
    <row r="1229" spans="31:31" s="22" customFormat="1" ht="13.5" customHeight="1">
      <c r="AE1229" s="21"/>
    </row>
    <row r="1230" spans="31:31" s="22" customFormat="1" ht="13.5" customHeight="1">
      <c r="AE1230" s="21"/>
    </row>
    <row r="1231" spans="31:31" s="22" customFormat="1" ht="13.5" customHeight="1">
      <c r="AE1231" s="21"/>
    </row>
    <row r="1232" spans="31:31" s="22" customFormat="1" ht="13.5" customHeight="1">
      <c r="AE1232" s="21"/>
    </row>
    <row r="1233" spans="31:31" s="22" customFormat="1" ht="13.5" customHeight="1">
      <c r="AE1233" s="21"/>
    </row>
    <row r="1234" spans="31:31" s="22" customFormat="1" ht="13.5" customHeight="1">
      <c r="AE1234" s="21"/>
    </row>
    <row r="1235" spans="31:31" s="22" customFormat="1" ht="13.5" customHeight="1">
      <c r="AE1235" s="21"/>
    </row>
    <row r="1236" spans="31:31" s="22" customFormat="1" ht="13.5" customHeight="1">
      <c r="AE1236" s="21"/>
    </row>
    <row r="1237" spans="31:31" s="22" customFormat="1" ht="13.5" customHeight="1">
      <c r="AE1237" s="21"/>
    </row>
    <row r="1238" spans="31:31" s="22" customFormat="1" ht="13.5" customHeight="1">
      <c r="AE1238" s="21"/>
    </row>
    <row r="1239" spans="31:31" s="22" customFormat="1" ht="13.5" customHeight="1">
      <c r="AE1239" s="21"/>
    </row>
    <row r="1240" spans="31:31" s="22" customFormat="1" ht="13.5" customHeight="1">
      <c r="AE1240" s="21"/>
    </row>
    <row r="1241" spans="31:31" s="22" customFormat="1" ht="13.5" customHeight="1">
      <c r="AE1241" s="21"/>
    </row>
    <row r="1242" spans="31:31" s="22" customFormat="1" ht="13.5" customHeight="1">
      <c r="AE1242" s="21"/>
    </row>
    <row r="1243" spans="31:31" s="22" customFormat="1" ht="13.5" customHeight="1">
      <c r="AE1243" s="21"/>
    </row>
    <row r="1244" spans="31:31" s="22" customFormat="1" ht="13.5" customHeight="1">
      <c r="AE1244" s="21"/>
    </row>
    <row r="1245" spans="31:31" s="22" customFormat="1" ht="13.5" customHeight="1">
      <c r="AE1245" s="21"/>
    </row>
    <row r="1246" spans="31:31" s="22" customFormat="1" ht="13.5" customHeight="1">
      <c r="AE1246" s="21"/>
    </row>
    <row r="1247" spans="31:31" s="22" customFormat="1" ht="13.5" customHeight="1">
      <c r="AE1247" s="21"/>
    </row>
    <row r="1248" spans="31:31" s="22" customFormat="1" ht="13.5" customHeight="1">
      <c r="AE1248" s="21"/>
    </row>
    <row r="1249" spans="31:31" s="22" customFormat="1" ht="13.5" customHeight="1">
      <c r="AE1249" s="21"/>
    </row>
    <row r="1250" spans="31:31" s="22" customFormat="1" ht="13.5" customHeight="1">
      <c r="AE1250" s="21"/>
    </row>
    <row r="1251" spans="31:31" s="22" customFormat="1" ht="13.5" customHeight="1">
      <c r="AE1251" s="21"/>
    </row>
    <row r="1252" spans="31:31" s="22" customFormat="1" ht="13.5" customHeight="1">
      <c r="AE1252" s="21"/>
    </row>
    <row r="1253" spans="31:31" s="22" customFormat="1" ht="13.5" customHeight="1">
      <c r="AE1253" s="21"/>
    </row>
    <row r="1254" spans="31:31" s="22" customFormat="1" ht="13.5" customHeight="1">
      <c r="AE1254" s="21"/>
    </row>
    <row r="1255" spans="31:31" s="22" customFormat="1" ht="13.5" customHeight="1">
      <c r="AE1255" s="21"/>
    </row>
    <row r="1256" spans="31:31" s="22" customFormat="1" ht="13.5" customHeight="1">
      <c r="AE1256" s="21"/>
    </row>
    <row r="1257" spans="31:31" s="22" customFormat="1" ht="13.5" customHeight="1">
      <c r="AE1257" s="21"/>
    </row>
    <row r="1258" spans="31:31" s="22" customFormat="1" ht="13.5" customHeight="1">
      <c r="AE1258" s="21"/>
    </row>
    <row r="1259" spans="31:31" s="22" customFormat="1" ht="13.5" customHeight="1">
      <c r="AE1259" s="21"/>
    </row>
    <row r="1260" spans="31:31" s="22" customFormat="1" ht="13.5" customHeight="1">
      <c r="AE1260" s="21"/>
    </row>
    <row r="1261" spans="31:31" s="22" customFormat="1" ht="13.5" customHeight="1">
      <c r="AE1261" s="21"/>
    </row>
    <row r="1262" spans="31:31" s="22" customFormat="1" ht="13.5" customHeight="1">
      <c r="AE1262" s="21"/>
    </row>
    <row r="1263" spans="31:31" s="22" customFormat="1" ht="13.5" customHeight="1">
      <c r="AE1263" s="21"/>
    </row>
    <row r="1264" spans="31:31" s="22" customFormat="1" ht="13.5" customHeight="1">
      <c r="AE1264" s="21"/>
    </row>
    <row r="1265" spans="31:31" s="22" customFormat="1" ht="13.5" customHeight="1">
      <c r="AE1265" s="21"/>
    </row>
    <row r="1266" spans="31:31" s="22" customFormat="1" ht="13.5" customHeight="1">
      <c r="AE1266" s="21"/>
    </row>
    <row r="1267" spans="31:31" s="22" customFormat="1" ht="13.5" customHeight="1">
      <c r="AE1267" s="21"/>
    </row>
    <row r="1268" spans="31:31" s="22" customFormat="1" ht="13.5" customHeight="1">
      <c r="AE1268" s="21"/>
    </row>
    <row r="1269" spans="31:31" s="22" customFormat="1" ht="13.5" customHeight="1">
      <c r="AE1269" s="21"/>
    </row>
    <row r="1270" spans="31:31" s="22" customFormat="1" ht="13.5" customHeight="1">
      <c r="AE1270" s="21"/>
    </row>
    <row r="1271" spans="31:31" s="22" customFormat="1" ht="13.5" customHeight="1">
      <c r="AE1271" s="21"/>
    </row>
    <row r="1272" spans="31:31" s="22" customFormat="1" ht="13.5" customHeight="1">
      <c r="AE1272" s="21"/>
    </row>
    <row r="1273" spans="31:31" s="22" customFormat="1" ht="13.5" customHeight="1">
      <c r="AE1273" s="21"/>
    </row>
    <row r="1274" spans="31:31" s="22" customFormat="1" ht="13.5" customHeight="1">
      <c r="AE1274" s="21"/>
    </row>
    <row r="1275" spans="31:31" s="22" customFormat="1" ht="13.5" customHeight="1">
      <c r="AE1275" s="21"/>
    </row>
    <row r="1276" spans="31:31" s="22" customFormat="1" ht="13.5" customHeight="1">
      <c r="AE1276" s="21"/>
    </row>
    <row r="1277" spans="31:31" s="22" customFormat="1" ht="13.5" customHeight="1">
      <c r="AE1277" s="21"/>
    </row>
    <row r="1278" spans="31:31" s="22" customFormat="1" ht="13.5" customHeight="1">
      <c r="AE1278" s="21"/>
    </row>
    <row r="1279" spans="31:31" s="22" customFormat="1" ht="13.5" customHeight="1">
      <c r="AE1279" s="21"/>
    </row>
    <row r="1280" spans="31:31" s="22" customFormat="1" ht="13.5" customHeight="1">
      <c r="AE1280" s="21"/>
    </row>
    <row r="1281" spans="31:31" s="22" customFormat="1" ht="13.5" customHeight="1">
      <c r="AE1281" s="21"/>
    </row>
    <row r="1282" spans="31:31" s="22" customFormat="1" ht="13.5" customHeight="1">
      <c r="AE1282" s="21"/>
    </row>
    <row r="1283" spans="31:31" s="22" customFormat="1" ht="13.5" customHeight="1">
      <c r="AE1283" s="21"/>
    </row>
    <row r="1284" spans="31:31" s="22" customFormat="1" ht="13.5" customHeight="1">
      <c r="AE1284" s="21"/>
    </row>
    <row r="1285" spans="31:31" s="22" customFormat="1" ht="13.5" customHeight="1">
      <c r="AE1285" s="21"/>
    </row>
    <row r="1286" spans="31:31" s="22" customFormat="1" ht="13.5" customHeight="1">
      <c r="AE1286" s="21"/>
    </row>
    <row r="1287" spans="31:31" s="22" customFormat="1" ht="13.5" customHeight="1">
      <c r="AE1287" s="21"/>
    </row>
    <row r="1288" spans="31:31" s="22" customFormat="1" ht="13.5" customHeight="1">
      <c r="AE1288" s="21"/>
    </row>
    <row r="1289" spans="31:31" s="22" customFormat="1" ht="13.5" customHeight="1">
      <c r="AE1289" s="21"/>
    </row>
    <row r="1290" spans="31:31" s="22" customFormat="1" ht="13.5" customHeight="1">
      <c r="AE1290" s="21"/>
    </row>
    <row r="1291" spans="31:31" s="22" customFormat="1" ht="13.5" customHeight="1">
      <c r="AE1291" s="21"/>
    </row>
    <row r="1292" spans="31:31" s="22" customFormat="1" ht="13.5" customHeight="1">
      <c r="AE1292" s="21"/>
    </row>
    <row r="1293" spans="31:31" s="22" customFormat="1" ht="13.5" customHeight="1">
      <c r="AE1293" s="21"/>
    </row>
    <row r="1294" spans="31:31" s="22" customFormat="1" ht="13.5" customHeight="1">
      <c r="AE1294" s="21"/>
    </row>
    <row r="1295" spans="31:31" s="22" customFormat="1" ht="13.5" customHeight="1">
      <c r="AE1295" s="21"/>
    </row>
    <row r="1296" spans="31:31" s="22" customFormat="1" ht="13.5" customHeight="1">
      <c r="AE1296" s="21"/>
    </row>
    <row r="1297" spans="31:31" s="22" customFormat="1" ht="13.5" customHeight="1">
      <c r="AE1297" s="21"/>
    </row>
    <row r="1298" spans="31:31" s="22" customFormat="1" ht="13.5" customHeight="1">
      <c r="AE1298" s="21"/>
    </row>
    <row r="1299" spans="31:31" s="22" customFormat="1" ht="13.5" customHeight="1">
      <c r="AE1299" s="21"/>
    </row>
    <row r="1300" spans="31:31" s="22" customFormat="1" ht="13.5" customHeight="1">
      <c r="AE1300" s="21"/>
    </row>
    <row r="1301" spans="31:31" s="22" customFormat="1" ht="13.5" customHeight="1">
      <c r="AE1301" s="21"/>
    </row>
    <row r="1302" spans="31:31" s="22" customFormat="1" ht="13.5" customHeight="1">
      <c r="AE1302" s="21"/>
    </row>
    <row r="1303" spans="31:31" s="22" customFormat="1" ht="13.5" customHeight="1">
      <c r="AE1303" s="21"/>
    </row>
    <row r="1304" spans="31:31" s="22" customFormat="1" ht="13.5" customHeight="1">
      <c r="AE1304" s="21"/>
    </row>
    <row r="1305" spans="31:31" s="22" customFormat="1" ht="13.5" customHeight="1">
      <c r="AE1305" s="21"/>
    </row>
    <row r="1306" spans="31:31" s="22" customFormat="1" ht="13.5" customHeight="1">
      <c r="AE1306" s="21"/>
    </row>
    <row r="1307" spans="31:31" s="22" customFormat="1" ht="13.5" customHeight="1">
      <c r="AE1307" s="21"/>
    </row>
    <row r="1308" spans="31:31" s="22" customFormat="1" ht="13.5" customHeight="1">
      <c r="AE1308" s="21"/>
    </row>
    <row r="1309" spans="31:31" s="22" customFormat="1" ht="13.5" customHeight="1">
      <c r="AE1309" s="21"/>
    </row>
    <row r="1310" spans="31:31" s="22" customFormat="1" ht="13.5" customHeight="1">
      <c r="AE1310" s="21"/>
    </row>
    <row r="1311" spans="31:31" s="22" customFormat="1" ht="13.5" customHeight="1">
      <c r="AE1311" s="21"/>
    </row>
    <row r="1312" spans="31:31" s="22" customFormat="1" ht="13.5" customHeight="1">
      <c r="AE1312" s="21"/>
    </row>
    <row r="1313" spans="31:31" s="22" customFormat="1" ht="13.5" customHeight="1">
      <c r="AE1313" s="21"/>
    </row>
    <row r="1314" spans="31:31" s="22" customFormat="1" ht="13.5" customHeight="1">
      <c r="AE1314" s="21"/>
    </row>
    <row r="1315" spans="31:31" s="22" customFormat="1" ht="13.5" customHeight="1">
      <c r="AE1315" s="21"/>
    </row>
    <row r="1316" spans="31:31" s="22" customFormat="1" ht="13.5" customHeight="1">
      <c r="AE1316" s="21"/>
    </row>
    <row r="1317" spans="31:31" s="22" customFormat="1" ht="13.5" customHeight="1">
      <c r="AE1317" s="21"/>
    </row>
    <row r="1318" spans="31:31" s="22" customFormat="1" ht="13.5" customHeight="1">
      <c r="AE1318" s="21"/>
    </row>
    <row r="1319" spans="31:31" s="22" customFormat="1" ht="13.5" customHeight="1">
      <c r="AE1319" s="21"/>
    </row>
    <row r="1320" spans="31:31" s="22" customFormat="1" ht="13.5" customHeight="1">
      <c r="AE1320" s="21"/>
    </row>
    <row r="1321" spans="31:31" s="22" customFormat="1" ht="13.5" customHeight="1">
      <c r="AE1321" s="21"/>
    </row>
    <row r="1322" spans="31:31" s="22" customFormat="1" ht="13.5" customHeight="1">
      <c r="AE1322" s="21"/>
    </row>
    <row r="1323" spans="31:31" s="22" customFormat="1" ht="13.5" customHeight="1">
      <c r="AE1323" s="21"/>
    </row>
    <row r="1324" spans="31:31" s="22" customFormat="1" ht="13.5" customHeight="1">
      <c r="AE1324" s="21"/>
    </row>
    <row r="1325" spans="31:31" s="22" customFormat="1" ht="13.5" customHeight="1">
      <c r="AE1325" s="21"/>
    </row>
    <row r="1326" spans="31:31" s="22" customFormat="1" ht="13.5" customHeight="1">
      <c r="AE1326" s="21"/>
    </row>
    <row r="1327" spans="31:31" s="22" customFormat="1" ht="13.5" customHeight="1">
      <c r="AE1327" s="21"/>
    </row>
    <row r="1328" spans="31:31" s="22" customFormat="1" ht="13.5" customHeight="1">
      <c r="AE1328" s="21"/>
    </row>
    <row r="1329" spans="31:31" s="22" customFormat="1" ht="13.5" customHeight="1">
      <c r="AE1329" s="21"/>
    </row>
    <row r="1330" spans="31:31" s="22" customFormat="1" ht="13.5" customHeight="1">
      <c r="AE1330" s="21"/>
    </row>
    <row r="1331" spans="31:31" s="22" customFormat="1" ht="13.5" customHeight="1">
      <c r="AE1331" s="21"/>
    </row>
    <row r="1332" spans="31:31" s="22" customFormat="1" ht="13.5" customHeight="1">
      <c r="AE1332" s="21"/>
    </row>
    <row r="1333" spans="31:31" s="22" customFormat="1" ht="13.5" customHeight="1">
      <c r="AE1333" s="21"/>
    </row>
    <row r="1334" spans="31:31" s="22" customFormat="1" ht="13.5" customHeight="1">
      <c r="AE1334" s="21"/>
    </row>
    <row r="1335" spans="31:31" s="22" customFormat="1" ht="13.5" customHeight="1">
      <c r="AE1335" s="21"/>
    </row>
    <row r="1336" spans="31:31" s="22" customFormat="1" ht="13.5" customHeight="1">
      <c r="AE1336" s="21"/>
    </row>
    <row r="1337" spans="31:31" s="22" customFormat="1" ht="13.5" customHeight="1">
      <c r="AE1337" s="21"/>
    </row>
    <row r="1338" spans="31:31" s="22" customFormat="1" ht="13.5" customHeight="1">
      <c r="AE1338" s="21"/>
    </row>
    <row r="1339" spans="31:31" s="22" customFormat="1" ht="13.5" customHeight="1">
      <c r="AE1339" s="21"/>
    </row>
    <row r="1340" spans="31:31" s="22" customFormat="1" ht="13.5" customHeight="1">
      <c r="AE1340" s="21"/>
    </row>
    <row r="1341" spans="31:31" s="22" customFormat="1" ht="13.5" customHeight="1">
      <c r="AE1341" s="21"/>
    </row>
    <row r="1342" spans="31:31" s="22" customFormat="1" ht="13.5" customHeight="1">
      <c r="AE1342" s="21"/>
    </row>
    <row r="1343" spans="31:31" s="22" customFormat="1" ht="13.5" customHeight="1">
      <c r="AE1343" s="21"/>
    </row>
    <row r="1344" spans="31:31" s="22" customFormat="1" ht="13.5" customHeight="1">
      <c r="AE1344" s="21"/>
    </row>
    <row r="1345" spans="31:31" s="22" customFormat="1" ht="13.5" customHeight="1">
      <c r="AE1345" s="21"/>
    </row>
    <row r="1346" spans="31:31" s="22" customFormat="1" ht="13.5" customHeight="1">
      <c r="AE1346" s="21"/>
    </row>
    <row r="1347" spans="31:31" s="22" customFormat="1" ht="13.5" customHeight="1">
      <c r="AE1347" s="21"/>
    </row>
    <row r="1348" spans="31:31" s="22" customFormat="1" ht="13.5" customHeight="1">
      <c r="AE1348" s="21"/>
    </row>
    <row r="1349" spans="31:31" s="22" customFormat="1" ht="13.5" customHeight="1">
      <c r="AE1349" s="21"/>
    </row>
    <row r="1350" spans="31:31" s="22" customFormat="1" ht="13.5" customHeight="1">
      <c r="AE1350" s="21"/>
    </row>
    <row r="1351" spans="31:31" s="22" customFormat="1" ht="13.5" customHeight="1">
      <c r="AE1351" s="21"/>
    </row>
    <row r="1352" spans="31:31" s="22" customFormat="1" ht="13.5" customHeight="1">
      <c r="AE1352" s="21"/>
    </row>
    <row r="1353" spans="31:31" s="22" customFormat="1" ht="13.5" customHeight="1">
      <c r="AE1353" s="21"/>
    </row>
    <row r="1354" spans="31:31" s="22" customFormat="1" ht="13.5" customHeight="1">
      <c r="AE1354" s="21"/>
    </row>
    <row r="1355" spans="31:31" s="22" customFormat="1" ht="13.5" customHeight="1">
      <c r="AE1355" s="21"/>
    </row>
    <row r="1356" spans="31:31" s="22" customFormat="1" ht="13.5" customHeight="1">
      <c r="AE1356" s="21"/>
    </row>
    <row r="1357" spans="31:31" s="22" customFormat="1" ht="13.5" customHeight="1">
      <c r="AE1357" s="21"/>
    </row>
    <row r="1358" spans="31:31" s="22" customFormat="1" ht="13.5" customHeight="1">
      <c r="AE1358" s="21"/>
    </row>
    <row r="1359" spans="31:31" s="22" customFormat="1" ht="13.5" customHeight="1">
      <c r="AE1359" s="21"/>
    </row>
    <row r="1360" spans="31:31" s="22" customFormat="1" ht="13.5" customHeight="1">
      <c r="AE1360" s="21"/>
    </row>
    <row r="1361" spans="31:31" s="22" customFormat="1" ht="13.5" customHeight="1">
      <c r="AE1361" s="21"/>
    </row>
    <row r="1362" spans="31:31" s="22" customFormat="1" ht="13.5" customHeight="1">
      <c r="AE1362" s="21"/>
    </row>
    <row r="1363" spans="31:31" s="22" customFormat="1" ht="13.5" customHeight="1">
      <c r="AE1363" s="21"/>
    </row>
    <row r="1364" spans="31:31" s="22" customFormat="1" ht="13.5" customHeight="1">
      <c r="AE1364" s="21"/>
    </row>
    <row r="1365" spans="31:31" s="22" customFormat="1" ht="13.5" customHeight="1">
      <c r="AE1365" s="21"/>
    </row>
    <row r="1366" spans="31:31" s="22" customFormat="1" ht="13.5" customHeight="1">
      <c r="AE1366" s="21"/>
    </row>
    <row r="1367" spans="31:31" s="22" customFormat="1" ht="13.5" customHeight="1">
      <c r="AE1367" s="21"/>
    </row>
    <row r="1368" spans="31:31" s="22" customFormat="1" ht="13.5" customHeight="1">
      <c r="AE1368" s="21"/>
    </row>
    <row r="1369" spans="31:31" s="22" customFormat="1" ht="13.5" customHeight="1">
      <c r="AE1369" s="21"/>
    </row>
    <row r="1370" spans="31:31" s="22" customFormat="1" ht="13.5" customHeight="1">
      <c r="AE1370" s="21"/>
    </row>
    <row r="1371" spans="31:31" s="22" customFormat="1" ht="13.5" customHeight="1">
      <c r="AE1371" s="21"/>
    </row>
    <row r="1372" spans="31:31" s="22" customFormat="1" ht="13.5" customHeight="1">
      <c r="AE1372" s="21"/>
    </row>
    <row r="1373" spans="31:31" s="22" customFormat="1" ht="13.5" customHeight="1">
      <c r="AE1373" s="21"/>
    </row>
    <row r="1374" spans="31:31" s="22" customFormat="1" ht="13.5" customHeight="1">
      <c r="AE1374" s="21"/>
    </row>
    <row r="1375" spans="31:31" s="22" customFormat="1" ht="13.5" customHeight="1">
      <c r="AE1375" s="21"/>
    </row>
    <row r="1376" spans="31:31" s="22" customFormat="1" ht="13.5" customHeight="1">
      <c r="AE1376" s="21"/>
    </row>
    <row r="1377" spans="31:31" s="22" customFormat="1" ht="13.5" customHeight="1">
      <c r="AE1377" s="21"/>
    </row>
    <row r="1378" spans="31:31" s="22" customFormat="1" ht="13.5" customHeight="1">
      <c r="AE1378" s="21"/>
    </row>
    <row r="1379" spans="31:31" s="22" customFormat="1" ht="13.5" customHeight="1">
      <c r="AE1379" s="21"/>
    </row>
    <row r="1380" spans="31:31" s="22" customFormat="1" ht="13.5" customHeight="1">
      <c r="AE1380" s="21"/>
    </row>
    <row r="1381" spans="31:31" s="22" customFormat="1" ht="13.5" customHeight="1">
      <c r="AE1381" s="21"/>
    </row>
    <row r="1382" spans="31:31" s="22" customFormat="1" ht="13.5" customHeight="1">
      <c r="AE1382" s="21"/>
    </row>
    <row r="1383" spans="31:31" s="22" customFormat="1" ht="13.5" customHeight="1">
      <c r="AE1383" s="21"/>
    </row>
    <row r="1384" spans="31:31" s="22" customFormat="1" ht="13.5" customHeight="1">
      <c r="AE1384" s="21"/>
    </row>
    <row r="1385" spans="31:31" s="22" customFormat="1" ht="13.5" customHeight="1">
      <c r="AE1385" s="21"/>
    </row>
    <row r="1386" spans="31:31" s="22" customFormat="1" ht="13.5" customHeight="1">
      <c r="AE1386" s="21"/>
    </row>
    <row r="1387" spans="31:31" s="22" customFormat="1" ht="13.5" customHeight="1">
      <c r="AE1387" s="21"/>
    </row>
    <row r="1388" spans="31:31" s="22" customFormat="1" ht="13.5" customHeight="1">
      <c r="AE1388" s="21"/>
    </row>
    <row r="1389" spans="31:31" s="22" customFormat="1" ht="13.5" customHeight="1">
      <c r="AE1389" s="21"/>
    </row>
    <row r="1390" spans="31:31" s="22" customFormat="1" ht="13.5" customHeight="1">
      <c r="AE1390" s="21"/>
    </row>
    <row r="1391" spans="31:31" s="22" customFormat="1" ht="13.5" customHeight="1">
      <c r="AE1391" s="21"/>
    </row>
    <row r="1392" spans="31:31" s="22" customFormat="1" ht="13.5" customHeight="1">
      <c r="AE1392" s="21"/>
    </row>
    <row r="1393" spans="31:31" s="22" customFormat="1" ht="13.5" customHeight="1">
      <c r="AE1393" s="21"/>
    </row>
    <row r="1394" spans="31:31" s="22" customFormat="1" ht="13.5" customHeight="1">
      <c r="AE1394" s="21"/>
    </row>
    <row r="1395" spans="31:31" s="22" customFormat="1" ht="13.5" customHeight="1">
      <c r="AE1395" s="21"/>
    </row>
    <row r="1396" spans="31:31" s="22" customFormat="1" ht="13.5" customHeight="1">
      <c r="AE1396" s="21"/>
    </row>
    <row r="1397" spans="31:31" s="22" customFormat="1" ht="13.5" customHeight="1">
      <c r="AE1397" s="21"/>
    </row>
    <row r="1398" spans="31:31" s="22" customFormat="1" ht="13.5" customHeight="1">
      <c r="AE1398" s="21"/>
    </row>
    <row r="1399" spans="31:31" s="22" customFormat="1" ht="13.5" customHeight="1">
      <c r="AE1399" s="21"/>
    </row>
    <row r="1400" spans="31:31" s="22" customFormat="1" ht="13.5" customHeight="1">
      <c r="AE1400" s="21"/>
    </row>
    <row r="1401" spans="31:31" s="22" customFormat="1" ht="13.5" customHeight="1">
      <c r="AE1401" s="21"/>
    </row>
    <row r="1402" spans="31:31" s="22" customFormat="1" ht="13.5" customHeight="1">
      <c r="AE1402" s="21"/>
    </row>
    <row r="1403" spans="31:31" s="22" customFormat="1" ht="13.5" customHeight="1">
      <c r="AE1403" s="21"/>
    </row>
    <row r="1404" spans="31:31" s="22" customFormat="1" ht="13.5" customHeight="1">
      <c r="AE1404" s="21"/>
    </row>
    <row r="1405" spans="31:31" s="22" customFormat="1" ht="13.5" customHeight="1">
      <c r="AE1405" s="21"/>
    </row>
    <row r="1406" spans="31:31" s="22" customFormat="1" ht="13.5" customHeight="1">
      <c r="AE1406" s="21"/>
    </row>
    <row r="1407" spans="31:31" s="22" customFormat="1" ht="13.5" customHeight="1">
      <c r="AE1407" s="21"/>
    </row>
    <row r="1408" spans="31:31" s="22" customFormat="1" ht="13.5" customHeight="1">
      <c r="AE1408" s="21"/>
    </row>
    <row r="1409" spans="31:31" s="22" customFormat="1" ht="13.5" customHeight="1">
      <c r="AE1409" s="21"/>
    </row>
    <row r="1410" spans="31:31" s="22" customFormat="1" ht="13.5" customHeight="1">
      <c r="AE1410" s="21"/>
    </row>
    <row r="1411" spans="31:31" s="22" customFormat="1" ht="13.5" customHeight="1">
      <c r="AE1411" s="21"/>
    </row>
    <row r="1412" spans="31:31" s="22" customFormat="1" ht="13.5" customHeight="1">
      <c r="AE1412" s="21"/>
    </row>
    <row r="1413" spans="31:31" s="22" customFormat="1" ht="13.5" customHeight="1">
      <c r="AE1413" s="21"/>
    </row>
    <row r="1414" spans="31:31" s="22" customFormat="1" ht="13.5" customHeight="1">
      <c r="AE1414" s="21"/>
    </row>
    <row r="1415" spans="31:31" s="22" customFormat="1" ht="13.5" customHeight="1">
      <c r="AE1415" s="21"/>
    </row>
    <row r="1416" spans="31:31" s="22" customFormat="1" ht="13.5" customHeight="1">
      <c r="AE1416" s="21"/>
    </row>
    <row r="1417" spans="31:31" s="22" customFormat="1" ht="13.5" customHeight="1">
      <c r="AE1417" s="21"/>
    </row>
    <row r="1418" spans="31:31" s="22" customFormat="1" ht="13.5" customHeight="1">
      <c r="AE1418" s="21"/>
    </row>
    <row r="1419" spans="31:31" s="22" customFormat="1" ht="13.5" customHeight="1">
      <c r="AE1419" s="21"/>
    </row>
    <row r="1420" spans="31:31" s="22" customFormat="1" ht="13.5" customHeight="1">
      <c r="AE1420" s="21"/>
    </row>
    <row r="1421" spans="31:31" s="22" customFormat="1" ht="13.5" customHeight="1">
      <c r="AE1421" s="21"/>
    </row>
    <row r="1422" spans="31:31" s="22" customFormat="1" ht="13.5" customHeight="1">
      <c r="AE1422" s="21"/>
    </row>
    <row r="1423" spans="31:31" s="22" customFormat="1" ht="13.5" customHeight="1">
      <c r="AE1423" s="21"/>
    </row>
    <row r="1424" spans="31:31" s="22" customFormat="1" ht="13.5" customHeight="1">
      <c r="AE1424" s="21"/>
    </row>
    <row r="1425" spans="31:31" s="22" customFormat="1" ht="13.5" customHeight="1">
      <c r="AE1425" s="21"/>
    </row>
    <row r="1426" spans="31:31" s="22" customFormat="1" ht="13.5" customHeight="1">
      <c r="AE1426" s="21"/>
    </row>
    <row r="1427" spans="31:31" s="22" customFormat="1" ht="13.5" customHeight="1">
      <c r="AE1427" s="21"/>
    </row>
    <row r="1428" spans="31:31" s="22" customFormat="1" ht="13.5" customHeight="1">
      <c r="AE1428" s="21"/>
    </row>
    <row r="1429" spans="31:31" s="22" customFormat="1" ht="13.5" customHeight="1">
      <c r="AE1429" s="21"/>
    </row>
    <row r="1430" spans="31:31" s="22" customFormat="1" ht="13.5" customHeight="1">
      <c r="AE1430" s="21"/>
    </row>
    <row r="1431" spans="31:31" s="22" customFormat="1" ht="13.5" customHeight="1">
      <c r="AE1431" s="21"/>
    </row>
    <row r="1432" spans="31:31" s="22" customFormat="1" ht="13.5" customHeight="1">
      <c r="AE1432" s="21"/>
    </row>
    <row r="1433" spans="31:31" s="22" customFormat="1" ht="13.5" customHeight="1">
      <c r="AE1433" s="21"/>
    </row>
    <row r="1434" spans="31:31" s="22" customFormat="1" ht="13.5" customHeight="1">
      <c r="AE1434" s="21"/>
    </row>
    <row r="1435" spans="31:31" s="22" customFormat="1" ht="13.5" customHeight="1">
      <c r="AE1435" s="21"/>
    </row>
    <row r="1436" spans="31:31" s="22" customFormat="1" ht="13.5" customHeight="1">
      <c r="AE1436" s="21"/>
    </row>
    <row r="1437" spans="31:31" s="22" customFormat="1" ht="13.5" customHeight="1">
      <c r="AE1437" s="21"/>
    </row>
    <row r="1438" spans="31:31" s="22" customFormat="1" ht="13.5" customHeight="1">
      <c r="AE1438" s="21"/>
    </row>
    <row r="1439" spans="31:31" s="22" customFormat="1" ht="13.5" customHeight="1">
      <c r="AE1439" s="21"/>
    </row>
    <row r="1440" spans="31:31" s="22" customFormat="1" ht="13.5" customHeight="1">
      <c r="AE1440" s="21"/>
    </row>
    <row r="1441" spans="31:31" s="22" customFormat="1" ht="13.5" customHeight="1">
      <c r="AE1441" s="21"/>
    </row>
    <row r="1442" spans="31:31" s="22" customFormat="1" ht="13.5" customHeight="1">
      <c r="AE1442" s="21"/>
    </row>
    <row r="1443" spans="31:31" s="22" customFormat="1" ht="13.5" customHeight="1">
      <c r="AE1443" s="21"/>
    </row>
    <row r="1444" spans="31:31" s="22" customFormat="1" ht="13.5" customHeight="1">
      <c r="AE1444" s="21"/>
    </row>
    <row r="1445" spans="31:31" s="22" customFormat="1" ht="13.5" customHeight="1">
      <c r="AE1445" s="21"/>
    </row>
    <row r="1446" spans="31:31" s="22" customFormat="1" ht="13.5" customHeight="1">
      <c r="AE1446" s="21"/>
    </row>
    <row r="1447" spans="31:31" s="22" customFormat="1" ht="13.5" customHeight="1">
      <c r="AE1447" s="21"/>
    </row>
    <row r="1448" spans="31:31" s="22" customFormat="1" ht="13.5" customHeight="1">
      <c r="AE1448" s="21"/>
    </row>
    <row r="1449" spans="31:31" s="22" customFormat="1" ht="13.5" customHeight="1">
      <c r="AE1449" s="21"/>
    </row>
    <row r="1450" spans="31:31" s="22" customFormat="1" ht="13.5" customHeight="1">
      <c r="AE1450" s="21"/>
    </row>
    <row r="1451" spans="31:31" s="22" customFormat="1" ht="13.5" customHeight="1">
      <c r="AE1451" s="21"/>
    </row>
    <row r="1452" spans="31:31" s="22" customFormat="1" ht="13.5" customHeight="1">
      <c r="AE1452" s="21"/>
    </row>
    <row r="1453" spans="31:31" s="22" customFormat="1" ht="13.5" customHeight="1">
      <c r="AE1453" s="21"/>
    </row>
    <row r="1454" spans="31:31" s="22" customFormat="1" ht="13.5" customHeight="1">
      <c r="AE1454" s="21"/>
    </row>
    <row r="1455" spans="31:31" s="22" customFormat="1" ht="13.5" customHeight="1">
      <c r="AE1455" s="21"/>
    </row>
    <row r="1456" spans="31:31" s="22" customFormat="1" ht="13.5" customHeight="1">
      <c r="AE1456" s="21"/>
    </row>
    <row r="1457" spans="31:31" s="22" customFormat="1" ht="13.5" customHeight="1">
      <c r="AE1457" s="21"/>
    </row>
    <row r="1458" spans="31:31" s="22" customFormat="1" ht="13.5" customHeight="1">
      <c r="AE1458" s="21"/>
    </row>
    <row r="1459" spans="31:31" s="22" customFormat="1" ht="13.5" customHeight="1">
      <c r="AE1459" s="21"/>
    </row>
    <row r="1460" spans="31:31" s="22" customFormat="1" ht="13.5" customHeight="1">
      <c r="AE1460" s="21"/>
    </row>
    <row r="1461" spans="31:31" s="22" customFormat="1" ht="13.5" customHeight="1">
      <c r="AE1461" s="21"/>
    </row>
    <row r="1462" spans="31:31" s="22" customFormat="1" ht="13.5" customHeight="1">
      <c r="AE1462" s="21"/>
    </row>
    <row r="1463" spans="31:31" s="22" customFormat="1" ht="13.5" customHeight="1">
      <c r="AE1463" s="21"/>
    </row>
    <row r="1464" spans="31:31" s="22" customFormat="1" ht="13.5" customHeight="1">
      <c r="AE1464" s="21"/>
    </row>
    <row r="1465" spans="31:31" s="22" customFormat="1" ht="13.5" customHeight="1">
      <c r="AE1465" s="21"/>
    </row>
    <row r="1466" spans="31:31" s="22" customFormat="1" ht="13.5" customHeight="1">
      <c r="AE1466" s="21"/>
    </row>
    <row r="1467" spans="31:31" s="22" customFormat="1" ht="13.5" customHeight="1">
      <c r="AE1467" s="21"/>
    </row>
    <row r="1468" spans="31:31" s="22" customFormat="1" ht="13.5" customHeight="1">
      <c r="AE1468" s="21"/>
    </row>
    <row r="1469" spans="31:31" s="22" customFormat="1" ht="13.5" customHeight="1">
      <c r="AE1469" s="21"/>
    </row>
    <row r="1470" spans="31:31" s="22" customFormat="1" ht="13.5" customHeight="1">
      <c r="AE1470" s="21"/>
    </row>
    <row r="1471" spans="31:31" s="22" customFormat="1" ht="13.5" customHeight="1">
      <c r="AE1471" s="21"/>
    </row>
    <row r="1472" spans="31:31" s="22" customFormat="1" ht="13.5" customHeight="1">
      <c r="AE1472" s="21"/>
    </row>
    <row r="1473" spans="31:31" s="22" customFormat="1" ht="13.5" customHeight="1">
      <c r="AE1473" s="21"/>
    </row>
    <row r="1474" spans="31:31" s="22" customFormat="1" ht="13.5" customHeight="1">
      <c r="AE1474" s="21"/>
    </row>
    <row r="1475" spans="31:31" s="22" customFormat="1" ht="13.5" customHeight="1">
      <c r="AE1475" s="21"/>
    </row>
    <row r="1476" spans="31:31" s="22" customFormat="1" ht="13.5" customHeight="1">
      <c r="AE1476" s="21"/>
    </row>
    <row r="1477" spans="31:31" s="22" customFormat="1" ht="13.5" customHeight="1">
      <c r="AE1477" s="21"/>
    </row>
    <row r="1478" spans="31:31" s="22" customFormat="1" ht="13.5" customHeight="1">
      <c r="AE1478" s="21"/>
    </row>
    <row r="1479" spans="31:31" s="22" customFormat="1" ht="13.5" customHeight="1">
      <c r="AE1479" s="21"/>
    </row>
    <row r="1480" spans="31:31" s="22" customFormat="1" ht="13.5" customHeight="1">
      <c r="AE1480" s="21"/>
    </row>
    <row r="1481" spans="31:31" s="22" customFormat="1" ht="13.5" customHeight="1">
      <c r="AE1481" s="21"/>
    </row>
    <row r="1482" spans="31:31" s="22" customFormat="1" ht="13.5" customHeight="1">
      <c r="AE1482" s="21"/>
    </row>
    <row r="1483" spans="31:31" s="22" customFormat="1" ht="13.5" customHeight="1">
      <c r="AE1483" s="21"/>
    </row>
    <row r="1484" spans="31:31" s="22" customFormat="1" ht="13.5" customHeight="1">
      <c r="AE1484" s="21"/>
    </row>
    <row r="1485" spans="31:31" s="22" customFormat="1" ht="13.5" customHeight="1">
      <c r="AE1485" s="21"/>
    </row>
    <row r="1486" spans="31:31" s="22" customFormat="1" ht="13.5" customHeight="1">
      <c r="AE1486" s="21"/>
    </row>
    <row r="1487" spans="31:31" s="22" customFormat="1" ht="13.5" customHeight="1">
      <c r="AE1487" s="21"/>
    </row>
    <row r="1488" spans="31:31" s="22" customFormat="1" ht="13.5" customHeight="1">
      <c r="AE1488" s="21"/>
    </row>
    <row r="1489" spans="31:31" s="22" customFormat="1" ht="13.5" customHeight="1">
      <c r="AE1489" s="21"/>
    </row>
    <row r="1490" spans="31:31" s="22" customFormat="1" ht="13.5" customHeight="1">
      <c r="AE1490" s="21"/>
    </row>
    <row r="1491" spans="31:31" s="22" customFormat="1" ht="13.5" customHeight="1">
      <c r="AE1491" s="21"/>
    </row>
    <row r="1492" spans="31:31" s="22" customFormat="1" ht="13.5" customHeight="1">
      <c r="AE1492" s="21"/>
    </row>
    <row r="1493" spans="31:31" s="22" customFormat="1" ht="13.5" customHeight="1">
      <c r="AE1493" s="21"/>
    </row>
    <row r="1494" spans="31:31" s="22" customFormat="1" ht="13.5" customHeight="1">
      <c r="AE1494" s="21"/>
    </row>
    <row r="1495" spans="31:31" s="22" customFormat="1" ht="13.5" customHeight="1">
      <c r="AE1495" s="21"/>
    </row>
    <row r="1496" spans="31:31" s="22" customFormat="1" ht="13.5" customHeight="1">
      <c r="AE1496" s="21"/>
    </row>
    <row r="1497" spans="31:31" s="22" customFormat="1" ht="13.5" customHeight="1">
      <c r="AE1497" s="21"/>
    </row>
    <row r="1498" spans="31:31" s="22" customFormat="1" ht="13.5" customHeight="1">
      <c r="AE1498" s="21"/>
    </row>
    <row r="1499" spans="31:31" s="22" customFormat="1" ht="13.5" customHeight="1">
      <c r="AE1499" s="21"/>
    </row>
    <row r="1500" spans="31:31" s="22" customFormat="1" ht="13.5" customHeight="1">
      <c r="AE1500" s="21"/>
    </row>
    <row r="1501" spans="31:31" s="22" customFormat="1" ht="13.5" customHeight="1">
      <c r="AE1501" s="21"/>
    </row>
    <row r="1502" spans="31:31" s="22" customFormat="1" ht="13.5" customHeight="1">
      <c r="AE1502" s="21"/>
    </row>
    <row r="1503" spans="31:31" s="22" customFormat="1" ht="13.5" customHeight="1">
      <c r="AE1503" s="21"/>
    </row>
    <row r="1504" spans="31:31" s="22" customFormat="1" ht="13.5" customHeight="1">
      <c r="AE1504" s="21"/>
    </row>
    <row r="1505" spans="31:31" s="22" customFormat="1" ht="13.5" customHeight="1">
      <c r="AE1505" s="21"/>
    </row>
    <row r="1506" spans="31:31" s="22" customFormat="1" ht="13.5" customHeight="1">
      <c r="AE1506" s="21"/>
    </row>
    <row r="1507" spans="31:31" s="22" customFormat="1" ht="13.5" customHeight="1">
      <c r="AE1507" s="21"/>
    </row>
    <row r="1508" spans="31:31" s="22" customFormat="1" ht="13.5" customHeight="1">
      <c r="AE1508" s="21"/>
    </row>
    <row r="1509" spans="31:31" s="22" customFormat="1" ht="13.5" customHeight="1">
      <c r="AE1509" s="21"/>
    </row>
    <row r="1510" spans="31:31" s="22" customFormat="1" ht="13.5" customHeight="1">
      <c r="AE1510" s="21"/>
    </row>
    <row r="1511" spans="31:31" s="22" customFormat="1" ht="13.5" customHeight="1">
      <c r="AE1511" s="21"/>
    </row>
    <row r="1512" spans="31:31" s="22" customFormat="1" ht="13.5" customHeight="1">
      <c r="AE1512" s="21"/>
    </row>
    <row r="1513" spans="31:31" s="22" customFormat="1" ht="13.5" customHeight="1">
      <c r="AE1513" s="21"/>
    </row>
    <row r="1514" spans="31:31" s="22" customFormat="1" ht="13.5" customHeight="1">
      <c r="AE1514" s="21"/>
    </row>
    <row r="1515" spans="31:31" s="22" customFormat="1" ht="13.5" customHeight="1">
      <c r="AE1515" s="21"/>
    </row>
    <row r="1516" spans="31:31" s="22" customFormat="1" ht="13.5" customHeight="1">
      <c r="AE1516" s="21"/>
    </row>
    <row r="1517" spans="31:31" s="22" customFormat="1" ht="13.5" customHeight="1">
      <c r="AE1517" s="21"/>
    </row>
    <row r="1518" spans="31:31" s="22" customFormat="1" ht="13.5" customHeight="1">
      <c r="AE1518" s="21"/>
    </row>
    <row r="1519" spans="31:31" s="22" customFormat="1" ht="13.5" customHeight="1">
      <c r="AE1519" s="21"/>
    </row>
    <row r="1520" spans="31:31" s="22" customFormat="1" ht="13.5" customHeight="1">
      <c r="AE1520" s="21"/>
    </row>
    <row r="1521" spans="31:31" s="22" customFormat="1" ht="13.5" customHeight="1">
      <c r="AE1521" s="21"/>
    </row>
    <row r="1522" spans="31:31" s="22" customFormat="1" ht="13.5" customHeight="1">
      <c r="AE1522" s="21"/>
    </row>
    <row r="1523" spans="31:31" s="22" customFormat="1" ht="13.5" customHeight="1">
      <c r="AE1523" s="21"/>
    </row>
    <row r="1524" spans="31:31" s="22" customFormat="1" ht="13.5" customHeight="1">
      <c r="AE1524" s="21"/>
    </row>
    <row r="1525" spans="31:31" s="22" customFormat="1" ht="13.5" customHeight="1">
      <c r="AE1525" s="21"/>
    </row>
    <row r="1526" spans="31:31" s="22" customFormat="1" ht="13.5" customHeight="1">
      <c r="AE1526" s="21"/>
    </row>
    <row r="1527" spans="31:31" s="22" customFormat="1" ht="13.5" customHeight="1">
      <c r="AE1527" s="21"/>
    </row>
    <row r="1528" spans="31:31" s="22" customFormat="1" ht="13.5" customHeight="1">
      <c r="AE1528" s="21"/>
    </row>
    <row r="1529" spans="31:31" s="22" customFormat="1" ht="13.5" customHeight="1">
      <c r="AE1529" s="21"/>
    </row>
    <row r="1530" spans="31:31" s="22" customFormat="1" ht="13.5" customHeight="1">
      <c r="AE1530" s="21"/>
    </row>
    <row r="1531" spans="31:31" s="22" customFormat="1" ht="13.5" customHeight="1">
      <c r="AE1531" s="21"/>
    </row>
    <row r="1532" spans="31:31" s="22" customFormat="1" ht="13.5" customHeight="1">
      <c r="AE1532" s="21"/>
    </row>
    <row r="1533" spans="31:31" s="22" customFormat="1" ht="13.5" customHeight="1">
      <c r="AE1533" s="21"/>
    </row>
    <row r="1534" spans="31:31" s="22" customFormat="1" ht="13.5" customHeight="1">
      <c r="AE1534" s="21"/>
    </row>
    <row r="1535" spans="31:31" s="22" customFormat="1" ht="13.5" customHeight="1">
      <c r="AE1535" s="21"/>
    </row>
    <row r="1536" spans="31:31" s="22" customFormat="1" ht="13.5" customHeight="1">
      <c r="AE1536" s="21"/>
    </row>
    <row r="1537" spans="31:31" s="22" customFormat="1" ht="13.5" customHeight="1">
      <c r="AE1537" s="21"/>
    </row>
    <row r="1538" spans="31:31" s="22" customFormat="1" ht="13.5" customHeight="1">
      <c r="AE1538" s="21"/>
    </row>
    <row r="1539" spans="31:31" s="22" customFormat="1" ht="13.5" customHeight="1">
      <c r="AE1539" s="21"/>
    </row>
    <row r="1540" spans="31:31" s="22" customFormat="1" ht="13.5" customHeight="1">
      <c r="AE1540" s="21"/>
    </row>
    <row r="1541" spans="31:31" s="22" customFormat="1" ht="13.5" customHeight="1">
      <c r="AE1541" s="21"/>
    </row>
    <row r="1542" spans="31:31" s="22" customFormat="1" ht="13.5" customHeight="1">
      <c r="AE1542" s="21"/>
    </row>
    <row r="1543" spans="31:31" s="22" customFormat="1" ht="13.5" customHeight="1">
      <c r="AE1543" s="21"/>
    </row>
    <row r="1544" spans="31:31" s="22" customFormat="1" ht="13.5" customHeight="1">
      <c r="AE1544" s="21"/>
    </row>
    <row r="1545" spans="31:31" s="22" customFormat="1" ht="13.5" customHeight="1">
      <c r="AE1545" s="21"/>
    </row>
    <row r="1546" spans="31:31" s="22" customFormat="1" ht="13.5" customHeight="1">
      <c r="AE1546" s="21"/>
    </row>
    <row r="1547" spans="31:31" s="22" customFormat="1" ht="13.5" customHeight="1">
      <c r="AE1547" s="21"/>
    </row>
    <row r="1548" spans="31:31" s="22" customFormat="1" ht="13.5" customHeight="1">
      <c r="AE1548" s="21"/>
    </row>
    <row r="1549" spans="31:31" s="22" customFormat="1" ht="13.5" customHeight="1">
      <c r="AE1549" s="21"/>
    </row>
    <row r="1550" spans="31:31" s="22" customFormat="1" ht="13.5" customHeight="1">
      <c r="AE1550" s="21"/>
    </row>
    <row r="1551" spans="31:31" s="22" customFormat="1" ht="13.5" customHeight="1">
      <c r="AE1551" s="21"/>
    </row>
    <row r="1552" spans="31:31" s="22" customFormat="1" ht="13.5" customHeight="1">
      <c r="AE1552" s="21"/>
    </row>
    <row r="1553" spans="31:31" s="22" customFormat="1" ht="13.5" customHeight="1">
      <c r="AE1553" s="21"/>
    </row>
    <row r="1554" spans="31:31" s="22" customFormat="1" ht="13.5" customHeight="1">
      <c r="AE1554" s="21"/>
    </row>
    <row r="1555" spans="31:31" s="22" customFormat="1" ht="13.5" customHeight="1">
      <c r="AE1555" s="21"/>
    </row>
    <row r="1556" spans="31:31" s="22" customFormat="1" ht="13.5" customHeight="1">
      <c r="AE1556" s="21"/>
    </row>
    <row r="1557" spans="31:31" s="22" customFormat="1" ht="13.5" customHeight="1">
      <c r="AE1557" s="21"/>
    </row>
    <row r="1558" spans="31:31" s="22" customFormat="1" ht="13.5" customHeight="1">
      <c r="AE1558" s="21"/>
    </row>
    <row r="1559" spans="31:31" s="22" customFormat="1" ht="13.5" customHeight="1">
      <c r="AE1559" s="21"/>
    </row>
    <row r="1560" spans="31:31" s="22" customFormat="1" ht="13.5" customHeight="1">
      <c r="AE1560" s="21"/>
    </row>
    <row r="1561" spans="31:31" s="22" customFormat="1" ht="13.5" customHeight="1">
      <c r="AE1561" s="21"/>
    </row>
    <row r="1562" spans="31:31" s="22" customFormat="1" ht="13.5" customHeight="1">
      <c r="AE1562" s="21"/>
    </row>
    <row r="1563" spans="31:31" s="22" customFormat="1" ht="13.5" customHeight="1">
      <c r="AE1563" s="21"/>
    </row>
    <row r="1564" spans="31:31" s="22" customFormat="1" ht="13.5" customHeight="1">
      <c r="AE1564" s="21"/>
    </row>
    <row r="1565" spans="31:31" s="22" customFormat="1" ht="13.5" customHeight="1">
      <c r="AE1565" s="21"/>
    </row>
    <row r="1566" spans="31:31" s="22" customFormat="1" ht="13.5" customHeight="1">
      <c r="AE1566" s="21"/>
    </row>
    <row r="1567" spans="31:31" s="22" customFormat="1" ht="13.5" customHeight="1">
      <c r="AE1567" s="21"/>
    </row>
    <row r="1568" spans="31:31" s="22" customFormat="1" ht="13.5" customHeight="1">
      <c r="AE1568" s="21"/>
    </row>
    <row r="1569" spans="31:31" s="22" customFormat="1" ht="13.5" customHeight="1">
      <c r="AE1569" s="21"/>
    </row>
    <row r="1570" spans="31:31" s="22" customFormat="1" ht="13.5" customHeight="1">
      <c r="AE1570" s="21"/>
    </row>
    <row r="1571" spans="31:31" s="22" customFormat="1" ht="13.5" customHeight="1">
      <c r="AE1571" s="21"/>
    </row>
    <row r="1572" spans="31:31" s="22" customFormat="1" ht="13.5" customHeight="1">
      <c r="AE1572" s="21"/>
    </row>
    <row r="1573" spans="31:31" s="22" customFormat="1" ht="13.5" customHeight="1">
      <c r="AE1573" s="21"/>
    </row>
    <row r="1574" spans="31:31" s="22" customFormat="1" ht="13.5" customHeight="1">
      <c r="AE1574" s="21"/>
    </row>
    <row r="1575" spans="31:31" s="22" customFormat="1" ht="13.5" customHeight="1">
      <c r="AE1575" s="21"/>
    </row>
    <row r="1576" spans="31:31" s="22" customFormat="1" ht="13.5" customHeight="1">
      <c r="AE1576" s="21"/>
    </row>
    <row r="1577" spans="31:31" s="22" customFormat="1" ht="13.5" customHeight="1">
      <c r="AE1577" s="21"/>
    </row>
    <row r="1578" spans="31:31" s="22" customFormat="1" ht="13.5" customHeight="1">
      <c r="AE1578" s="21"/>
    </row>
    <row r="1579" spans="31:31" s="22" customFormat="1" ht="13.5" customHeight="1">
      <c r="AE1579" s="21"/>
    </row>
    <row r="1580" spans="31:31" s="22" customFormat="1" ht="13.5" customHeight="1">
      <c r="AE1580" s="21"/>
    </row>
    <row r="1581" spans="31:31" s="22" customFormat="1" ht="13.5" customHeight="1">
      <c r="AE1581" s="21"/>
    </row>
    <row r="1582" spans="31:31" s="22" customFormat="1" ht="13.5" customHeight="1">
      <c r="AE1582" s="21"/>
    </row>
    <row r="1583" spans="31:31" s="22" customFormat="1" ht="13.5" customHeight="1">
      <c r="AE1583" s="21"/>
    </row>
    <row r="1584" spans="31:31" s="22" customFormat="1" ht="13.5" customHeight="1">
      <c r="AE1584" s="21"/>
    </row>
    <row r="1585" spans="31:31" s="22" customFormat="1" ht="13.5" customHeight="1">
      <c r="AE1585" s="21"/>
    </row>
    <row r="1586" spans="31:31" s="22" customFormat="1" ht="13.5" customHeight="1">
      <c r="AE1586" s="21"/>
    </row>
    <row r="1587" spans="31:31" s="22" customFormat="1" ht="13.5" customHeight="1">
      <c r="AE1587" s="21"/>
    </row>
    <row r="1588" spans="31:31" s="22" customFormat="1" ht="13.5" customHeight="1">
      <c r="AE1588" s="21"/>
    </row>
    <row r="1589" spans="31:31" s="22" customFormat="1" ht="13.5" customHeight="1">
      <c r="AE1589" s="21"/>
    </row>
    <row r="1590" spans="31:31" s="22" customFormat="1" ht="13.5" customHeight="1">
      <c r="AE1590" s="21"/>
    </row>
    <row r="1591" spans="31:31" s="22" customFormat="1" ht="13.5" customHeight="1">
      <c r="AE1591" s="21"/>
    </row>
    <row r="1592" spans="31:31" s="22" customFormat="1" ht="13.5" customHeight="1">
      <c r="AE1592" s="21"/>
    </row>
    <row r="1593" spans="31:31" s="22" customFormat="1" ht="13.5" customHeight="1">
      <c r="AE1593" s="21"/>
    </row>
    <row r="1594" spans="31:31" s="22" customFormat="1" ht="13.5" customHeight="1">
      <c r="AE1594" s="21"/>
    </row>
    <row r="1595" spans="31:31" s="22" customFormat="1" ht="13.5" customHeight="1">
      <c r="AE1595" s="21"/>
    </row>
    <row r="1596" spans="31:31" s="22" customFormat="1" ht="13.5" customHeight="1">
      <c r="AE1596" s="21"/>
    </row>
    <row r="1597" spans="31:31" s="22" customFormat="1" ht="13.5" customHeight="1">
      <c r="AE1597" s="21"/>
    </row>
    <row r="1598" spans="31:31" s="22" customFormat="1" ht="13.5" customHeight="1">
      <c r="AE1598" s="21"/>
    </row>
    <row r="1599" spans="31:31" s="22" customFormat="1" ht="13.5" customHeight="1">
      <c r="AE1599" s="21"/>
    </row>
    <row r="1600" spans="31:31" s="22" customFormat="1" ht="13.5" customHeight="1">
      <c r="AE1600" s="21"/>
    </row>
    <row r="1601" spans="31:31" s="22" customFormat="1" ht="13.5" customHeight="1">
      <c r="AE1601" s="21"/>
    </row>
    <row r="1602" spans="31:31" s="22" customFormat="1" ht="13.5" customHeight="1">
      <c r="AE1602" s="21"/>
    </row>
    <row r="1603" spans="31:31" s="22" customFormat="1" ht="13.5" customHeight="1">
      <c r="AE1603" s="21"/>
    </row>
    <row r="1604" spans="31:31" s="22" customFormat="1" ht="13.5" customHeight="1">
      <c r="AE1604" s="21"/>
    </row>
    <row r="1605" spans="31:31" s="22" customFormat="1" ht="13.5" customHeight="1">
      <c r="AE1605" s="21"/>
    </row>
    <row r="1606" spans="31:31" s="22" customFormat="1" ht="13.5" customHeight="1">
      <c r="AE1606" s="21"/>
    </row>
    <row r="1607" spans="31:31" s="22" customFormat="1" ht="13.5" customHeight="1">
      <c r="AE1607" s="21"/>
    </row>
    <row r="1608" spans="31:31" s="22" customFormat="1" ht="13.5" customHeight="1">
      <c r="AE1608" s="21"/>
    </row>
    <row r="1609" spans="31:31" s="22" customFormat="1" ht="13.5" customHeight="1">
      <c r="AE1609" s="21"/>
    </row>
    <row r="1610" spans="31:31" s="22" customFormat="1" ht="13.5" customHeight="1">
      <c r="AE1610" s="21"/>
    </row>
    <row r="1611" spans="31:31" s="22" customFormat="1" ht="13.5" customHeight="1">
      <c r="AE1611" s="21"/>
    </row>
    <row r="1612" spans="31:31" s="22" customFormat="1" ht="13.5" customHeight="1">
      <c r="AE1612" s="21"/>
    </row>
    <row r="1613" spans="31:31" s="22" customFormat="1" ht="13.5" customHeight="1">
      <c r="AE1613" s="21"/>
    </row>
    <row r="1614" spans="31:31" s="22" customFormat="1" ht="13.5" customHeight="1">
      <c r="AE1614" s="21"/>
    </row>
    <row r="1615" spans="31:31" s="22" customFormat="1" ht="13.5" customHeight="1">
      <c r="AE1615" s="21"/>
    </row>
    <row r="1616" spans="31:31" s="22" customFormat="1" ht="13.5" customHeight="1">
      <c r="AE1616" s="21"/>
    </row>
    <row r="1617" spans="31:31" s="22" customFormat="1" ht="13.5" customHeight="1">
      <c r="AE1617" s="21"/>
    </row>
    <row r="1618" spans="31:31" s="22" customFormat="1" ht="13.5" customHeight="1">
      <c r="AE1618" s="21"/>
    </row>
    <row r="1619" spans="31:31" s="22" customFormat="1" ht="13.5" customHeight="1">
      <c r="AE1619" s="21"/>
    </row>
    <row r="1620" spans="31:31" s="22" customFormat="1" ht="13.5" customHeight="1">
      <c r="AE1620" s="21"/>
    </row>
    <row r="1621" spans="31:31" s="22" customFormat="1" ht="13.5" customHeight="1">
      <c r="AE1621" s="21"/>
    </row>
    <row r="1622" spans="31:31" s="22" customFormat="1" ht="13.5" customHeight="1">
      <c r="AE1622" s="21"/>
    </row>
    <row r="1623" spans="31:31" s="22" customFormat="1" ht="13.5" customHeight="1">
      <c r="AE1623" s="21"/>
    </row>
    <row r="1624" spans="31:31" s="22" customFormat="1" ht="13.5" customHeight="1">
      <c r="AE1624" s="21"/>
    </row>
    <row r="1625" spans="31:31" s="22" customFormat="1" ht="13.5" customHeight="1">
      <c r="AE1625" s="21"/>
    </row>
    <row r="1626" spans="31:31" s="22" customFormat="1" ht="13.5" customHeight="1">
      <c r="AE1626" s="21"/>
    </row>
    <row r="1627" spans="31:31" s="22" customFormat="1" ht="13.5" customHeight="1">
      <c r="AE1627" s="21"/>
    </row>
    <row r="1628" spans="31:31" s="22" customFormat="1" ht="13.5" customHeight="1">
      <c r="AE1628" s="21"/>
    </row>
    <row r="1629" spans="31:31" s="22" customFormat="1" ht="13.5" customHeight="1">
      <c r="AE1629" s="21"/>
    </row>
    <row r="1630" spans="31:31" s="22" customFormat="1" ht="13.5" customHeight="1">
      <c r="AE1630" s="21"/>
    </row>
    <row r="1631" spans="31:31" s="22" customFormat="1" ht="13.5" customHeight="1">
      <c r="AE1631" s="21"/>
    </row>
    <row r="1632" spans="31:31" s="22" customFormat="1" ht="13.5" customHeight="1">
      <c r="AE1632" s="21"/>
    </row>
    <row r="1633" spans="31:31" s="22" customFormat="1" ht="13.5" customHeight="1">
      <c r="AE1633" s="21"/>
    </row>
    <row r="1634" spans="31:31" s="22" customFormat="1" ht="13.5" customHeight="1">
      <c r="AE1634" s="21"/>
    </row>
    <row r="1635" spans="31:31" s="22" customFormat="1" ht="13.5" customHeight="1">
      <c r="AE1635" s="21"/>
    </row>
    <row r="1636" spans="31:31" s="22" customFormat="1" ht="13.5" customHeight="1">
      <c r="AE1636" s="21"/>
    </row>
    <row r="1637" spans="31:31" s="22" customFormat="1" ht="13.5" customHeight="1">
      <c r="AE1637" s="21"/>
    </row>
    <row r="1638" spans="31:31" s="22" customFormat="1" ht="13.5" customHeight="1">
      <c r="AE1638" s="21"/>
    </row>
    <row r="1639" spans="31:31" s="22" customFormat="1" ht="13.5" customHeight="1">
      <c r="AE1639" s="21"/>
    </row>
    <row r="1640" spans="31:31" s="22" customFormat="1" ht="13.5" customHeight="1">
      <c r="AE1640" s="21"/>
    </row>
    <row r="1641" spans="31:31" s="22" customFormat="1" ht="13.5" customHeight="1">
      <c r="AE1641" s="21"/>
    </row>
    <row r="1642" spans="31:31" s="22" customFormat="1" ht="13.5" customHeight="1">
      <c r="AE1642" s="21"/>
    </row>
    <row r="1643" spans="31:31" s="22" customFormat="1" ht="13.5" customHeight="1">
      <c r="AE1643" s="21"/>
    </row>
    <row r="1644" spans="31:31" s="22" customFormat="1" ht="13.5" customHeight="1">
      <c r="AE1644" s="21"/>
    </row>
    <row r="1645" spans="31:31" s="22" customFormat="1" ht="13.5" customHeight="1">
      <c r="AE1645" s="21"/>
    </row>
    <row r="1646" spans="31:31" s="22" customFormat="1" ht="13.5" customHeight="1">
      <c r="AE1646" s="21"/>
    </row>
    <row r="1647" spans="31:31" s="22" customFormat="1" ht="13.5" customHeight="1">
      <c r="AE1647" s="21"/>
    </row>
    <row r="1648" spans="31:31" s="22" customFormat="1" ht="13.5" customHeight="1">
      <c r="AE1648" s="21"/>
    </row>
    <row r="1649" spans="31:31" s="22" customFormat="1" ht="13.5" customHeight="1">
      <c r="AE1649" s="21"/>
    </row>
    <row r="1650" spans="31:31" s="22" customFormat="1" ht="13.5" customHeight="1">
      <c r="AE1650" s="21"/>
    </row>
    <row r="1651" spans="31:31" s="22" customFormat="1" ht="13.5" customHeight="1">
      <c r="AE1651" s="21"/>
    </row>
    <row r="1652" spans="31:31" s="22" customFormat="1" ht="13.5" customHeight="1">
      <c r="AE1652" s="21"/>
    </row>
    <row r="1653" spans="31:31" s="22" customFormat="1" ht="13.5" customHeight="1">
      <c r="AE1653" s="21"/>
    </row>
    <row r="1654" spans="31:31" s="22" customFormat="1" ht="13.5" customHeight="1">
      <c r="AE1654" s="21"/>
    </row>
    <row r="1655" spans="31:31" s="22" customFormat="1" ht="13.5" customHeight="1">
      <c r="AE1655" s="21"/>
    </row>
    <row r="1656" spans="31:31" s="22" customFormat="1" ht="13.5" customHeight="1">
      <c r="AE1656" s="21"/>
    </row>
    <row r="1657" spans="31:31" s="22" customFormat="1" ht="13.5" customHeight="1">
      <c r="AE1657" s="21"/>
    </row>
    <row r="1658" spans="31:31" s="22" customFormat="1" ht="13.5" customHeight="1">
      <c r="AE1658" s="21"/>
    </row>
    <row r="1659" spans="31:31" s="22" customFormat="1" ht="13.5" customHeight="1">
      <c r="AE1659" s="21"/>
    </row>
    <row r="1660" spans="31:31" s="22" customFormat="1" ht="13.5" customHeight="1">
      <c r="AE1660" s="21"/>
    </row>
    <row r="1661" spans="31:31" s="22" customFormat="1" ht="13.5" customHeight="1">
      <c r="AE1661" s="21"/>
    </row>
    <row r="1662" spans="31:31" s="22" customFormat="1" ht="13.5" customHeight="1">
      <c r="AE1662" s="21"/>
    </row>
    <row r="1663" spans="31:31" s="22" customFormat="1" ht="13.5" customHeight="1">
      <c r="AE1663" s="21"/>
    </row>
    <row r="1664" spans="31:31" s="22" customFormat="1" ht="13.5" customHeight="1">
      <c r="AE1664" s="21"/>
    </row>
    <row r="1665" spans="31:31" s="22" customFormat="1" ht="13.5" customHeight="1">
      <c r="AE1665" s="21"/>
    </row>
    <row r="1666" spans="31:31" s="22" customFormat="1" ht="13.5" customHeight="1">
      <c r="AE1666" s="21"/>
    </row>
    <row r="1667" spans="31:31" s="22" customFormat="1" ht="13.5" customHeight="1">
      <c r="AE1667" s="21"/>
    </row>
    <row r="1668" spans="31:31" s="22" customFormat="1" ht="13.5" customHeight="1">
      <c r="AE1668" s="21"/>
    </row>
    <row r="1669" spans="31:31" s="22" customFormat="1" ht="13.5" customHeight="1">
      <c r="AE1669" s="21"/>
    </row>
    <row r="1670" spans="31:31" s="22" customFormat="1" ht="13.5" customHeight="1">
      <c r="AE1670" s="21"/>
    </row>
    <row r="1671" spans="31:31" s="22" customFormat="1" ht="13.5" customHeight="1">
      <c r="AE1671" s="21"/>
    </row>
    <row r="1672" spans="31:31" s="22" customFormat="1" ht="13.5" customHeight="1">
      <c r="AE1672" s="21"/>
    </row>
    <row r="1673" spans="31:31" s="22" customFormat="1" ht="13.5" customHeight="1">
      <c r="AE1673" s="21"/>
    </row>
    <row r="1674" spans="31:31" s="22" customFormat="1" ht="13.5" customHeight="1">
      <c r="AE1674" s="21"/>
    </row>
    <row r="1675" spans="31:31" s="22" customFormat="1" ht="13.5" customHeight="1">
      <c r="AE1675" s="21"/>
    </row>
    <row r="1676" spans="31:31" s="22" customFormat="1" ht="13.5" customHeight="1">
      <c r="AE1676" s="21"/>
    </row>
    <row r="1677" spans="31:31" s="22" customFormat="1" ht="13.5" customHeight="1">
      <c r="AE1677" s="21"/>
    </row>
    <row r="1678" spans="31:31" s="22" customFormat="1" ht="13.5" customHeight="1">
      <c r="AE1678" s="21"/>
    </row>
    <row r="1679" spans="31:31" s="22" customFormat="1" ht="13.5" customHeight="1">
      <c r="AE1679" s="21"/>
    </row>
    <row r="1680" spans="31:31" s="22" customFormat="1" ht="13.5" customHeight="1">
      <c r="AE1680" s="21"/>
    </row>
    <row r="1681" spans="31:31" s="22" customFormat="1" ht="13.5" customHeight="1">
      <c r="AE1681" s="21"/>
    </row>
    <row r="1682" spans="31:31" s="22" customFormat="1" ht="13.5" customHeight="1">
      <c r="AE1682" s="21"/>
    </row>
    <row r="1683" spans="31:31" s="22" customFormat="1" ht="13.5" customHeight="1">
      <c r="AE1683" s="21"/>
    </row>
    <row r="1684" spans="31:31" s="22" customFormat="1" ht="13.5" customHeight="1">
      <c r="AE1684" s="21"/>
    </row>
    <row r="1685" spans="31:31" s="22" customFormat="1" ht="13.5" customHeight="1">
      <c r="AE1685" s="21"/>
    </row>
    <row r="1686" spans="31:31" s="22" customFormat="1" ht="13.5" customHeight="1">
      <c r="AE1686" s="21"/>
    </row>
    <row r="1687" spans="31:31" s="22" customFormat="1" ht="13.5" customHeight="1">
      <c r="AE1687" s="21"/>
    </row>
    <row r="1688" spans="31:31" s="22" customFormat="1" ht="13.5" customHeight="1">
      <c r="AE1688" s="21"/>
    </row>
    <row r="1689" spans="31:31" s="22" customFormat="1" ht="13.5" customHeight="1">
      <c r="AE1689" s="21"/>
    </row>
    <row r="1690" spans="31:31" s="22" customFormat="1" ht="13.5" customHeight="1">
      <c r="AE1690" s="21"/>
    </row>
    <row r="1691" spans="31:31" s="22" customFormat="1" ht="13.5" customHeight="1">
      <c r="AE1691" s="21"/>
    </row>
    <row r="1692" spans="31:31" s="22" customFormat="1" ht="13.5" customHeight="1">
      <c r="AE1692" s="21"/>
    </row>
    <row r="1693" spans="31:31" s="22" customFormat="1" ht="13.5" customHeight="1">
      <c r="AE1693" s="21"/>
    </row>
    <row r="1694" spans="31:31" s="22" customFormat="1" ht="13.5" customHeight="1">
      <c r="AE1694" s="21"/>
    </row>
    <row r="1695" spans="31:31" s="22" customFormat="1" ht="13.5" customHeight="1">
      <c r="AE1695" s="21"/>
    </row>
    <row r="1696" spans="31:31" s="22" customFormat="1" ht="13.5" customHeight="1">
      <c r="AE1696" s="21"/>
    </row>
    <row r="1697" spans="31:31" s="22" customFormat="1" ht="13.5" customHeight="1">
      <c r="AE1697" s="21"/>
    </row>
    <row r="1698" spans="31:31" s="22" customFormat="1" ht="13.5" customHeight="1">
      <c r="AE1698" s="21"/>
    </row>
    <row r="1699" spans="31:31" s="22" customFormat="1" ht="13.5" customHeight="1">
      <c r="AE1699" s="21"/>
    </row>
    <row r="1700" spans="31:31" s="22" customFormat="1" ht="13.5" customHeight="1">
      <c r="AE1700" s="21"/>
    </row>
    <row r="1701" spans="31:31" s="22" customFormat="1" ht="13.5" customHeight="1">
      <c r="AE1701" s="21"/>
    </row>
    <row r="1702" spans="31:31" s="22" customFormat="1" ht="13.5" customHeight="1">
      <c r="AE1702" s="21"/>
    </row>
    <row r="1703" spans="31:31" s="22" customFormat="1" ht="13.5" customHeight="1">
      <c r="AE1703" s="21"/>
    </row>
    <row r="1704" spans="31:31" s="22" customFormat="1" ht="13.5" customHeight="1">
      <c r="AE1704" s="21"/>
    </row>
    <row r="1705" spans="31:31" s="22" customFormat="1" ht="13.5" customHeight="1">
      <c r="AE1705" s="21"/>
    </row>
    <row r="1706" spans="31:31" s="22" customFormat="1" ht="13.5" customHeight="1">
      <c r="AE1706" s="21"/>
    </row>
    <row r="1707" spans="31:31" s="22" customFormat="1" ht="13.5" customHeight="1">
      <c r="AE1707" s="21"/>
    </row>
    <row r="1708" spans="31:31" s="22" customFormat="1" ht="13.5" customHeight="1">
      <c r="AE1708" s="21"/>
    </row>
    <row r="1709" spans="31:31" s="22" customFormat="1" ht="13.5" customHeight="1">
      <c r="AE1709" s="21"/>
    </row>
    <row r="1710" spans="31:31" s="22" customFormat="1" ht="13.5" customHeight="1">
      <c r="AE1710" s="21"/>
    </row>
    <row r="1711" spans="31:31" s="22" customFormat="1" ht="13.5" customHeight="1">
      <c r="AE1711" s="21"/>
    </row>
    <row r="1712" spans="31:31" s="22" customFormat="1" ht="13.5" customHeight="1">
      <c r="AE1712" s="21"/>
    </row>
    <row r="1713" spans="31:31" s="22" customFormat="1" ht="13.5" customHeight="1">
      <c r="AE1713" s="21"/>
    </row>
    <row r="1714" spans="31:31" s="22" customFormat="1" ht="13.5" customHeight="1">
      <c r="AE1714" s="21"/>
    </row>
    <row r="1715" spans="31:31" s="22" customFormat="1" ht="13.5" customHeight="1">
      <c r="AE1715" s="21"/>
    </row>
    <row r="1716" spans="31:31" s="22" customFormat="1" ht="13.5" customHeight="1">
      <c r="AE1716" s="21"/>
    </row>
    <row r="1717" spans="31:31" s="22" customFormat="1" ht="13.5" customHeight="1">
      <c r="AE1717" s="21"/>
    </row>
    <row r="1718" spans="31:31" s="22" customFormat="1" ht="13.5" customHeight="1">
      <c r="AE1718" s="21"/>
    </row>
    <row r="1719" spans="31:31" s="22" customFormat="1" ht="13.5" customHeight="1">
      <c r="AE1719" s="21"/>
    </row>
    <row r="1720" spans="31:31" s="22" customFormat="1" ht="13.5" customHeight="1">
      <c r="AE1720" s="21"/>
    </row>
    <row r="1721" spans="31:31" s="22" customFormat="1" ht="13.5" customHeight="1">
      <c r="AE1721" s="21"/>
    </row>
    <row r="1722" spans="31:31" s="22" customFormat="1" ht="13.5" customHeight="1">
      <c r="AE1722" s="21"/>
    </row>
    <row r="1723" spans="31:31" s="22" customFormat="1" ht="13.5" customHeight="1">
      <c r="AE1723" s="21"/>
    </row>
    <row r="1724" spans="31:31" s="22" customFormat="1" ht="13.5" customHeight="1">
      <c r="AE1724" s="21"/>
    </row>
    <row r="1725" spans="31:31" s="22" customFormat="1" ht="13.5" customHeight="1">
      <c r="AE1725" s="21"/>
    </row>
    <row r="1726" spans="31:31" s="22" customFormat="1" ht="13.5" customHeight="1">
      <c r="AE1726" s="21"/>
    </row>
    <row r="1727" spans="31:31" s="22" customFormat="1" ht="13.5" customHeight="1">
      <c r="AE1727" s="21"/>
    </row>
    <row r="1728" spans="31:31" s="22" customFormat="1" ht="13.5" customHeight="1">
      <c r="AE1728" s="21"/>
    </row>
    <row r="1729" spans="31:31" s="22" customFormat="1" ht="13.5" customHeight="1">
      <c r="AE1729" s="21"/>
    </row>
    <row r="1730" spans="31:31" s="22" customFormat="1" ht="13.5" customHeight="1">
      <c r="AE1730" s="21"/>
    </row>
    <row r="1731" spans="31:31" s="22" customFormat="1" ht="13.5" customHeight="1">
      <c r="AE1731" s="21"/>
    </row>
    <row r="1732" spans="31:31" s="22" customFormat="1" ht="13.5" customHeight="1">
      <c r="AE1732" s="21"/>
    </row>
    <row r="1733" spans="31:31" s="22" customFormat="1" ht="13.5" customHeight="1">
      <c r="AE1733" s="21"/>
    </row>
    <row r="1734" spans="31:31" s="22" customFormat="1" ht="13.5" customHeight="1">
      <c r="AE1734" s="21"/>
    </row>
    <row r="1735" spans="31:31" s="22" customFormat="1" ht="13.5" customHeight="1">
      <c r="AE1735" s="21"/>
    </row>
    <row r="1736" spans="31:31" s="22" customFormat="1" ht="13.5" customHeight="1">
      <c r="AE1736" s="21"/>
    </row>
    <row r="1737" spans="31:31" s="22" customFormat="1" ht="13.5" customHeight="1">
      <c r="AE1737" s="21"/>
    </row>
    <row r="1738" spans="31:31" s="22" customFormat="1" ht="13.5" customHeight="1">
      <c r="AE1738" s="21"/>
    </row>
    <row r="1739" spans="31:31" s="22" customFormat="1" ht="13.5" customHeight="1">
      <c r="AE1739" s="21"/>
    </row>
    <row r="1740" spans="31:31" s="22" customFormat="1" ht="13.5" customHeight="1">
      <c r="AE1740" s="21"/>
    </row>
    <row r="1741" spans="31:31" s="22" customFormat="1" ht="13.5" customHeight="1">
      <c r="AE1741" s="21"/>
    </row>
    <row r="1742" spans="31:31" s="22" customFormat="1" ht="13.5" customHeight="1">
      <c r="AE1742" s="21"/>
    </row>
    <row r="1743" spans="31:31" s="22" customFormat="1" ht="13.5" customHeight="1">
      <c r="AE1743" s="21"/>
    </row>
    <row r="1744" spans="31:31" s="22" customFormat="1" ht="13.5" customHeight="1">
      <c r="AE1744" s="21"/>
    </row>
    <row r="1745" spans="31:31" s="22" customFormat="1" ht="13.5" customHeight="1">
      <c r="AE1745" s="21"/>
    </row>
    <row r="1746" spans="31:31" s="22" customFormat="1" ht="13.5" customHeight="1">
      <c r="AE1746" s="21"/>
    </row>
    <row r="1747" spans="31:31" s="22" customFormat="1" ht="13.5" customHeight="1">
      <c r="AE1747" s="21"/>
    </row>
    <row r="1748" spans="31:31" s="22" customFormat="1" ht="13.5" customHeight="1">
      <c r="AE1748" s="21"/>
    </row>
    <row r="1749" spans="31:31" s="22" customFormat="1" ht="13.5" customHeight="1">
      <c r="AE1749" s="21"/>
    </row>
    <row r="1750" spans="31:31" s="22" customFormat="1" ht="13.5" customHeight="1">
      <c r="AE1750" s="21"/>
    </row>
    <row r="1751" spans="31:31" s="22" customFormat="1" ht="13.5" customHeight="1">
      <c r="AE1751" s="21"/>
    </row>
    <row r="1752" spans="31:31" s="22" customFormat="1" ht="13.5" customHeight="1">
      <c r="AE1752" s="21"/>
    </row>
    <row r="1753" spans="31:31" s="22" customFormat="1" ht="13.5" customHeight="1">
      <c r="AE1753" s="21"/>
    </row>
    <row r="1754" spans="31:31" s="22" customFormat="1" ht="13.5" customHeight="1">
      <c r="AE1754" s="21"/>
    </row>
    <row r="1755" spans="31:31" s="22" customFormat="1" ht="13.5" customHeight="1">
      <c r="AE1755" s="21"/>
    </row>
    <row r="1756" spans="31:31" s="22" customFormat="1" ht="13.5" customHeight="1">
      <c r="AE1756" s="21"/>
    </row>
    <row r="1757" spans="31:31" s="22" customFormat="1" ht="13.5" customHeight="1">
      <c r="AE1757" s="21"/>
    </row>
    <row r="1758" spans="31:31" s="22" customFormat="1" ht="13.5" customHeight="1">
      <c r="AE1758" s="21"/>
    </row>
    <row r="1759" spans="31:31" s="22" customFormat="1" ht="13.5" customHeight="1">
      <c r="AE1759" s="21"/>
    </row>
    <row r="1760" spans="31:31" s="22" customFormat="1" ht="13.5" customHeight="1">
      <c r="AE1760" s="21"/>
    </row>
    <row r="1761" spans="31:31" s="22" customFormat="1" ht="13.5" customHeight="1">
      <c r="AE1761" s="21"/>
    </row>
    <row r="1762" spans="31:31" s="22" customFormat="1" ht="13.5" customHeight="1">
      <c r="AE1762" s="21"/>
    </row>
    <row r="1763" spans="31:31" s="22" customFormat="1" ht="13.5" customHeight="1">
      <c r="AE1763" s="21"/>
    </row>
    <row r="1764" spans="31:31" s="22" customFormat="1" ht="13.5" customHeight="1">
      <c r="AE1764" s="21"/>
    </row>
    <row r="1765" spans="31:31" s="22" customFormat="1" ht="13.5" customHeight="1">
      <c r="AE1765" s="21"/>
    </row>
    <row r="1766" spans="31:31" s="22" customFormat="1" ht="13.5" customHeight="1">
      <c r="AE1766" s="21"/>
    </row>
    <row r="1767" spans="31:31" s="22" customFormat="1" ht="13.5" customHeight="1">
      <c r="AE1767" s="21"/>
    </row>
    <row r="1768" spans="31:31" s="22" customFormat="1" ht="13.5" customHeight="1">
      <c r="AE1768" s="21"/>
    </row>
    <row r="1769" spans="31:31" s="22" customFormat="1" ht="13.5" customHeight="1">
      <c r="AE1769" s="21"/>
    </row>
    <row r="1770" spans="31:31" s="22" customFormat="1" ht="13.5" customHeight="1">
      <c r="AE1770" s="21"/>
    </row>
    <row r="1771" spans="31:31" s="22" customFormat="1" ht="13.5" customHeight="1">
      <c r="AE1771" s="21"/>
    </row>
    <row r="1772" spans="31:31" s="22" customFormat="1" ht="13.5" customHeight="1">
      <c r="AE1772" s="21"/>
    </row>
    <row r="1773" spans="31:31" s="22" customFormat="1" ht="13.5" customHeight="1">
      <c r="AE1773" s="21"/>
    </row>
    <row r="1774" spans="31:31" s="22" customFormat="1" ht="13.5" customHeight="1">
      <c r="AE1774" s="21"/>
    </row>
    <row r="1775" spans="31:31" s="22" customFormat="1" ht="13.5" customHeight="1">
      <c r="AE1775" s="21"/>
    </row>
    <row r="1776" spans="31:31" s="22" customFormat="1" ht="13.5" customHeight="1">
      <c r="AE1776" s="21"/>
    </row>
    <row r="1777" spans="31:31" s="22" customFormat="1" ht="13.5" customHeight="1">
      <c r="AE1777" s="21"/>
    </row>
    <row r="1778" spans="31:31" s="22" customFormat="1" ht="13.5" customHeight="1">
      <c r="AE1778" s="21"/>
    </row>
    <row r="1779" spans="31:31" s="22" customFormat="1" ht="13.5" customHeight="1">
      <c r="AE1779" s="21"/>
    </row>
    <row r="1780" spans="31:31" s="22" customFormat="1" ht="13.5" customHeight="1">
      <c r="AE1780" s="21"/>
    </row>
    <row r="1781" spans="31:31" s="22" customFormat="1" ht="13.5" customHeight="1">
      <c r="AE1781" s="21"/>
    </row>
    <row r="1782" spans="31:31" s="22" customFormat="1" ht="13.5" customHeight="1">
      <c r="AE1782" s="21"/>
    </row>
    <row r="1783" spans="31:31" s="22" customFormat="1" ht="13.5" customHeight="1">
      <c r="AE1783" s="21"/>
    </row>
    <row r="1784" spans="31:31" s="22" customFormat="1" ht="13.5" customHeight="1">
      <c r="AE1784" s="21"/>
    </row>
    <row r="1785" spans="31:31" s="22" customFormat="1" ht="13.5" customHeight="1">
      <c r="AE1785" s="21"/>
    </row>
    <row r="1786" spans="31:31" s="22" customFormat="1" ht="13.5" customHeight="1">
      <c r="AE1786" s="21"/>
    </row>
    <row r="1787" spans="31:31" s="22" customFormat="1" ht="13.5" customHeight="1">
      <c r="AE1787" s="21"/>
    </row>
    <row r="1788" spans="31:31" s="22" customFormat="1" ht="13.5" customHeight="1">
      <c r="AE1788" s="21"/>
    </row>
    <row r="1789" spans="31:31" s="22" customFormat="1" ht="13.5" customHeight="1">
      <c r="AE1789" s="21"/>
    </row>
    <row r="1790" spans="31:31" s="22" customFormat="1" ht="13.5" customHeight="1">
      <c r="AE1790" s="21"/>
    </row>
    <row r="1791" spans="31:31" s="22" customFormat="1" ht="13.5" customHeight="1">
      <c r="AE1791" s="21"/>
    </row>
    <row r="1792" spans="31:31" s="22" customFormat="1" ht="13.5" customHeight="1">
      <c r="AE1792" s="21"/>
    </row>
    <row r="1793" spans="31:31" s="22" customFormat="1" ht="13.5" customHeight="1">
      <c r="AE1793" s="21"/>
    </row>
    <row r="1794" spans="31:31" s="22" customFormat="1" ht="13.5" customHeight="1">
      <c r="AE1794" s="21"/>
    </row>
    <row r="1795" spans="31:31" s="22" customFormat="1" ht="13.5" customHeight="1">
      <c r="AE1795" s="21"/>
    </row>
    <row r="1796" spans="31:31" s="22" customFormat="1" ht="13.5" customHeight="1">
      <c r="AE1796" s="21"/>
    </row>
    <row r="1797" spans="31:31" s="22" customFormat="1" ht="13.5" customHeight="1">
      <c r="AE1797" s="21"/>
    </row>
    <row r="1798" spans="31:31" s="22" customFormat="1" ht="13.5" customHeight="1">
      <c r="AE1798" s="21"/>
    </row>
    <row r="1799" spans="31:31" s="22" customFormat="1" ht="13.5" customHeight="1">
      <c r="AE1799" s="21"/>
    </row>
    <row r="1800" spans="31:31" s="22" customFormat="1" ht="13.5" customHeight="1">
      <c r="AE1800" s="21"/>
    </row>
    <row r="1801" spans="31:31" s="22" customFormat="1" ht="13.5" customHeight="1">
      <c r="AE1801" s="21"/>
    </row>
    <row r="1802" spans="31:31" s="22" customFormat="1" ht="13.5" customHeight="1">
      <c r="AE1802" s="21"/>
    </row>
    <row r="1803" spans="31:31" s="22" customFormat="1" ht="13.5" customHeight="1">
      <c r="AE1803" s="21"/>
    </row>
    <row r="1804" spans="31:31" s="22" customFormat="1" ht="13.5" customHeight="1">
      <c r="AE1804" s="21"/>
    </row>
    <row r="1805" spans="31:31" s="22" customFormat="1" ht="13.5" customHeight="1">
      <c r="AE1805" s="21"/>
    </row>
    <row r="1806" spans="31:31" s="22" customFormat="1" ht="13.5" customHeight="1">
      <c r="AE1806" s="21"/>
    </row>
    <row r="1807" spans="31:31" s="22" customFormat="1" ht="13.5" customHeight="1">
      <c r="AE1807" s="21"/>
    </row>
    <row r="1808" spans="31:31" s="22" customFormat="1" ht="13.5" customHeight="1">
      <c r="AE1808" s="21"/>
    </row>
    <row r="1809" spans="31:31" s="22" customFormat="1" ht="13.5" customHeight="1">
      <c r="AE1809" s="21"/>
    </row>
    <row r="1810" spans="31:31" s="22" customFormat="1" ht="13.5" customHeight="1">
      <c r="AE1810" s="21"/>
    </row>
    <row r="1811" spans="31:31" s="22" customFormat="1" ht="13.5" customHeight="1">
      <c r="AE1811" s="21"/>
    </row>
    <row r="1812" spans="31:31" s="22" customFormat="1" ht="13.5" customHeight="1">
      <c r="AE1812" s="21"/>
    </row>
    <row r="1813" spans="31:31" s="22" customFormat="1" ht="13.5" customHeight="1">
      <c r="AE1813" s="21"/>
    </row>
    <row r="1814" spans="31:31" s="22" customFormat="1" ht="13.5" customHeight="1">
      <c r="AE1814" s="21"/>
    </row>
    <row r="1815" spans="31:31" s="22" customFormat="1" ht="13.5" customHeight="1">
      <c r="AE1815" s="21"/>
    </row>
    <row r="1816" spans="31:31" s="22" customFormat="1" ht="13.5" customHeight="1">
      <c r="AE1816" s="21"/>
    </row>
    <row r="1817" spans="31:31" s="22" customFormat="1" ht="13.5" customHeight="1">
      <c r="AE1817" s="21"/>
    </row>
    <row r="1818" spans="31:31" s="22" customFormat="1" ht="13.5" customHeight="1">
      <c r="AE1818" s="21"/>
    </row>
    <row r="1819" spans="31:31" s="22" customFormat="1" ht="13.5" customHeight="1">
      <c r="AE1819" s="21"/>
    </row>
    <row r="1820" spans="31:31" s="22" customFormat="1" ht="13.5" customHeight="1">
      <c r="AE1820" s="21"/>
    </row>
    <row r="1821" spans="31:31" s="22" customFormat="1" ht="13.5" customHeight="1">
      <c r="AE1821" s="21"/>
    </row>
    <row r="1822" spans="31:31" s="22" customFormat="1" ht="13.5" customHeight="1">
      <c r="AE1822" s="21"/>
    </row>
    <row r="1823" spans="31:31" s="22" customFormat="1" ht="13.5" customHeight="1">
      <c r="AE1823" s="21"/>
    </row>
    <row r="1824" spans="31:31" s="22" customFormat="1" ht="13.5" customHeight="1">
      <c r="AE1824" s="21"/>
    </row>
    <row r="1825" spans="31:31" s="22" customFormat="1" ht="13.5" customHeight="1">
      <c r="AE1825" s="21"/>
    </row>
    <row r="1826" spans="31:31" s="22" customFormat="1" ht="13.5" customHeight="1">
      <c r="AE1826" s="21"/>
    </row>
    <row r="1827" spans="31:31" s="22" customFormat="1" ht="13.5" customHeight="1">
      <c r="AE1827" s="21"/>
    </row>
    <row r="1828" spans="31:31" s="22" customFormat="1" ht="13.5" customHeight="1">
      <c r="AE1828" s="21"/>
    </row>
    <row r="1829" spans="31:31" s="22" customFormat="1" ht="13.5" customHeight="1">
      <c r="AE1829" s="21"/>
    </row>
    <row r="1830" spans="31:31" s="22" customFormat="1" ht="13.5" customHeight="1">
      <c r="AE1830" s="21"/>
    </row>
    <row r="1831" spans="31:31" s="22" customFormat="1" ht="13.5" customHeight="1">
      <c r="AE1831" s="21"/>
    </row>
    <row r="1832" spans="31:31" s="22" customFormat="1" ht="13.5" customHeight="1">
      <c r="AE1832" s="21"/>
    </row>
    <row r="1833" spans="31:31" s="22" customFormat="1" ht="13.5" customHeight="1">
      <c r="AE1833" s="21"/>
    </row>
    <row r="1834" spans="31:31" s="22" customFormat="1" ht="13.5" customHeight="1">
      <c r="AE1834" s="21"/>
    </row>
    <row r="1835" spans="31:31" s="22" customFormat="1" ht="13.5" customHeight="1">
      <c r="AE1835" s="21"/>
    </row>
    <row r="1836" spans="31:31" s="22" customFormat="1" ht="13.5" customHeight="1">
      <c r="AE1836" s="21"/>
    </row>
    <row r="1837" spans="31:31" s="22" customFormat="1" ht="13.5" customHeight="1">
      <c r="AE1837" s="21"/>
    </row>
    <row r="1838" spans="31:31" s="22" customFormat="1" ht="13.5" customHeight="1">
      <c r="AE1838" s="21"/>
    </row>
    <row r="1839" spans="31:31" s="22" customFormat="1" ht="13.5" customHeight="1">
      <c r="AE1839" s="21"/>
    </row>
    <row r="1840" spans="31:31" s="22" customFormat="1" ht="13.5" customHeight="1">
      <c r="AE1840" s="21"/>
    </row>
    <row r="1841" spans="31:31" s="22" customFormat="1" ht="13.5" customHeight="1">
      <c r="AE1841" s="21"/>
    </row>
    <row r="1842" spans="31:31" s="22" customFormat="1" ht="13.5" customHeight="1">
      <c r="AE1842" s="21"/>
    </row>
    <row r="1843" spans="31:31" s="22" customFormat="1" ht="13.5" customHeight="1">
      <c r="AE1843" s="21"/>
    </row>
    <row r="1844" spans="31:31" s="22" customFormat="1" ht="13.5" customHeight="1">
      <c r="AE1844" s="21"/>
    </row>
    <row r="1845" spans="31:31" s="22" customFormat="1" ht="13.5" customHeight="1">
      <c r="AE1845" s="21"/>
    </row>
    <row r="1846" spans="31:31" s="22" customFormat="1" ht="13.5" customHeight="1">
      <c r="AE1846" s="21"/>
    </row>
    <row r="1847" spans="31:31" s="22" customFormat="1" ht="13.5" customHeight="1">
      <c r="AE1847" s="21"/>
    </row>
    <row r="1848" spans="31:31" s="22" customFormat="1" ht="13.5" customHeight="1">
      <c r="AE1848" s="21"/>
    </row>
    <row r="1849" spans="31:31" s="22" customFormat="1" ht="13.5" customHeight="1">
      <c r="AE1849" s="21"/>
    </row>
    <row r="1850" spans="31:31" s="22" customFormat="1" ht="13.5" customHeight="1">
      <c r="AE1850" s="21"/>
    </row>
    <row r="1851" spans="31:31" s="22" customFormat="1" ht="13.5" customHeight="1">
      <c r="AE1851" s="21"/>
    </row>
    <row r="1852" spans="31:31" s="22" customFormat="1" ht="13.5" customHeight="1">
      <c r="AE1852" s="21"/>
    </row>
    <row r="1853" spans="31:31" s="22" customFormat="1" ht="13.5" customHeight="1">
      <c r="AE1853" s="21"/>
    </row>
    <row r="1854" spans="31:31" s="22" customFormat="1" ht="13.5" customHeight="1">
      <c r="AE1854" s="21"/>
    </row>
    <row r="1855" spans="31:31" s="22" customFormat="1" ht="13.5" customHeight="1">
      <c r="AE1855" s="21"/>
    </row>
    <row r="1856" spans="31:31" s="22" customFormat="1" ht="13.5" customHeight="1">
      <c r="AE1856" s="21"/>
    </row>
    <row r="1857" spans="31:31" s="22" customFormat="1" ht="13.5" customHeight="1">
      <c r="AE1857" s="21"/>
    </row>
    <row r="1858" spans="31:31" s="22" customFormat="1" ht="13.5" customHeight="1">
      <c r="AE1858" s="21"/>
    </row>
    <row r="1859" spans="31:31" s="22" customFormat="1" ht="13.5" customHeight="1">
      <c r="AE1859" s="21"/>
    </row>
    <row r="1860" spans="31:31" s="22" customFormat="1" ht="13.5" customHeight="1">
      <c r="AE1860" s="21"/>
    </row>
    <row r="1861" spans="31:31" s="22" customFormat="1" ht="13.5" customHeight="1">
      <c r="AE1861" s="21"/>
    </row>
    <row r="1862" spans="31:31" s="22" customFormat="1" ht="13.5" customHeight="1">
      <c r="AE1862" s="21"/>
    </row>
    <row r="1863" spans="31:31" s="22" customFormat="1" ht="13.5" customHeight="1">
      <c r="AE1863" s="21"/>
    </row>
    <row r="1864" spans="31:31" s="22" customFormat="1" ht="13.5" customHeight="1">
      <c r="AE1864" s="21"/>
    </row>
    <row r="1865" spans="31:31" s="22" customFormat="1" ht="13.5" customHeight="1">
      <c r="AE1865" s="21"/>
    </row>
    <row r="1866" spans="31:31" s="22" customFormat="1" ht="13.5" customHeight="1">
      <c r="AE1866" s="21"/>
    </row>
    <row r="1867" spans="31:31" s="22" customFormat="1" ht="13.5" customHeight="1">
      <c r="AE1867" s="21"/>
    </row>
    <row r="1868" spans="31:31" s="22" customFormat="1" ht="13.5" customHeight="1">
      <c r="AE1868" s="21"/>
    </row>
    <row r="1869" spans="31:31" s="22" customFormat="1" ht="13.5" customHeight="1">
      <c r="AE1869" s="21"/>
    </row>
    <row r="1870" spans="31:31" s="22" customFormat="1" ht="13.5" customHeight="1">
      <c r="AE1870" s="21"/>
    </row>
    <row r="1871" spans="31:31" s="22" customFormat="1" ht="13.5" customHeight="1">
      <c r="AE1871" s="21"/>
    </row>
    <row r="1872" spans="31:31" s="22" customFormat="1" ht="13.5" customHeight="1">
      <c r="AE1872" s="21"/>
    </row>
    <row r="1873" spans="31:31" s="22" customFormat="1" ht="13.5" customHeight="1">
      <c r="AE1873" s="21"/>
    </row>
    <row r="1874" spans="31:31" s="22" customFormat="1" ht="13.5" customHeight="1">
      <c r="AE1874" s="21"/>
    </row>
    <row r="1875" spans="31:31" s="22" customFormat="1" ht="13.5" customHeight="1">
      <c r="AE1875" s="21"/>
    </row>
    <row r="1876" spans="31:31" s="22" customFormat="1" ht="13.5" customHeight="1">
      <c r="AE1876" s="21"/>
    </row>
    <row r="1877" spans="31:31" s="22" customFormat="1" ht="13.5" customHeight="1">
      <c r="AE1877" s="21"/>
    </row>
    <row r="1878" spans="31:31" s="22" customFormat="1" ht="13.5" customHeight="1">
      <c r="AE1878" s="21"/>
    </row>
    <row r="1879" spans="31:31" s="22" customFormat="1" ht="13.5" customHeight="1">
      <c r="AE1879" s="21"/>
    </row>
    <row r="1880" spans="31:31" s="22" customFormat="1" ht="13.5" customHeight="1">
      <c r="AE1880" s="21"/>
    </row>
    <row r="1881" spans="31:31" s="22" customFormat="1" ht="13.5" customHeight="1">
      <c r="AE1881" s="21"/>
    </row>
    <row r="1882" spans="31:31" s="22" customFormat="1" ht="13.5" customHeight="1">
      <c r="AE1882" s="21"/>
    </row>
    <row r="1883" spans="31:31" s="22" customFormat="1" ht="13.5" customHeight="1">
      <c r="AE1883" s="21"/>
    </row>
    <row r="1884" spans="31:31" s="22" customFormat="1" ht="13.5" customHeight="1">
      <c r="AE1884" s="21"/>
    </row>
    <row r="1885" spans="31:31" s="22" customFormat="1" ht="13.5" customHeight="1">
      <c r="AE1885" s="21"/>
    </row>
    <row r="1886" spans="31:31" s="22" customFormat="1" ht="13.5" customHeight="1">
      <c r="AE1886" s="21"/>
    </row>
    <row r="1887" spans="31:31" s="22" customFormat="1" ht="13.5" customHeight="1">
      <c r="AE1887" s="21"/>
    </row>
    <row r="1888" spans="31:31" s="22" customFormat="1" ht="13.5" customHeight="1">
      <c r="AE1888" s="21"/>
    </row>
    <row r="1889" spans="31:31" s="22" customFormat="1" ht="13.5" customHeight="1">
      <c r="AE1889" s="21"/>
    </row>
    <row r="1890" spans="31:31" s="22" customFormat="1" ht="13.5" customHeight="1">
      <c r="AE1890" s="21"/>
    </row>
    <row r="1891" spans="31:31" s="22" customFormat="1" ht="13.5" customHeight="1">
      <c r="AE1891" s="21"/>
    </row>
    <row r="1892" spans="31:31" s="22" customFormat="1" ht="13.5" customHeight="1">
      <c r="AE1892" s="21"/>
    </row>
    <row r="1893" spans="31:31" s="22" customFormat="1" ht="13.5" customHeight="1">
      <c r="AE1893" s="21"/>
    </row>
    <row r="1894" spans="31:31" s="22" customFormat="1" ht="13.5" customHeight="1">
      <c r="AE1894" s="21"/>
    </row>
    <row r="1895" spans="31:31" s="22" customFormat="1" ht="13.5" customHeight="1">
      <c r="AE1895" s="21"/>
    </row>
    <row r="1896" spans="31:31" s="22" customFormat="1" ht="13.5" customHeight="1">
      <c r="AE1896" s="21"/>
    </row>
    <row r="1897" spans="31:31" s="22" customFormat="1" ht="13.5" customHeight="1">
      <c r="AE1897" s="21"/>
    </row>
    <row r="1898" spans="31:31" s="22" customFormat="1" ht="13.5" customHeight="1">
      <c r="AE1898" s="21"/>
    </row>
    <row r="1899" spans="31:31" s="22" customFormat="1" ht="13.5" customHeight="1">
      <c r="AE1899" s="21"/>
    </row>
    <row r="1900" spans="31:31" s="22" customFormat="1" ht="13.5" customHeight="1">
      <c r="AE1900" s="21"/>
    </row>
    <row r="1901" spans="31:31" s="22" customFormat="1" ht="13.5" customHeight="1">
      <c r="AE1901" s="21"/>
    </row>
    <row r="1902" spans="31:31" s="22" customFormat="1" ht="13.5" customHeight="1">
      <c r="AE1902" s="21"/>
    </row>
    <row r="1903" spans="31:31" s="22" customFormat="1" ht="13.5" customHeight="1">
      <c r="AE1903" s="21"/>
    </row>
    <row r="1904" spans="31:31" s="22" customFormat="1" ht="13.5" customHeight="1">
      <c r="AE1904" s="21"/>
    </row>
    <row r="1905" spans="31:31" s="22" customFormat="1" ht="13.5" customHeight="1">
      <c r="AE1905" s="21"/>
    </row>
    <row r="1906" spans="31:31" s="22" customFormat="1" ht="13.5" customHeight="1">
      <c r="AE1906" s="21"/>
    </row>
    <row r="1907" spans="31:31" s="22" customFormat="1" ht="13.5" customHeight="1">
      <c r="AE1907" s="21"/>
    </row>
    <row r="1908" spans="31:31" s="22" customFormat="1" ht="13.5" customHeight="1">
      <c r="AE1908" s="21"/>
    </row>
    <row r="1909" spans="31:31" s="22" customFormat="1" ht="13.5" customHeight="1">
      <c r="AE1909" s="21"/>
    </row>
    <row r="1910" spans="31:31" s="22" customFormat="1" ht="13.5" customHeight="1">
      <c r="AE1910" s="21"/>
    </row>
    <row r="1911" spans="31:31" s="22" customFormat="1" ht="13.5" customHeight="1">
      <c r="AE1911" s="21"/>
    </row>
    <row r="1912" spans="31:31" s="22" customFormat="1" ht="13.5" customHeight="1">
      <c r="AE1912" s="21"/>
    </row>
    <row r="1913" spans="31:31" s="22" customFormat="1" ht="13.5" customHeight="1">
      <c r="AE1913" s="21"/>
    </row>
    <row r="1914" spans="31:31" s="22" customFormat="1" ht="13.5" customHeight="1">
      <c r="AE1914" s="21"/>
    </row>
    <row r="1915" spans="31:31" s="22" customFormat="1" ht="13.5" customHeight="1">
      <c r="AE1915" s="21"/>
    </row>
    <row r="1916" spans="31:31" s="22" customFormat="1" ht="13.5" customHeight="1">
      <c r="AE1916" s="21"/>
    </row>
    <row r="1917" spans="31:31" s="22" customFormat="1" ht="13.5" customHeight="1">
      <c r="AE1917" s="21"/>
    </row>
    <row r="1918" spans="31:31" s="22" customFormat="1" ht="13.5" customHeight="1">
      <c r="AE1918" s="21"/>
    </row>
    <row r="1919" spans="31:31" s="22" customFormat="1" ht="13.5" customHeight="1">
      <c r="AE1919" s="21"/>
    </row>
    <row r="1920" spans="31:31" s="22" customFormat="1" ht="13.5" customHeight="1">
      <c r="AE1920" s="21"/>
    </row>
    <row r="1921" spans="31:31" s="22" customFormat="1" ht="13.5" customHeight="1">
      <c r="AE1921" s="21"/>
    </row>
    <row r="1922" spans="31:31" s="22" customFormat="1" ht="13.5" customHeight="1">
      <c r="AE1922" s="21"/>
    </row>
    <row r="1923" spans="31:31" s="22" customFormat="1" ht="13.5" customHeight="1">
      <c r="AE1923" s="21"/>
    </row>
    <row r="1924" spans="31:31" s="22" customFormat="1" ht="13.5" customHeight="1">
      <c r="AE1924" s="21"/>
    </row>
    <row r="1925" spans="31:31" s="22" customFormat="1" ht="13.5" customHeight="1">
      <c r="AE1925" s="21"/>
    </row>
    <row r="1926" spans="31:31" s="22" customFormat="1" ht="13.5" customHeight="1">
      <c r="AE1926" s="21"/>
    </row>
    <row r="1927" spans="31:31" s="22" customFormat="1" ht="13.5" customHeight="1">
      <c r="AE1927" s="21"/>
    </row>
    <row r="1928" spans="31:31" s="22" customFormat="1" ht="13.5" customHeight="1">
      <c r="AE1928" s="21"/>
    </row>
    <row r="1929" spans="31:31" s="22" customFormat="1" ht="13.5" customHeight="1">
      <c r="AE1929" s="21"/>
    </row>
    <row r="1930" spans="31:31" s="22" customFormat="1" ht="13.5" customHeight="1">
      <c r="AE1930" s="21"/>
    </row>
    <row r="1931" spans="31:31" s="22" customFormat="1" ht="13.5" customHeight="1">
      <c r="AE1931" s="21"/>
    </row>
    <row r="1932" spans="31:31" s="22" customFormat="1" ht="13.5" customHeight="1">
      <c r="AE1932" s="21"/>
    </row>
    <row r="1933" spans="31:31" s="22" customFormat="1" ht="13.5" customHeight="1">
      <c r="AE1933" s="21"/>
    </row>
    <row r="1934" spans="31:31" s="22" customFormat="1" ht="13.5" customHeight="1">
      <c r="AE1934" s="21"/>
    </row>
    <row r="1935" spans="31:31" s="22" customFormat="1" ht="13.5" customHeight="1">
      <c r="AE1935" s="21"/>
    </row>
    <row r="1936" spans="31:31" s="22" customFormat="1" ht="13.5" customHeight="1">
      <c r="AE1936" s="21"/>
    </row>
    <row r="1937" spans="31:31" s="22" customFormat="1" ht="13.5" customHeight="1">
      <c r="AE1937" s="21"/>
    </row>
    <row r="1938" spans="31:31" s="22" customFormat="1" ht="13.5" customHeight="1">
      <c r="AE1938" s="21"/>
    </row>
    <row r="1939" spans="31:31" s="22" customFormat="1" ht="13.5" customHeight="1">
      <c r="AE1939" s="21"/>
    </row>
    <row r="1940" spans="31:31" s="22" customFormat="1" ht="13.5" customHeight="1">
      <c r="AE1940" s="21"/>
    </row>
    <row r="1941" spans="31:31" s="22" customFormat="1" ht="13.5" customHeight="1">
      <c r="AE1941" s="21"/>
    </row>
    <row r="1942" spans="31:31" s="22" customFormat="1" ht="13.5" customHeight="1">
      <c r="AE1942" s="21"/>
    </row>
    <row r="1943" spans="31:31" s="22" customFormat="1" ht="13.5" customHeight="1">
      <c r="AE1943" s="21"/>
    </row>
    <row r="1944" spans="31:31" s="22" customFormat="1" ht="13.5" customHeight="1">
      <c r="AE1944" s="21"/>
    </row>
    <row r="1945" spans="31:31" s="22" customFormat="1" ht="13.5" customHeight="1">
      <c r="AE1945" s="21"/>
    </row>
    <row r="1946" spans="31:31" s="22" customFormat="1" ht="13.5" customHeight="1">
      <c r="AE1946" s="21"/>
    </row>
    <row r="1947" spans="31:31" s="22" customFormat="1" ht="13.5" customHeight="1">
      <c r="AE1947" s="21"/>
    </row>
    <row r="1948" spans="31:31" s="22" customFormat="1" ht="13.5" customHeight="1">
      <c r="AE1948" s="21"/>
    </row>
    <row r="1949" spans="31:31" s="22" customFormat="1" ht="13.5" customHeight="1">
      <c r="AE1949" s="21"/>
    </row>
    <row r="1950" spans="31:31" s="22" customFormat="1" ht="13.5" customHeight="1">
      <c r="AE1950" s="21"/>
    </row>
    <row r="1951" spans="31:31" s="22" customFormat="1" ht="13.5" customHeight="1">
      <c r="AE1951" s="21"/>
    </row>
    <row r="1952" spans="31:31" s="22" customFormat="1" ht="13.5" customHeight="1">
      <c r="AE1952" s="21"/>
    </row>
    <row r="1953" spans="31:31" s="22" customFormat="1" ht="13.5" customHeight="1">
      <c r="AE1953" s="21"/>
    </row>
    <row r="1954" spans="31:31" s="22" customFormat="1" ht="13.5" customHeight="1">
      <c r="AE1954" s="21"/>
    </row>
    <row r="1955" spans="31:31" s="22" customFormat="1" ht="13.5" customHeight="1">
      <c r="AE1955" s="21"/>
    </row>
    <row r="1956" spans="31:31" s="22" customFormat="1" ht="13.5" customHeight="1">
      <c r="AE1956" s="21"/>
    </row>
    <row r="1957" spans="31:31" s="22" customFormat="1" ht="13.5" customHeight="1">
      <c r="AE1957" s="21"/>
    </row>
    <row r="1958" spans="31:31" s="22" customFormat="1" ht="13.5" customHeight="1">
      <c r="AE1958" s="21"/>
    </row>
    <row r="1959" spans="31:31" s="22" customFormat="1" ht="13.5" customHeight="1">
      <c r="AE1959" s="21"/>
    </row>
    <row r="1960" spans="31:31" s="22" customFormat="1" ht="13.5" customHeight="1">
      <c r="AE1960" s="21"/>
    </row>
    <row r="1961" spans="31:31" s="22" customFormat="1" ht="13.5" customHeight="1">
      <c r="AE1961" s="21"/>
    </row>
    <row r="1962" spans="31:31" s="22" customFormat="1" ht="13.5" customHeight="1">
      <c r="AE1962" s="21"/>
    </row>
    <row r="1963" spans="31:31" s="22" customFormat="1" ht="13.5" customHeight="1">
      <c r="AE1963" s="21"/>
    </row>
    <row r="1964" spans="31:31" s="22" customFormat="1" ht="13.5" customHeight="1">
      <c r="AE1964" s="21"/>
    </row>
    <row r="1965" spans="31:31" s="22" customFormat="1" ht="13.5" customHeight="1">
      <c r="AE1965" s="21"/>
    </row>
    <row r="1966" spans="31:31" s="22" customFormat="1" ht="13.5" customHeight="1">
      <c r="AE1966" s="21"/>
    </row>
    <row r="1967" spans="31:31" s="22" customFormat="1" ht="13.5" customHeight="1">
      <c r="AE1967" s="21"/>
    </row>
    <row r="1968" spans="31:31" s="22" customFormat="1" ht="13.5" customHeight="1">
      <c r="AE1968" s="21"/>
    </row>
    <row r="1969" spans="31:31" s="22" customFormat="1" ht="13.5" customHeight="1">
      <c r="AE1969" s="21"/>
    </row>
    <row r="1970" spans="31:31" s="22" customFormat="1" ht="13.5" customHeight="1">
      <c r="AE1970" s="21"/>
    </row>
    <row r="1971" spans="31:31" s="22" customFormat="1" ht="13.5" customHeight="1">
      <c r="AE1971" s="21"/>
    </row>
    <row r="1972" spans="31:31" s="22" customFormat="1" ht="13.5" customHeight="1">
      <c r="AE1972" s="21"/>
    </row>
    <row r="1973" spans="31:31" s="22" customFormat="1" ht="13.5" customHeight="1">
      <c r="AE1973" s="21"/>
    </row>
    <row r="1974" spans="31:31" s="22" customFormat="1" ht="13.5" customHeight="1">
      <c r="AE1974" s="21"/>
    </row>
    <row r="1975" spans="31:31" s="22" customFormat="1" ht="13.5" customHeight="1">
      <c r="AE1975" s="21"/>
    </row>
    <row r="1976" spans="31:31" s="22" customFormat="1" ht="13.5" customHeight="1">
      <c r="AE1976" s="21"/>
    </row>
    <row r="1977" spans="31:31" s="22" customFormat="1" ht="13.5" customHeight="1">
      <c r="AE1977" s="21"/>
    </row>
    <row r="1978" spans="31:31" s="22" customFormat="1" ht="13.5" customHeight="1">
      <c r="AE1978" s="21"/>
    </row>
    <row r="1979" spans="31:31" s="22" customFormat="1" ht="13.5" customHeight="1">
      <c r="AE1979" s="21"/>
    </row>
    <row r="1980" spans="31:31" s="22" customFormat="1" ht="13.5" customHeight="1">
      <c r="AE1980" s="21"/>
    </row>
    <row r="1981" spans="31:31" s="22" customFormat="1" ht="13.5" customHeight="1">
      <c r="AE1981" s="21"/>
    </row>
    <row r="1982" spans="31:31" s="22" customFormat="1" ht="13.5" customHeight="1">
      <c r="AE1982" s="21"/>
    </row>
    <row r="1983" spans="31:31" s="22" customFormat="1" ht="13.5" customHeight="1">
      <c r="AE1983" s="21"/>
    </row>
    <row r="1984" spans="31:31" s="22" customFormat="1" ht="13.5" customHeight="1">
      <c r="AE1984" s="21"/>
    </row>
    <row r="1985" spans="31:31" s="22" customFormat="1" ht="13.5" customHeight="1">
      <c r="AE1985" s="21"/>
    </row>
    <row r="1986" spans="31:31" s="22" customFormat="1" ht="13.5" customHeight="1">
      <c r="AE1986" s="21"/>
    </row>
    <row r="1987" spans="31:31" s="22" customFormat="1" ht="13.5" customHeight="1">
      <c r="AE1987" s="21"/>
    </row>
    <row r="1988" spans="31:31" s="22" customFormat="1" ht="13.5" customHeight="1">
      <c r="AE1988" s="21"/>
    </row>
    <row r="1989" spans="31:31" s="22" customFormat="1" ht="13.5" customHeight="1">
      <c r="AE1989" s="21"/>
    </row>
    <row r="1990" spans="31:31" s="22" customFormat="1" ht="13.5" customHeight="1">
      <c r="AE1990" s="21"/>
    </row>
    <row r="1991" spans="31:31" s="22" customFormat="1" ht="13.5" customHeight="1">
      <c r="AE1991" s="21"/>
    </row>
    <row r="1992" spans="31:31" s="22" customFormat="1" ht="13.5" customHeight="1">
      <c r="AE1992" s="21"/>
    </row>
    <row r="1993" spans="31:31" s="22" customFormat="1" ht="13.5" customHeight="1">
      <c r="AE1993" s="21"/>
    </row>
    <row r="1994" spans="31:31" s="22" customFormat="1" ht="13.5" customHeight="1">
      <c r="AE1994" s="21"/>
    </row>
    <row r="1995" spans="31:31" s="22" customFormat="1" ht="13.5" customHeight="1">
      <c r="AE1995" s="21"/>
    </row>
    <row r="1996" spans="31:31" s="22" customFormat="1" ht="13.5" customHeight="1">
      <c r="AE1996" s="21"/>
    </row>
    <row r="1997" spans="31:31" s="22" customFormat="1" ht="13.5" customHeight="1">
      <c r="AE1997" s="21"/>
    </row>
    <row r="1998" spans="31:31" s="22" customFormat="1" ht="13.5" customHeight="1">
      <c r="AE1998" s="21"/>
    </row>
    <row r="1999" spans="31:31" s="22" customFormat="1" ht="13.5" customHeight="1">
      <c r="AE1999" s="21"/>
    </row>
    <row r="2000" spans="31:31" s="22" customFormat="1" ht="13.5" customHeight="1">
      <c r="AE2000" s="21"/>
    </row>
    <row r="2001" spans="31:31" s="22" customFormat="1" ht="13.5" customHeight="1">
      <c r="AE2001" s="21"/>
    </row>
    <row r="2002" spans="31:31" s="22" customFormat="1" ht="13.5" customHeight="1">
      <c r="AE2002" s="21"/>
    </row>
    <row r="2003" spans="31:31" s="22" customFormat="1" ht="13.5" customHeight="1">
      <c r="AE2003" s="21"/>
    </row>
    <row r="2004" spans="31:31" s="22" customFormat="1" ht="13.5" customHeight="1">
      <c r="AE2004" s="21"/>
    </row>
    <row r="2005" spans="31:31" s="22" customFormat="1" ht="13.5" customHeight="1">
      <c r="AE2005" s="21"/>
    </row>
    <row r="2006" spans="31:31" s="22" customFormat="1" ht="13.5" customHeight="1">
      <c r="AE2006" s="21"/>
    </row>
    <row r="2007" spans="31:31" s="22" customFormat="1" ht="13.5" customHeight="1">
      <c r="AE2007" s="21"/>
    </row>
    <row r="2008" spans="31:31" s="22" customFormat="1" ht="13.5" customHeight="1">
      <c r="AE2008" s="21"/>
    </row>
    <row r="2009" spans="31:31" s="22" customFormat="1" ht="13.5" customHeight="1">
      <c r="AE2009" s="21"/>
    </row>
    <row r="2010" spans="31:31" s="22" customFormat="1" ht="13.5" customHeight="1">
      <c r="AE2010" s="21"/>
    </row>
    <row r="2011" spans="31:31" s="22" customFormat="1" ht="13.5" customHeight="1">
      <c r="AE2011" s="21"/>
    </row>
    <row r="2012" spans="31:31" s="22" customFormat="1" ht="13.5" customHeight="1">
      <c r="AE2012" s="21"/>
    </row>
    <row r="2013" spans="31:31" s="22" customFormat="1" ht="13.5" customHeight="1">
      <c r="AE2013" s="21"/>
    </row>
    <row r="2014" spans="31:31" s="22" customFormat="1" ht="13.5" customHeight="1">
      <c r="AE2014" s="21"/>
    </row>
    <row r="2015" spans="31:31" s="22" customFormat="1" ht="13.5" customHeight="1">
      <c r="AE2015" s="21"/>
    </row>
    <row r="2016" spans="31:31" s="22" customFormat="1" ht="13.5" customHeight="1">
      <c r="AE2016" s="21"/>
    </row>
    <row r="2017" spans="31:31" s="22" customFormat="1" ht="13.5" customHeight="1">
      <c r="AE2017" s="21"/>
    </row>
    <row r="2018" spans="31:31" s="22" customFormat="1" ht="13.5" customHeight="1">
      <c r="AE2018" s="21"/>
    </row>
    <row r="2019" spans="31:31" s="22" customFormat="1" ht="13.5" customHeight="1">
      <c r="AE2019" s="21"/>
    </row>
    <row r="2020" spans="31:31" s="22" customFormat="1" ht="13.5" customHeight="1">
      <c r="AE2020" s="21"/>
    </row>
    <row r="2021" spans="31:31" s="22" customFormat="1" ht="13.5" customHeight="1">
      <c r="AE2021" s="21"/>
    </row>
    <row r="2022" spans="31:31" s="22" customFormat="1" ht="13.5" customHeight="1">
      <c r="AE2022" s="21"/>
    </row>
    <row r="2023" spans="31:31" s="22" customFormat="1" ht="13.5" customHeight="1">
      <c r="AE2023" s="21"/>
    </row>
    <row r="2024" spans="31:31" s="22" customFormat="1" ht="13.5" customHeight="1">
      <c r="AE2024" s="21"/>
    </row>
    <row r="2025" spans="31:31" s="22" customFormat="1" ht="13.5" customHeight="1">
      <c r="AE2025" s="21"/>
    </row>
    <row r="2026" spans="31:31" s="22" customFormat="1" ht="13.5" customHeight="1">
      <c r="AE2026" s="21"/>
    </row>
    <row r="2027" spans="31:31" s="22" customFormat="1" ht="13.5" customHeight="1">
      <c r="AE2027" s="21"/>
    </row>
    <row r="2028" spans="31:31" s="22" customFormat="1" ht="13.5" customHeight="1">
      <c r="AE2028" s="21"/>
    </row>
    <row r="2029" spans="31:31" s="22" customFormat="1" ht="13.5" customHeight="1">
      <c r="AE2029" s="21"/>
    </row>
    <row r="2030" spans="31:31" s="22" customFormat="1" ht="13.5" customHeight="1">
      <c r="AE2030" s="21"/>
    </row>
    <row r="2031" spans="31:31" s="22" customFormat="1" ht="13.5" customHeight="1">
      <c r="AE2031" s="21"/>
    </row>
    <row r="2032" spans="31:31" s="22" customFormat="1" ht="13.5" customHeight="1">
      <c r="AE2032" s="21"/>
    </row>
    <row r="2033" spans="31:31" s="22" customFormat="1" ht="13.5" customHeight="1">
      <c r="AE2033" s="21"/>
    </row>
    <row r="2034" spans="31:31" s="22" customFormat="1" ht="13.5" customHeight="1">
      <c r="AE2034" s="21"/>
    </row>
    <row r="2035" spans="31:31" s="22" customFormat="1" ht="13.5" customHeight="1">
      <c r="AE2035" s="21"/>
    </row>
    <row r="2036" spans="31:31" s="22" customFormat="1" ht="13.5" customHeight="1">
      <c r="AE2036" s="21"/>
    </row>
    <row r="2037" spans="31:31" s="22" customFormat="1" ht="13.5" customHeight="1">
      <c r="AE2037" s="21"/>
    </row>
    <row r="2038" spans="31:31" s="22" customFormat="1" ht="13.5" customHeight="1">
      <c r="AE2038" s="21"/>
    </row>
    <row r="2039" spans="31:31" s="22" customFormat="1" ht="13.5" customHeight="1">
      <c r="AE2039" s="21"/>
    </row>
    <row r="2040" spans="31:31" s="22" customFormat="1" ht="13.5" customHeight="1">
      <c r="AE2040" s="21"/>
    </row>
    <row r="2041" spans="31:31" s="22" customFormat="1" ht="13.5" customHeight="1">
      <c r="AE2041" s="21"/>
    </row>
    <row r="2042" spans="31:31" s="22" customFormat="1" ht="13.5" customHeight="1">
      <c r="AE2042" s="21"/>
    </row>
    <row r="2043" spans="31:31" s="22" customFormat="1" ht="13.5" customHeight="1">
      <c r="AE2043" s="21"/>
    </row>
    <row r="2044" spans="31:31" s="22" customFormat="1" ht="13.5" customHeight="1">
      <c r="AE2044" s="21"/>
    </row>
    <row r="2045" spans="31:31" s="22" customFormat="1" ht="13.5" customHeight="1">
      <c r="AE2045" s="21"/>
    </row>
    <row r="2046" spans="31:31" s="22" customFormat="1" ht="13.5" customHeight="1">
      <c r="AE2046" s="21"/>
    </row>
    <row r="2047" spans="31:31" s="22" customFormat="1" ht="13.5" customHeight="1">
      <c r="AE2047" s="21"/>
    </row>
    <row r="2048" spans="31:31" s="22" customFormat="1" ht="13.5" customHeight="1">
      <c r="AE2048" s="21"/>
    </row>
    <row r="2049" spans="31:31" s="22" customFormat="1" ht="13.5" customHeight="1">
      <c r="AE2049" s="21"/>
    </row>
    <row r="2050" spans="31:31" s="22" customFormat="1" ht="13.5" customHeight="1">
      <c r="AE2050" s="21"/>
    </row>
    <row r="2051" spans="31:31" s="22" customFormat="1" ht="13.5" customHeight="1">
      <c r="AE2051" s="21"/>
    </row>
    <row r="2052" spans="31:31" s="22" customFormat="1" ht="13.5" customHeight="1">
      <c r="AE2052" s="21"/>
    </row>
    <row r="2053" spans="31:31" s="22" customFormat="1" ht="13.5" customHeight="1">
      <c r="AE2053" s="21"/>
    </row>
    <row r="2054" spans="31:31" s="22" customFormat="1" ht="13.5" customHeight="1">
      <c r="AE2054" s="21"/>
    </row>
    <row r="2055" spans="31:31" s="22" customFormat="1" ht="13.5" customHeight="1">
      <c r="AE2055" s="21"/>
    </row>
    <row r="2056" spans="31:31" s="22" customFormat="1" ht="13.5" customHeight="1">
      <c r="AE2056" s="21"/>
    </row>
    <row r="2057" spans="31:31" s="22" customFormat="1" ht="13.5" customHeight="1">
      <c r="AE2057" s="21"/>
    </row>
    <row r="2058" spans="31:31" s="22" customFormat="1" ht="13.5" customHeight="1">
      <c r="AE2058" s="21"/>
    </row>
    <row r="2059" spans="31:31" s="22" customFormat="1" ht="13.5" customHeight="1">
      <c r="AE2059" s="21"/>
    </row>
    <row r="2060" spans="31:31" s="22" customFormat="1" ht="13.5" customHeight="1">
      <c r="AE2060" s="21"/>
    </row>
    <row r="2061" spans="31:31" s="22" customFormat="1" ht="13.5" customHeight="1">
      <c r="AE2061" s="21"/>
    </row>
    <row r="2062" spans="31:31" s="22" customFormat="1" ht="13.5" customHeight="1">
      <c r="AE2062" s="21"/>
    </row>
    <row r="2063" spans="31:31" s="22" customFormat="1" ht="13.5" customHeight="1">
      <c r="AE2063" s="21"/>
    </row>
    <row r="2064" spans="31:31" s="22" customFormat="1" ht="13.5" customHeight="1">
      <c r="AE2064" s="21"/>
    </row>
    <row r="2065" spans="31:31" s="22" customFormat="1" ht="13.5" customHeight="1">
      <c r="AE2065" s="21"/>
    </row>
    <row r="2066" spans="31:31" s="22" customFormat="1" ht="13.5" customHeight="1">
      <c r="AE2066" s="21"/>
    </row>
    <row r="2067" spans="31:31" s="22" customFormat="1" ht="13.5" customHeight="1">
      <c r="AE2067" s="21"/>
    </row>
    <row r="2068" spans="31:31" s="22" customFormat="1" ht="13.5" customHeight="1">
      <c r="AE2068" s="21"/>
    </row>
    <row r="2069" spans="31:31" s="22" customFormat="1" ht="13.5" customHeight="1">
      <c r="AE2069" s="21"/>
    </row>
    <row r="2070" spans="31:31" s="22" customFormat="1" ht="13.5" customHeight="1">
      <c r="AE2070" s="21"/>
    </row>
    <row r="2071" spans="31:31" s="22" customFormat="1" ht="13.5" customHeight="1">
      <c r="AE2071" s="21"/>
    </row>
    <row r="2072" spans="31:31" s="22" customFormat="1" ht="13.5" customHeight="1">
      <c r="AE2072" s="21"/>
    </row>
    <row r="2073" spans="31:31" s="22" customFormat="1" ht="13.5" customHeight="1">
      <c r="AE2073" s="21"/>
    </row>
    <row r="2074" spans="31:31" s="22" customFormat="1" ht="13.5" customHeight="1">
      <c r="AE2074" s="21"/>
    </row>
    <row r="2075" spans="31:31" s="22" customFormat="1" ht="13.5" customHeight="1">
      <c r="AE2075" s="21"/>
    </row>
    <row r="2076" spans="31:31" s="22" customFormat="1" ht="13.5" customHeight="1">
      <c r="AE2076" s="21"/>
    </row>
    <row r="2077" spans="31:31" s="22" customFormat="1" ht="13.5" customHeight="1">
      <c r="AE2077" s="21"/>
    </row>
    <row r="2078" spans="31:31" s="22" customFormat="1" ht="13.5" customHeight="1">
      <c r="AE2078" s="21"/>
    </row>
    <row r="2079" spans="31:31" s="22" customFormat="1" ht="13.5" customHeight="1">
      <c r="AE2079" s="21"/>
    </row>
    <row r="2080" spans="31:31" s="22" customFormat="1" ht="13.5" customHeight="1">
      <c r="AE2080" s="21"/>
    </row>
    <row r="2081" spans="28:30" ht="13.5" customHeight="1">
      <c r="AB2081" s="22"/>
      <c r="AC2081" s="22"/>
      <c r="AD2081" s="22"/>
    </row>
    <row r="2082" spans="28:30" ht="13.5" customHeight="1">
      <c r="AB2082" s="22"/>
      <c r="AC2082" s="22"/>
      <c r="AD2082" s="22"/>
    </row>
    <row r="2083" spans="28:30" ht="13.5" customHeight="1">
      <c r="AB2083" s="22"/>
      <c r="AC2083" s="22"/>
      <c r="AD2083" s="22"/>
    </row>
    <row r="2084" spans="28:30" ht="13.5" customHeight="1">
      <c r="AB2084" s="22"/>
      <c r="AC2084" s="22"/>
      <c r="AD2084" s="22"/>
    </row>
    <row r="2085" spans="28:30" ht="13.5" customHeight="1">
      <c r="AB2085" s="22"/>
      <c r="AC2085" s="22"/>
      <c r="AD2085" s="22"/>
    </row>
    <row r="2086" spans="28:30" ht="13.5" customHeight="1">
      <c r="AB2086" s="22"/>
      <c r="AC2086" s="22"/>
      <c r="AD2086" s="22"/>
    </row>
    <row r="2087" spans="28:30" ht="13.5" customHeight="1">
      <c r="AB2087" s="22"/>
      <c r="AC2087" s="22"/>
    </row>
    <row r="2088" spans="28:30" ht="13.5" customHeight="1">
      <c r="AB2088" s="22"/>
      <c r="AC2088" s="22"/>
    </row>
    <row r="2089" spans="28:30" ht="13.5" customHeight="1">
      <c r="AB2089" s="22"/>
      <c r="AC2089" s="22"/>
    </row>
    <row r="2090" spans="28:30" ht="13.5" customHeight="1">
      <c r="AB2090" s="22"/>
      <c r="AC2090" s="22"/>
    </row>
    <row r="2091" spans="28:30" ht="13.5" customHeight="1">
      <c r="AB2091" s="22"/>
      <c r="AC2091" s="22"/>
    </row>
    <row r="2092" spans="28:30" ht="13.5" customHeight="1">
      <c r="AB2092" s="22"/>
      <c r="AC2092" s="22"/>
    </row>
  </sheetData>
  <mergeCells count="211">
    <mergeCell ref="A4:C5"/>
    <mergeCell ref="A6:C7"/>
    <mergeCell ref="B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B58:C59"/>
    <mergeCell ref="C60:C61"/>
    <mergeCell ref="C62:C63"/>
    <mergeCell ref="A69:A70"/>
    <mergeCell ref="B69:B70"/>
    <mergeCell ref="C69:C70"/>
    <mergeCell ref="C71:C72"/>
    <mergeCell ref="C73:C74"/>
    <mergeCell ref="C75:C76"/>
    <mergeCell ref="C77:C78"/>
    <mergeCell ref="C79:C80"/>
    <mergeCell ref="B81:C82"/>
    <mergeCell ref="C83:C84"/>
    <mergeCell ref="C85:C86"/>
    <mergeCell ref="C87:C88"/>
    <mergeCell ref="C89:C90"/>
    <mergeCell ref="C91:C92"/>
    <mergeCell ref="C93:C94"/>
    <mergeCell ref="C95:C96"/>
    <mergeCell ref="C97:C98"/>
    <mergeCell ref="C99:C100"/>
    <mergeCell ref="C101:C102"/>
    <mergeCell ref="C103:C104"/>
    <mergeCell ref="C105:C106"/>
    <mergeCell ref="C107:C108"/>
    <mergeCell ref="C109:C110"/>
    <mergeCell ref="C111:C112"/>
    <mergeCell ref="C113:C114"/>
    <mergeCell ref="C115:C116"/>
    <mergeCell ref="C117:C118"/>
    <mergeCell ref="C119:C120"/>
    <mergeCell ref="C121:C122"/>
    <mergeCell ref="B123:C124"/>
    <mergeCell ref="C125:C126"/>
    <mergeCell ref="C127:C128"/>
    <mergeCell ref="A134:A135"/>
    <mergeCell ref="B134:B135"/>
    <mergeCell ref="C134:C135"/>
    <mergeCell ref="C136:C137"/>
    <mergeCell ref="C138:C139"/>
    <mergeCell ref="C140:C141"/>
    <mergeCell ref="C142:C143"/>
    <mergeCell ref="C144:C145"/>
    <mergeCell ref="C146:C147"/>
    <mergeCell ref="C148:C149"/>
    <mergeCell ref="C150:C151"/>
    <mergeCell ref="B152:C153"/>
    <mergeCell ref="C154:C155"/>
    <mergeCell ref="C156:C157"/>
    <mergeCell ref="C158:C159"/>
    <mergeCell ref="C160:C161"/>
    <mergeCell ref="C162:C163"/>
    <mergeCell ref="C164:C165"/>
    <mergeCell ref="C166:C167"/>
    <mergeCell ref="A168:C169"/>
    <mergeCell ref="B170:C171"/>
    <mergeCell ref="C172:C173"/>
    <mergeCell ref="C174:C175"/>
    <mergeCell ref="C176:C177"/>
    <mergeCell ref="C178:C179"/>
    <mergeCell ref="C180:C181"/>
    <mergeCell ref="C182:C183"/>
    <mergeCell ref="C184:C185"/>
    <mergeCell ref="C186:C187"/>
    <mergeCell ref="C188:C189"/>
    <mergeCell ref="C190:C191"/>
    <mergeCell ref="C192:C193"/>
    <mergeCell ref="A199:A200"/>
    <mergeCell ref="B199:C200"/>
    <mergeCell ref="C201:C202"/>
    <mergeCell ref="C203:C204"/>
    <mergeCell ref="C205:C206"/>
    <mergeCell ref="C207:C208"/>
    <mergeCell ref="C209:C210"/>
    <mergeCell ref="C211:C212"/>
    <mergeCell ref="C213:C214"/>
    <mergeCell ref="A215:C216"/>
    <mergeCell ref="B217:C218"/>
    <mergeCell ref="C219:C220"/>
    <mergeCell ref="C221:C222"/>
    <mergeCell ref="C223:C224"/>
    <mergeCell ref="C225:C226"/>
    <mergeCell ref="C227:C228"/>
    <mergeCell ref="C229:C230"/>
    <mergeCell ref="C231:C232"/>
    <mergeCell ref="C233:C234"/>
    <mergeCell ref="C235:C236"/>
    <mergeCell ref="C237:C238"/>
    <mergeCell ref="C239:C240"/>
    <mergeCell ref="C241:C242"/>
    <mergeCell ref="C243:C244"/>
    <mergeCell ref="C245:C246"/>
    <mergeCell ref="C247:C248"/>
    <mergeCell ref="C249:C250"/>
    <mergeCell ref="C251:C252"/>
    <mergeCell ref="C253:C254"/>
    <mergeCell ref="C255:C256"/>
    <mergeCell ref="C257:C258"/>
    <mergeCell ref="A264:A265"/>
    <mergeCell ref="B264:B265"/>
    <mergeCell ref="C264:C265"/>
    <mergeCell ref="C266:C267"/>
    <mergeCell ref="C268:C269"/>
    <mergeCell ref="B270:C271"/>
    <mergeCell ref="C272:C273"/>
    <mergeCell ref="C274:C275"/>
    <mergeCell ref="C276:C277"/>
    <mergeCell ref="C278:C279"/>
    <mergeCell ref="C280:C281"/>
    <mergeCell ref="C282:C283"/>
    <mergeCell ref="C284:C285"/>
    <mergeCell ref="C286:C287"/>
    <mergeCell ref="B288:C289"/>
    <mergeCell ref="C290:C291"/>
    <mergeCell ref="C292:C293"/>
    <mergeCell ref="C294:C295"/>
    <mergeCell ref="C296:C297"/>
    <mergeCell ref="C298:C299"/>
    <mergeCell ref="C300:C301"/>
    <mergeCell ref="C302:C303"/>
    <mergeCell ref="C304:C305"/>
    <mergeCell ref="C306:C307"/>
    <mergeCell ref="C308:C309"/>
    <mergeCell ref="A310:C311"/>
    <mergeCell ref="B312:C313"/>
    <mergeCell ref="C314:C315"/>
    <mergeCell ref="C316:C317"/>
    <mergeCell ref="C318:C319"/>
    <mergeCell ref="C320:C321"/>
    <mergeCell ref="C322:C323"/>
    <mergeCell ref="A329:A330"/>
    <mergeCell ref="B329:B330"/>
    <mergeCell ref="C329:C330"/>
    <mergeCell ref="C331:C332"/>
    <mergeCell ref="C333:C334"/>
    <mergeCell ref="C335:C336"/>
    <mergeCell ref="C337:C338"/>
    <mergeCell ref="C339:C340"/>
    <mergeCell ref="C341:C342"/>
    <mergeCell ref="C343:C344"/>
    <mergeCell ref="C345:C346"/>
    <mergeCell ref="C347:C348"/>
    <mergeCell ref="C349:C350"/>
    <mergeCell ref="C351:C352"/>
    <mergeCell ref="C353:C354"/>
    <mergeCell ref="A355:C356"/>
    <mergeCell ref="B357:C358"/>
    <mergeCell ref="C359:C360"/>
    <mergeCell ref="C361:C362"/>
    <mergeCell ref="C363:C364"/>
    <mergeCell ref="C365:C366"/>
    <mergeCell ref="C367:C368"/>
    <mergeCell ref="C369:C370"/>
    <mergeCell ref="C371:C372"/>
    <mergeCell ref="C373:C374"/>
    <mergeCell ref="C375:C376"/>
    <mergeCell ref="C377:C378"/>
    <mergeCell ref="C379:C380"/>
    <mergeCell ref="C381:C382"/>
    <mergeCell ref="C383:C384"/>
    <mergeCell ref="C385:C386"/>
    <mergeCell ref="C387:C388"/>
    <mergeCell ref="A394:A395"/>
    <mergeCell ref="B394:B395"/>
    <mergeCell ref="C394:C395"/>
    <mergeCell ref="C396:C397"/>
    <mergeCell ref="C398:C399"/>
    <mergeCell ref="C400:C401"/>
    <mergeCell ref="A402:C403"/>
    <mergeCell ref="B404:C405"/>
    <mergeCell ref="C406:C407"/>
    <mergeCell ref="C408:C409"/>
    <mergeCell ref="C410:C411"/>
    <mergeCell ref="C412:C413"/>
    <mergeCell ref="C414:C415"/>
    <mergeCell ref="C416:C417"/>
    <mergeCell ref="C418:C419"/>
    <mergeCell ref="C420:C421"/>
    <mergeCell ref="B422:C423"/>
    <mergeCell ref="C424:C425"/>
    <mergeCell ref="C426:C427"/>
    <mergeCell ref="C428:C429"/>
    <mergeCell ref="C430:C431"/>
    <mergeCell ref="C432:C433"/>
  </mergeCells>
  <phoneticPr fontId="3"/>
  <pageMargins left="0.45" right="0" top="0.59055118110236227" bottom="0.48" header="0.51181102362204722" footer="0.28000000000000003"/>
  <pageSetup paperSize="9" scale="63" firstPageNumber="26" fitToWidth="1" fitToHeight="1" orientation="landscape" usePrinterDefaults="1" useFirstPageNumber="1" r:id="rId1"/>
  <headerFooter alignWithMargins="0">
    <oddFooter>&amp;C&amp;P</oddFooter>
  </headerFooter>
  <rowBreaks count="6" manualBreakCount="6">
    <brk id="64" max="25" man="1"/>
    <brk id="129" max="25" man="1"/>
    <brk id="194" max="25" man="1"/>
    <brk id="259" max="25" man="1"/>
    <brk id="324" max="25" man="1"/>
    <brk id="389" max="25" man="1"/>
  </rowBreaks>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上期　表紙</vt:lpstr>
      <vt:lpstr>上期 表紙裏</vt:lpstr>
      <vt:lpstr>上期　1頁</vt:lpstr>
      <vt:lpstr>上期　2-24頁</vt:lpstr>
      <vt:lpstr>上期　25頁</vt:lpstr>
      <vt:lpstr>上期　26-32頁</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044812</dc:creator>
  <cp:lastModifiedBy>小尾＿勇太</cp:lastModifiedBy>
  <cp:lastPrinted>2022-03-14T06:05:17Z</cp:lastPrinted>
  <dcterms:created xsi:type="dcterms:W3CDTF">2007-07-06T06:25:43Z</dcterms:created>
  <dcterms:modified xsi:type="dcterms:W3CDTF">2022-03-22T04:57:38Z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2022-03-22T04:57:38Z</vt:filetime>
  </property>
</Properties>
</file>