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道様式（R4.11.1）\04 第４章（P70～414）\③参考様式（P114～226）\"/>
    </mc:Choice>
  </mc:AlternateContent>
  <bookViews>
    <workbookView xWindow="0" yWindow="0" windowWidth="20490" windowHeight="7530" tabRatio="874"/>
  </bookViews>
  <sheets>
    <sheet name="（従来型）" sheetId="21" r:id="rId1"/>
    <sheet name="（ユニット型）" sheetId="20" r:id="rId2"/>
    <sheet name="【記載例】（ユニット型）" sheetId="10" r:id="rId3"/>
    <sheet name="シフト記号表（従来型・ユニット型共通）" sheetId="19"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1">'（ユニット型）'!$A$1:$BN$97</definedName>
    <definedName name="_xlnm.Print_Area" localSheetId="6">'（ユニット型）記入方法'!$A$1:$Q$93</definedName>
    <definedName name="_xlnm.Print_Area" localSheetId="0">'（従来型）'!$A$1:$BJ$97</definedName>
    <definedName name="_xlnm.Print_Area" localSheetId="5">'（従来型）記入方法'!$A$1:$Q$83</definedName>
    <definedName name="_xlnm.Print_Area" localSheetId="2">'【記載例】（ユニット型）'!$A$1:$BN$97</definedName>
    <definedName name="_xlnm.Print_Area" localSheetId="4">'【記載例】シフト記号表（勤務時間帯）'!$B$1:$N$52</definedName>
    <definedName name="_xlnm.Print_Area" localSheetId="3">'シフト記号表（従来型・ユニット型共通）'!$B$1:$N$52</definedName>
    <definedName name="_xlnm.Print_Titles" localSheetId="1">'（ユニット型）'!$1:$16</definedName>
    <definedName name="_xlnm.Print_Titles" localSheetId="0">'（従来型）'!$1:$16</definedName>
    <definedName name="_xlnm.Print_Titles" localSheetId="2">'【記載例】（ユニット型）'!$1:$16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4" i="10"/>
  <c r="Q85" i="10"/>
  <c r="Q84" i="10"/>
  <c r="P91" i="21" l="1"/>
  <c r="P90" i="21"/>
  <c r="K90" i="21"/>
  <c r="AH88" i="21"/>
  <c r="AA90" i="21" s="1"/>
  <c r="AM86" i="21"/>
  <c r="AA96" i="21" s="1"/>
  <c r="AJ86" i="21"/>
  <c r="AH86" i="21"/>
  <c r="W86" i="21"/>
  <c r="K96" i="21" s="1"/>
  <c r="T86" i="21"/>
  <c r="K91" i="21" s="1"/>
  <c r="U91" i="21" s="1"/>
  <c r="P96" i="21" s="1"/>
  <c r="R8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A14" i="21"/>
  <c r="BA15" i="21" s="1"/>
  <c r="BA16" i="21" s="1"/>
  <c r="AZ14" i="21"/>
  <c r="AZ15" i="21" s="1"/>
  <c r="AZ16" i="21" s="1"/>
  <c r="AY14" i="21"/>
  <c r="AY15" i="21" s="1"/>
  <c r="AY16" i="21" s="1"/>
  <c r="AF2" i="21"/>
  <c r="AW15" i="21" s="1"/>
  <c r="AW16" i="21" s="1"/>
  <c r="AE85" i="21" l="1"/>
  <c r="AC85" i="21"/>
  <c r="O85" i="21"/>
  <c r="M85" i="21"/>
  <c r="AE84" i="21"/>
  <c r="AC84" i="21"/>
  <c r="O84" i="21"/>
  <c r="M84" i="21"/>
  <c r="AE83" i="21"/>
  <c r="AC83" i="21"/>
  <c r="O83" i="21"/>
  <c r="M83" i="21"/>
  <c r="AE82" i="21"/>
  <c r="AC82" i="21"/>
  <c r="O82" i="21"/>
  <c r="M8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9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Y15" i="21"/>
  <c r="Y16" i="21" s="1"/>
  <c r="AC15" i="21"/>
  <c r="AC16" i="21" s="1"/>
  <c r="AG15" i="21"/>
  <c r="AG16" i="21" s="1"/>
  <c r="AK15" i="21"/>
  <c r="AK16" i="21" s="1"/>
  <c r="AO15" i="21"/>
  <c r="AO16" i="21" s="1"/>
  <c r="AS15" i="21"/>
  <c r="AS16" i="21" s="1"/>
  <c r="BB70" i="21"/>
  <c r="BD70" i="21" s="1"/>
  <c r="BB74" i="21"/>
  <c r="BD74" i="21" s="1"/>
  <c r="U96" i="21"/>
  <c r="AQ82" i="21" s="1"/>
  <c r="AF91" i="21"/>
  <c r="AK91" i="21" s="1"/>
  <c r="AF96" i="21" s="1"/>
  <c r="AK96" i="21" s="1"/>
  <c r="AV82" i="21" s="1"/>
  <c r="AF90" i="21"/>
  <c r="AC86" i="21" l="1"/>
  <c r="M86" i="21"/>
  <c r="O86" i="21"/>
  <c r="BA82" i="21"/>
  <c r="AE86" i="21"/>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91" i="20"/>
  <c r="T90" i="20"/>
  <c r="O90" i="20"/>
  <c r="AL88" i="20"/>
  <c r="AJ91" i="20" s="1"/>
  <c r="AQ86" i="20"/>
  <c r="AE96" i="20" s="1"/>
  <c r="AN86" i="20"/>
  <c r="AL86" i="20"/>
  <c r="AA86" i="20"/>
  <c r="O96" i="20" s="1"/>
  <c r="X86" i="20"/>
  <c r="O91" i="20" s="1"/>
  <c r="Y91" i="20" s="1"/>
  <c r="T96" i="20" s="1"/>
  <c r="V8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C15" i="20"/>
  <c r="BC16" i="20" s="1"/>
  <c r="AN15" i="20"/>
  <c r="AN16" i="20" s="1"/>
  <c r="BE14" i="20"/>
  <c r="BE15" i="20" s="1"/>
  <c r="BE16" i="20" s="1"/>
  <c r="BD14" i="20"/>
  <c r="BD15" i="20" s="1"/>
  <c r="BD16" i="20" s="1"/>
  <c r="BC14" i="20"/>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L41" i="19" l="1"/>
  <c r="AF15" i="20"/>
  <c r="AF16" i="20" s="1"/>
  <c r="AV15" i="20"/>
  <c r="AV16" i="20" s="1"/>
  <c r="AI85" i="20"/>
  <c r="AG85" i="20"/>
  <c r="S85" i="20"/>
  <c r="Q85" i="20"/>
  <c r="AG82" i="20"/>
  <c r="Q82" i="20"/>
  <c r="AI84" i="20"/>
  <c r="AG84" i="20"/>
  <c r="S84" i="20"/>
  <c r="Q84" i="20"/>
  <c r="AI82" i="20"/>
  <c r="AI83" i="20"/>
  <c r="AG83" i="20"/>
  <c r="S83" i="20"/>
  <c r="Q83" i="20"/>
  <c r="S82" i="20"/>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AI15" i="20"/>
  <c r="AI16" i="20" s="1"/>
  <c r="AY15" i="20"/>
  <c r="AY16" i="20" s="1"/>
  <c r="AB15" i="20"/>
  <c r="AB16" i="20" s="1"/>
  <c r="AJ15" i="20"/>
  <c r="AJ16" i="20" s="1"/>
  <c r="AR15" i="20"/>
  <c r="AR16" i="20" s="1"/>
  <c r="AZ15" i="20"/>
  <c r="AZ16" i="20" s="1"/>
  <c r="AA15" i="20"/>
  <c r="AA16" i="20" s="1"/>
  <c r="AQ15" i="20"/>
  <c r="AQ16" i="20" s="1"/>
  <c r="AE15" i="20"/>
  <c r="AE16" i="20" s="1"/>
  <c r="AM15" i="20"/>
  <c r="AM16" i="20" s="1"/>
  <c r="AU15" i="20"/>
  <c r="AU16"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91" i="20"/>
  <c r="AO91" i="20" s="1"/>
  <c r="AJ96" i="20" s="1"/>
  <c r="AO96" i="20" s="1"/>
  <c r="AZ82" i="20" s="1"/>
  <c r="BE82" i="20" s="1"/>
  <c r="Y96" i="20"/>
  <c r="AU8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90" i="20"/>
  <c r="BI8" i="20"/>
  <c r="AD15" i="20"/>
  <c r="AD16" i="20" s="1"/>
  <c r="AH15" i="20"/>
  <c r="AH16" i="20" s="1"/>
  <c r="AL15" i="20"/>
  <c r="AL16" i="20" s="1"/>
  <c r="AP15" i="20"/>
  <c r="AP16" i="20" s="1"/>
  <c r="AT15" i="20"/>
  <c r="AT16" i="20" s="1"/>
  <c r="AX15" i="20"/>
  <c r="AX16" i="20" s="1"/>
  <c r="AJ90" i="20"/>
  <c r="BF18" i="20" l="1"/>
  <c r="BH18" i="20" s="1"/>
  <c r="BF20" i="20"/>
  <c r="BH20" i="20" s="1"/>
  <c r="Q86" i="20"/>
  <c r="AG86" i="20"/>
  <c r="S86" i="20"/>
  <c r="AI8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<sst xmlns="http://schemas.openxmlformats.org/spreadsheetml/2006/main" count="1978" uniqueCount="322">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</sst>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2" borderId="61"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0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33482</xdr:colOff>
      <xdr:row>1</xdr:row>
      <xdr:rowOff>18472</xdr:rowOff>
    </xdr:to>
    <xdr:sp macro="" textlink="">
      <xdr:nvSpPr>
        <xdr:cNvPr id="2" name="正方形/長方形 1"/>
        <xdr:cNvSpPr/>
      </xdr:nvSpPr>
      <xdr:spPr>
        <a:xfrm>
          <a:off x="3073400" y="0"/>
          <a:ext cx="1227282"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150"/>
  <sheetViews>
    <sheetView showGridLines="0" tabSelected="1" view="pageBreakPreview" zoomScale="55" zoomScaleNormal="55" zoomScaleSheetLayoutView="55" workbookViewId="0">
      <selection activeCell="A77" sqref="A77"/>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321</v>
      </c>
      <c r="D1" s="5"/>
      <c r="E1" s="5"/>
      <c r="F1" s="5"/>
      <c r="G1" s="5"/>
      <c r="H1" s="5"/>
      <c r="I1" s="5"/>
      <c r="J1" s="5"/>
      <c r="M1" s="7" t="s">
        <v>0</v>
      </c>
      <c r="P1" s="5"/>
      <c r="Q1" s="5"/>
      <c r="R1" s="5"/>
      <c r="S1" s="5"/>
      <c r="T1" s="5"/>
      <c r="U1" s="5"/>
      <c r="V1" s="5"/>
      <c r="W1" s="5"/>
      <c r="AS1" s="9" t="s">
        <v>30</v>
      </c>
      <c r="AT1" s="330" t="s">
        <v>158</v>
      </c>
      <c r="AU1" s="331"/>
      <c r="AV1" s="331"/>
      <c r="AW1" s="331"/>
      <c r="AX1" s="331"/>
      <c r="AY1" s="331"/>
      <c r="AZ1" s="331"/>
      <c r="BA1" s="331"/>
      <c r="BB1" s="331"/>
      <c r="BC1" s="331"/>
      <c r="BD1" s="331"/>
      <c r="BE1" s="331"/>
      <c r="BF1" s="331"/>
      <c r="BG1" s="331"/>
      <c r="BH1" s="331"/>
      <c r="BI1" s="331"/>
      <c r="BJ1" s="9" t="s">
        <v>2</v>
      </c>
    </row>
    <row r="2" spans="2:67" s="8" customFormat="1" ht="20.25" customHeight="1" x14ac:dyDescent="0.4">
      <c r="J2" s="7"/>
      <c r="M2" s="7"/>
      <c r="N2" s="7"/>
      <c r="P2" s="9"/>
      <c r="Q2" s="9"/>
      <c r="R2" s="9"/>
      <c r="S2" s="9"/>
      <c r="T2" s="9"/>
      <c r="U2" s="9"/>
      <c r="V2" s="9"/>
      <c r="W2" s="9"/>
      <c r="AB2" s="142" t="s">
        <v>27</v>
      </c>
      <c r="AC2" s="332">
        <v>3</v>
      </c>
      <c r="AD2" s="332"/>
      <c r="AE2" s="142" t="s">
        <v>28</v>
      </c>
      <c r="AF2" s="333">
        <f>IF(AC2=0,"",YEAR(DATE(2018+AC2,1,1)))</f>
        <v>2021</v>
      </c>
      <c r="AG2" s="333"/>
      <c r="AH2" s="143" t="s">
        <v>29</v>
      </c>
      <c r="AI2" s="143" t="s">
        <v>1</v>
      </c>
      <c r="AJ2" s="332">
        <v>4</v>
      </c>
      <c r="AK2" s="332"/>
      <c r="AL2" s="143" t="s">
        <v>24</v>
      </c>
      <c r="AS2" s="9" t="s">
        <v>31</v>
      </c>
      <c r="AT2" s="332" t="s">
        <v>202</v>
      </c>
      <c r="AU2" s="332"/>
      <c r="AV2" s="332"/>
      <c r="AW2" s="332"/>
      <c r="AX2" s="332"/>
      <c r="AY2" s="332"/>
      <c r="AZ2" s="332"/>
      <c r="BA2" s="332"/>
      <c r="BB2" s="332"/>
      <c r="BC2" s="332"/>
      <c r="BD2" s="332"/>
      <c r="BE2" s="332"/>
      <c r="BF2" s="332"/>
      <c r="BG2" s="332"/>
      <c r="BH2" s="332"/>
      <c r="BI2" s="33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4" t="s">
        <v>239</v>
      </c>
      <c r="BF3" s="335"/>
      <c r="BG3" s="335"/>
      <c r="BH3" s="336"/>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34" t="s">
        <v>240</v>
      </c>
      <c r="BF4" s="335"/>
      <c r="BG4" s="335"/>
      <c r="BH4" s="336"/>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357">
        <v>40</v>
      </c>
      <c r="BB6" s="358"/>
      <c r="BC6" s="2" t="s">
        <v>22</v>
      </c>
      <c r="BD6" s="6"/>
      <c r="BE6" s="357">
        <v>160</v>
      </c>
      <c r="BF6" s="358"/>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59">
        <f>DAY(EOMONTH(DATE(AF2,AJ2,1),0))</f>
        <v>30</v>
      </c>
      <c r="BF8" s="360"/>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357"/>
      <c r="BF10" s="358"/>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93" t="s">
        <v>20</v>
      </c>
      <c r="C12" s="296" t="s">
        <v>283</v>
      </c>
      <c r="D12" s="297"/>
      <c r="E12" s="214"/>
      <c r="F12" s="211"/>
      <c r="G12" s="214"/>
      <c r="H12" s="211"/>
      <c r="I12" s="302" t="s">
        <v>284</v>
      </c>
      <c r="J12" s="303"/>
      <c r="K12" s="308" t="s">
        <v>285</v>
      </c>
      <c r="L12" s="309"/>
      <c r="M12" s="309"/>
      <c r="N12" s="297"/>
      <c r="O12" s="308" t="s">
        <v>286</v>
      </c>
      <c r="P12" s="309"/>
      <c r="Q12" s="309"/>
      <c r="R12" s="309"/>
      <c r="S12" s="297"/>
      <c r="T12" s="198"/>
      <c r="U12" s="198"/>
      <c r="V12" s="199"/>
      <c r="W12" s="337" t="s">
        <v>287</v>
      </c>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9" t="str">
        <f>IF(BE3="４週","(10)1～4週目の勤務時間数合計","(10)1か月の勤務時間数　合計")</f>
        <v>(10)1～4週目の勤務時間数合計</v>
      </c>
      <c r="BC12" s="340"/>
      <c r="BD12" s="345" t="s">
        <v>288</v>
      </c>
      <c r="BE12" s="346"/>
      <c r="BF12" s="296" t="s">
        <v>289</v>
      </c>
      <c r="BG12" s="309"/>
      <c r="BH12" s="309"/>
      <c r="BI12" s="309"/>
      <c r="BJ12" s="351"/>
    </row>
    <row r="13" spans="2:67" ht="20.25" customHeight="1" x14ac:dyDescent="0.4">
      <c r="B13" s="294"/>
      <c r="C13" s="298"/>
      <c r="D13" s="299"/>
      <c r="E13" s="215"/>
      <c r="F13" s="212"/>
      <c r="G13" s="215"/>
      <c r="H13" s="212"/>
      <c r="I13" s="304"/>
      <c r="J13" s="305"/>
      <c r="K13" s="310"/>
      <c r="L13" s="311"/>
      <c r="M13" s="311"/>
      <c r="N13" s="299"/>
      <c r="O13" s="310"/>
      <c r="P13" s="311"/>
      <c r="Q13" s="311"/>
      <c r="R13" s="311"/>
      <c r="S13" s="299"/>
      <c r="T13" s="200"/>
      <c r="U13" s="200"/>
      <c r="V13" s="201"/>
      <c r="W13" s="354" t="s">
        <v>11</v>
      </c>
      <c r="X13" s="354"/>
      <c r="Y13" s="354"/>
      <c r="Z13" s="354"/>
      <c r="AA13" s="354"/>
      <c r="AB13" s="354"/>
      <c r="AC13" s="355"/>
      <c r="AD13" s="356" t="s">
        <v>12</v>
      </c>
      <c r="AE13" s="354"/>
      <c r="AF13" s="354"/>
      <c r="AG13" s="354"/>
      <c r="AH13" s="354"/>
      <c r="AI13" s="354"/>
      <c r="AJ13" s="355"/>
      <c r="AK13" s="356" t="s">
        <v>13</v>
      </c>
      <c r="AL13" s="354"/>
      <c r="AM13" s="354"/>
      <c r="AN13" s="354"/>
      <c r="AO13" s="354"/>
      <c r="AP13" s="354"/>
      <c r="AQ13" s="355"/>
      <c r="AR13" s="356" t="s">
        <v>14</v>
      </c>
      <c r="AS13" s="354"/>
      <c r="AT13" s="354"/>
      <c r="AU13" s="354"/>
      <c r="AV13" s="354"/>
      <c r="AW13" s="354"/>
      <c r="AX13" s="355"/>
      <c r="AY13" s="356" t="s">
        <v>15</v>
      </c>
      <c r="AZ13" s="354"/>
      <c r="BA13" s="354"/>
      <c r="BB13" s="341"/>
      <c r="BC13" s="342"/>
      <c r="BD13" s="347"/>
      <c r="BE13" s="348"/>
      <c r="BF13" s="298"/>
      <c r="BG13" s="311"/>
      <c r="BH13" s="311"/>
      <c r="BI13" s="311"/>
      <c r="BJ13" s="352"/>
    </row>
    <row r="14" spans="2:67" ht="20.25" customHeight="1" x14ac:dyDescent="0.4">
      <c r="B14" s="294"/>
      <c r="C14" s="298"/>
      <c r="D14" s="299"/>
      <c r="E14" s="215"/>
      <c r="F14" s="212"/>
      <c r="G14" s="215"/>
      <c r="H14" s="212"/>
      <c r="I14" s="304"/>
      <c r="J14" s="305"/>
      <c r="K14" s="310"/>
      <c r="L14" s="311"/>
      <c r="M14" s="311"/>
      <c r="N14" s="299"/>
      <c r="O14" s="310"/>
      <c r="P14" s="311"/>
      <c r="Q14" s="311"/>
      <c r="R14" s="311"/>
      <c r="S14" s="299"/>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1"/>
      <c r="BC14" s="342"/>
      <c r="BD14" s="347"/>
      <c r="BE14" s="348"/>
      <c r="BF14" s="298"/>
      <c r="BG14" s="311"/>
      <c r="BH14" s="311"/>
      <c r="BI14" s="311"/>
      <c r="BJ14" s="352"/>
    </row>
    <row r="15" spans="2:67" ht="20.25" hidden="1" customHeight="1" x14ac:dyDescent="0.4">
      <c r="B15" s="294"/>
      <c r="C15" s="298"/>
      <c r="D15" s="299"/>
      <c r="E15" s="215"/>
      <c r="F15" s="212"/>
      <c r="G15" s="215"/>
      <c r="H15" s="212"/>
      <c r="I15" s="304"/>
      <c r="J15" s="305"/>
      <c r="K15" s="310"/>
      <c r="L15" s="311"/>
      <c r="M15" s="311"/>
      <c r="N15" s="299"/>
      <c r="O15" s="310"/>
      <c r="P15" s="311"/>
      <c r="Q15" s="311"/>
      <c r="R15" s="311"/>
      <c r="S15" s="299"/>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1"/>
      <c r="BC15" s="342"/>
      <c r="BD15" s="347"/>
      <c r="BE15" s="348"/>
      <c r="BF15" s="298"/>
      <c r="BG15" s="311"/>
      <c r="BH15" s="311"/>
      <c r="BI15" s="311"/>
      <c r="BJ15" s="352"/>
    </row>
    <row r="16" spans="2:67" ht="20.25" customHeight="1" thickBot="1" x14ac:dyDescent="0.45">
      <c r="B16" s="295"/>
      <c r="C16" s="300"/>
      <c r="D16" s="301"/>
      <c r="E16" s="216"/>
      <c r="F16" s="213"/>
      <c r="G16" s="216"/>
      <c r="H16" s="213"/>
      <c r="I16" s="306"/>
      <c r="J16" s="307"/>
      <c r="K16" s="312"/>
      <c r="L16" s="313"/>
      <c r="M16" s="313"/>
      <c r="N16" s="301"/>
      <c r="O16" s="312"/>
      <c r="P16" s="313"/>
      <c r="Q16" s="313"/>
      <c r="R16" s="313"/>
      <c r="S16" s="301"/>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3"/>
      <c r="BC16" s="344"/>
      <c r="BD16" s="349"/>
      <c r="BE16" s="350"/>
      <c r="BF16" s="300"/>
      <c r="BG16" s="313"/>
      <c r="BH16" s="313"/>
      <c r="BI16" s="313"/>
      <c r="BJ16" s="353"/>
    </row>
    <row r="17" spans="2:62" ht="20.25" customHeight="1" x14ac:dyDescent="0.4">
      <c r="B17" s="267">
        <f>B15+1</f>
        <v>1</v>
      </c>
      <c r="C17" s="324"/>
      <c r="D17" s="325"/>
      <c r="E17" s="161"/>
      <c r="F17" s="162"/>
      <c r="G17" s="161"/>
      <c r="H17" s="162"/>
      <c r="I17" s="326"/>
      <c r="J17" s="327"/>
      <c r="K17" s="328"/>
      <c r="L17" s="329"/>
      <c r="M17" s="329"/>
      <c r="N17" s="325"/>
      <c r="O17" s="314"/>
      <c r="P17" s="315"/>
      <c r="Q17" s="315"/>
      <c r="R17" s="315"/>
      <c r="S17" s="316"/>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321"/>
      <c r="BG17" s="322"/>
      <c r="BH17" s="322"/>
      <c r="BI17" s="322"/>
      <c r="BJ17" s="323"/>
    </row>
    <row r="18" spans="2:62" ht="20.25" customHeight="1" x14ac:dyDescent="0.4">
      <c r="B18" s="268"/>
      <c r="C18" s="287"/>
      <c r="D18" s="288"/>
      <c r="E18" s="163"/>
      <c r="F18" s="164">
        <f>C17</f>
        <v>0</v>
      </c>
      <c r="G18" s="163"/>
      <c r="H18" s="164">
        <f>I17</f>
        <v>0</v>
      </c>
      <c r="I18" s="289"/>
      <c r="J18" s="290"/>
      <c r="K18" s="291"/>
      <c r="L18" s="292"/>
      <c r="M18" s="292"/>
      <c r="N18" s="288"/>
      <c r="O18" s="251"/>
      <c r="P18" s="252"/>
      <c r="Q18" s="252"/>
      <c r="R18" s="252"/>
      <c r="S18" s="253"/>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84">
        <f>IF($BE$3="４週",SUM(W18:AX18),IF($BE$3="暦月",SUM(W18:BA18),""))</f>
        <v>0</v>
      </c>
      <c r="BC18" s="285"/>
      <c r="BD18" s="286">
        <f>IF($BE$3="４週",BB18/4,IF($BE$3="暦月",(BB18/($BE$8/7)),""))</f>
        <v>0</v>
      </c>
      <c r="BE18" s="285"/>
      <c r="BF18" s="281"/>
      <c r="BG18" s="282"/>
      <c r="BH18" s="282"/>
      <c r="BI18" s="282"/>
      <c r="BJ18" s="283"/>
    </row>
    <row r="19" spans="2:62" ht="20.25" customHeight="1" x14ac:dyDescent="0.4">
      <c r="B19" s="267">
        <f>B17+1</f>
        <v>2</v>
      </c>
      <c r="C19" s="269"/>
      <c r="D19" s="270"/>
      <c r="E19" s="165"/>
      <c r="F19" s="166"/>
      <c r="G19" s="165"/>
      <c r="H19" s="166"/>
      <c r="I19" s="273"/>
      <c r="J19" s="274"/>
      <c r="K19" s="277"/>
      <c r="L19" s="278"/>
      <c r="M19" s="278"/>
      <c r="N19" s="270"/>
      <c r="O19" s="251"/>
      <c r="P19" s="252"/>
      <c r="Q19" s="252"/>
      <c r="R19" s="252"/>
      <c r="S19" s="253"/>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4"/>
      <c r="BC19" s="255"/>
      <c r="BD19" s="256"/>
      <c r="BE19" s="257"/>
      <c r="BF19" s="258"/>
      <c r="BG19" s="259"/>
      <c r="BH19" s="259"/>
      <c r="BI19" s="259"/>
      <c r="BJ19" s="260"/>
    </row>
    <row r="20" spans="2:62" ht="20.25" customHeight="1" x14ac:dyDescent="0.4">
      <c r="B20" s="268"/>
      <c r="C20" s="287"/>
      <c r="D20" s="288"/>
      <c r="E20" s="163"/>
      <c r="F20" s="164">
        <f>C19</f>
        <v>0</v>
      </c>
      <c r="G20" s="163"/>
      <c r="H20" s="164">
        <f>I19</f>
        <v>0</v>
      </c>
      <c r="I20" s="289"/>
      <c r="J20" s="290"/>
      <c r="K20" s="291"/>
      <c r="L20" s="292"/>
      <c r="M20" s="292"/>
      <c r="N20" s="288"/>
      <c r="O20" s="251"/>
      <c r="P20" s="252"/>
      <c r="Q20" s="252"/>
      <c r="R20" s="252"/>
      <c r="S20" s="253"/>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84">
        <f>IF($BE$3="４週",SUM(W20:AX20),IF($BE$3="暦月",SUM(W20:BA20),""))</f>
        <v>0</v>
      </c>
      <c r="BC20" s="285"/>
      <c r="BD20" s="286">
        <f>IF($BE$3="４週",BB20/4,IF($BE$3="暦月",(BB20/($BE$8/7)),""))</f>
        <v>0</v>
      </c>
      <c r="BE20" s="285"/>
      <c r="BF20" s="281"/>
      <c r="BG20" s="282"/>
      <c r="BH20" s="282"/>
      <c r="BI20" s="282"/>
      <c r="BJ20" s="283"/>
    </row>
    <row r="21" spans="2:62" ht="20.25" customHeight="1" x14ac:dyDescent="0.4">
      <c r="B21" s="267">
        <f>B19+1</f>
        <v>3</v>
      </c>
      <c r="C21" s="269"/>
      <c r="D21" s="270"/>
      <c r="E21" s="163"/>
      <c r="F21" s="164"/>
      <c r="G21" s="163"/>
      <c r="H21" s="164"/>
      <c r="I21" s="273"/>
      <c r="J21" s="274"/>
      <c r="K21" s="277"/>
      <c r="L21" s="278"/>
      <c r="M21" s="278"/>
      <c r="N21" s="270"/>
      <c r="O21" s="251"/>
      <c r="P21" s="252"/>
      <c r="Q21" s="252"/>
      <c r="R21" s="252"/>
      <c r="S21" s="253"/>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4"/>
      <c r="BC21" s="255"/>
      <c r="BD21" s="256"/>
      <c r="BE21" s="257"/>
      <c r="BF21" s="258"/>
      <c r="BG21" s="259"/>
      <c r="BH21" s="259"/>
      <c r="BI21" s="259"/>
      <c r="BJ21" s="260"/>
    </row>
    <row r="22" spans="2:62" ht="20.25" customHeight="1" x14ac:dyDescent="0.4">
      <c r="B22" s="268"/>
      <c r="C22" s="287"/>
      <c r="D22" s="288"/>
      <c r="E22" s="163"/>
      <c r="F22" s="164">
        <f>C21</f>
        <v>0</v>
      </c>
      <c r="G22" s="163"/>
      <c r="H22" s="164">
        <f>I21</f>
        <v>0</v>
      </c>
      <c r="I22" s="289"/>
      <c r="J22" s="290"/>
      <c r="K22" s="291"/>
      <c r="L22" s="292"/>
      <c r="M22" s="292"/>
      <c r="N22" s="288"/>
      <c r="O22" s="251"/>
      <c r="P22" s="252"/>
      <c r="Q22" s="252"/>
      <c r="R22" s="252"/>
      <c r="S22" s="253"/>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84">
        <f>IF($BE$3="４週",SUM(W22:AX22),IF($BE$3="暦月",SUM(W22:BA22),""))</f>
        <v>0</v>
      </c>
      <c r="BC22" s="285"/>
      <c r="BD22" s="286">
        <f>IF($BE$3="４週",BB22/4,IF($BE$3="暦月",(BB22/($BE$8/7)),""))</f>
        <v>0</v>
      </c>
      <c r="BE22" s="285"/>
      <c r="BF22" s="281"/>
      <c r="BG22" s="282"/>
      <c r="BH22" s="282"/>
      <c r="BI22" s="282"/>
      <c r="BJ22" s="283"/>
    </row>
    <row r="23" spans="2:62" ht="20.25" customHeight="1" x14ac:dyDescent="0.4">
      <c r="B23" s="267">
        <f>B21+1</f>
        <v>4</v>
      </c>
      <c r="C23" s="269"/>
      <c r="D23" s="270"/>
      <c r="E23" s="163"/>
      <c r="F23" s="164"/>
      <c r="G23" s="163"/>
      <c r="H23" s="164"/>
      <c r="I23" s="273"/>
      <c r="J23" s="274"/>
      <c r="K23" s="277"/>
      <c r="L23" s="278"/>
      <c r="M23" s="278"/>
      <c r="N23" s="270"/>
      <c r="O23" s="251"/>
      <c r="P23" s="252"/>
      <c r="Q23" s="252"/>
      <c r="R23" s="252"/>
      <c r="S23" s="253"/>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4"/>
      <c r="BC23" s="255"/>
      <c r="BD23" s="256"/>
      <c r="BE23" s="257"/>
      <c r="BF23" s="258"/>
      <c r="BG23" s="259"/>
      <c r="BH23" s="259"/>
      <c r="BI23" s="259"/>
      <c r="BJ23" s="260"/>
    </row>
    <row r="24" spans="2:62" ht="20.25" customHeight="1" x14ac:dyDescent="0.4">
      <c r="B24" s="268"/>
      <c r="C24" s="287"/>
      <c r="D24" s="288"/>
      <c r="E24" s="163"/>
      <c r="F24" s="164">
        <f>C23</f>
        <v>0</v>
      </c>
      <c r="G24" s="163"/>
      <c r="H24" s="164">
        <f>I23</f>
        <v>0</v>
      </c>
      <c r="I24" s="289"/>
      <c r="J24" s="290"/>
      <c r="K24" s="291"/>
      <c r="L24" s="292"/>
      <c r="M24" s="292"/>
      <c r="N24" s="288"/>
      <c r="O24" s="251"/>
      <c r="P24" s="252"/>
      <c r="Q24" s="252"/>
      <c r="R24" s="252"/>
      <c r="S24" s="253"/>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84">
        <f>IF($BE$3="４週",SUM(W24:AX24),IF($BE$3="暦月",SUM(W24:BA24),""))</f>
        <v>0</v>
      </c>
      <c r="BC24" s="285"/>
      <c r="BD24" s="286">
        <f>IF($BE$3="４週",BB24/4,IF($BE$3="暦月",(BB24/($BE$8/7)),""))</f>
        <v>0</v>
      </c>
      <c r="BE24" s="285"/>
      <c r="BF24" s="281"/>
      <c r="BG24" s="282"/>
      <c r="BH24" s="282"/>
      <c r="BI24" s="282"/>
      <c r="BJ24" s="283"/>
    </row>
    <row r="25" spans="2:62" ht="20.25" customHeight="1" x14ac:dyDescent="0.4">
      <c r="B25" s="267">
        <f>B23+1</f>
        <v>5</v>
      </c>
      <c r="C25" s="269"/>
      <c r="D25" s="270"/>
      <c r="E25" s="163"/>
      <c r="F25" s="164"/>
      <c r="G25" s="163"/>
      <c r="H25" s="164"/>
      <c r="I25" s="273"/>
      <c r="J25" s="274"/>
      <c r="K25" s="277"/>
      <c r="L25" s="278"/>
      <c r="M25" s="278"/>
      <c r="N25" s="270"/>
      <c r="O25" s="251"/>
      <c r="P25" s="252"/>
      <c r="Q25" s="252"/>
      <c r="R25" s="252"/>
      <c r="S25" s="253"/>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4"/>
      <c r="BC25" s="255"/>
      <c r="BD25" s="256"/>
      <c r="BE25" s="257"/>
      <c r="BF25" s="258"/>
      <c r="BG25" s="259"/>
      <c r="BH25" s="259"/>
      <c r="BI25" s="259"/>
      <c r="BJ25" s="260"/>
    </row>
    <row r="26" spans="2:62" ht="20.25" customHeight="1" x14ac:dyDescent="0.4">
      <c r="B26" s="268"/>
      <c r="C26" s="287"/>
      <c r="D26" s="288"/>
      <c r="E26" s="163"/>
      <c r="F26" s="164">
        <f>C25</f>
        <v>0</v>
      </c>
      <c r="G26" s="163"/>
      <c r="H26" s="164">
        <f>I25</f>
        <v>0</v>
      </c>
      <c r="I26" s="289"/>
      <c r="J26" s="290"/>
      <c r="K26" s="291"/>
      <c r="L26" s="292"/>
      <c r="M26" s="292"/>
      <c r="N26" s="288"/>
      <c r="O26" s="251"/>
      <c r="P26" s="252"/>
      <c r="Q26" s="252"/>
      <c r="R26" s="252"/>
      <c r="S26" s="253"/>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84">
        <f>IF($BE$3="４週",SUM(W26:AX26),IF($BE$3="暦月",SUM(W26:BA26),""))</f>
        <v>0</v>
      </c>
      <c r="BC26" s="285"/>
      <c r="BD26" s="286">
        <f>IF($BE$3="４週",BB26/4,IF($BE$3="暦月",(BB26/($BE$8/7)),""))</f>
        <v>0</v>
      </c>
      <c r="BE26" s="285"/>
      <c r="BF26" s="281"/>
      <c r="BG26" s="282"/>
      <c r="BH26" s="282"/>
      <c r="BI26" s="282"/>
      <c r="BJ26" s="283"/>
    </row>
    <row r="27" spans="2:62" ht="20.25" customHeight="1" x14ac:dyDescent="0.4">
      <c r="B27" s="267">
        <f>B25+1</f>
        <v>6</v>
      </c>
      <c r="C27" s="269"/>
      <c r="D27" s="270"/>
      <c r="E27" s="163"/>
      <c r="F27" s="164"/>
      <c r="G27" s="163"/>
      <c r="H27" s="164"/>
      <c r="I27" s="273"/>
      <c r="J27" s="274"/>
      <c r="K27" s="277"/>
      <c r="L27" s="278"/>
      <c r="M27" s="278"/>
      <c r="N27" s="270"/>
      <c r="O27" s="251"/>
      <c r="P27" s="252"/>
      <c r="Q27" s="252"/>
      <c r="R27" s="252"/>
      <c r="S27" s="253"/>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4"/>
      <c r="BC27" s="255"/>
      <c r="BD27" s="256"/>
      <c r="BE27" s="257"/>
      <c r="BF27" s="258"/>
      <c r="BG27" s="259"/>
      <c r="BH27" s="259"/>
      <c r="BI27" s="259"/>
      <c r="BJ27" s="260"/>
    </row>
    <row r="28" spans="2:62" ht="20.25" customHeight="1" x14ac:dyDescent="0.4">
      <c r="B28" s="268"/>
      <c r="C28" s="287"/>
      <c r="D28" s="288"/>
      <c r="E28" s="163"/>
      <c r="F28" s="164">
        <f>C27</f>
        <v>0</v>
      </c>
      <c r="G28" s="163"/>
      <c r="H28" s="164">
        <f>I27</f>
        <v>0</v>
      </c>
      <c r="I28" s="289"/>
      <c r="J28" s="290"/>
      <c r="K28" s="291"/>
      <c r="L28" s="292"/>
      <c r="M28" s="292"/>
      <c r="N28" s="288"/>
      <c r="O28" s="251"/>
      <c r="P28" s="252"/>
      <c r="Q28" s="252"/>
      <c r="R28" s="252"/>
      <c r="S28" s="253"/>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84">
        <f>IF($BE$3="４週",SUM(W28:AX28),IF($BE$3="暦月",SUM(W28:BA28),""))</f>
        <v>0</v>
      </c>
      <c r="BC28" s="285"/>
      <c r="BD28" s="286">
        <f>IF($BE$3="４週",BB28/4,IF($BE$3="暦月",(BB28/($BE$8/7)),""))</f>
        <v>0</v>
      </c>
      <c r="BE28" s="285"/>
      <c r="BF28" s="281"/>
      <c r="BG28" s="282"/>
      <c r="BH28" s="282"/>
      <c r="BI28" s="282"/>
      <c r="BJ28" s="283"/>
    </row>
    <row r="29" spans="2:62" ht="20.25" customHeight="1" x14ac:dyDescent="0.4">
      <c r="B29" s="267">
        <f>B27+1</f>
        <v>7</v>
      </c>
      <c r="C29" s="269"/>
      <c r="D29" s="270"/>
      <c r="E29" s="163"/>
      <c r="F29" s="164"/>
      <c r="G29" s="163"/>
      <c r="H29" s="164"/>
      <c r="I29" s="273"/>
      <c r="J29" s="274"/>
      <c r="K29" s="277"/>
      <c r="L29" s="278"/>
      <c r="M29" s="278"/>
      <c r="N29" s="270"/>
      <c r="O29" s="251"/>
      <c r="P29" s="252"/>
      <c r="Q29" s="252"/>
      <c r="R29" s="252"/>
      <c r="S29" s="253"/>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4"/>
      <c r="BC29" s="255"/>
      <c r="BD29" s="256"/>
      <c r="BE29" s="257"/>
      <c r="BF29" s="258"/>
      <c r="BG29" s="259"/>
      <c r="BH29" s="259"/>
      <c r="BI29" s="259"/>
      <c r="BJ29" s="260"/>
    </row>
    <row r="30" spans="2:62" ht="20.25" customHeight="1" x14ac:dyDescent="0.4">
      <c r="B30" s="268"/>
      <c r="C30" s="287"/>
      <c r="D30" s="288"/>
      <c r="E30" s="163"/>
      <c r="F30" s="164">
        <f>C29</f>
        <v>0</v>
      </c>
      <c r="G30" s="163"/>
      <c r="H30" s="164">
        <f>I29</f>
        <v>0</v>
      </c>
      <c r="I30" s="289"/>
      <c r="J30" s="290"/>
      <c r="K30" s="291"/>
      <c r="L30" s="292"/>
      <c r="M30" s="292"/>
      <c r="N30" s="288"/>
      <c r="O30" s="251"/>
      <c r="P30" s="252"/>
      <c r="Q30" s="252"/>
      <c r="R30" s="252"/>
      <c r="S30" s="253"/>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84">
        <f>IF($BE$3="４週",SUM(W30:AX30),IF($BE$3="暦月",SUM(W30:BA30),""))</f>
        <v>0</v>
      </c>
      <c r="BC30" s="285"/>
      <c r="BD30" s="286">
        <f>IF($BE$3="４週",BB30/4,IF($BE$3="暦月",(BB30/($BE$8/7)),""))</f>
        <v>0</v>
      </c>
      <c r="BE30" s="285"/>
      <c r="BF30" s="281"/>
      <c r="BG30" s="282"/>
      <c r="BH30" s="282"/>
      <c r="BI30" s="282"/>
      <c r="BJ30" s="283"/>
    </row>
    <row r="31" spans="2:62" ht="20.25" customHeight="1" x14ac:dyDescent="0.4">
      <c r="B31" s="267">
        <f>B29+1</f>
        <v>8</v>
      </c>
      <c r="C31" s="269"/>
      <c r="D31" s="270"/>
      <c r="E31" s="163"/>
      <c r="F31" s="164"/>
      <c r="G31" s="163"/>
      <c r="H31" s="164"/>
      <c r="I31" s="273"/>
      <c r="J31" s="274"/>
      <c r="K31" s="277"/>
      <c r="L31" s="278"/>
      <c r="M31" s="278"/>
      <c r="N31" s="270"/>
      <c r="O31" s="251"/>
      <c r="P31" s="252"/>
      <c r="Q31" s="252"/>
      <c r="R31" s="252"/>
      <c r="S31" s="253"/>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4"/>
      <c r="BC31" s="255"/>
      <c r="BD31" s="256"/>
      <c r="BE31" s="257"/>
      <c r="BF31" s="258"/>
      <c r="BG31" s="259"/>
      <c r="BH31" s="259"/>
      <c r="BI31" s="259"/>
      <c r="BJ31" s="260"/>
    </row>
    <row r="32" spans="2:62" ht="20.25" customHeight="1" x14ac:dyDescent="0.4">
      <c r="B32" s="268"/>
      <c r="C32" s="287"/>
      <c r="D32" s="288"/>
      <c r="E32" s="163"/>
      <c r="F32" s="164">
        <f>C31</f>
        <v>0</v>
      </c>
      <c r="G32" s="163"/>
      <c r="H32" s="164">
        <f>I31</f>
        <v>0</v>
      </c>
      <c r="I32" s="289"/>
      <c r="J32" s="290"/>
      <c r="K32" s="291"/>
      <c r="L32" s="292"/>
      <c r="M32" s="292"/>
      <c r="N32" s="288"/>
      <c r="O32" s="251"/>
      <c r="P32" s="252"/>
      <c r="Q32" s="252"/>
      <c r="R32" s="252"/>
      <c r="S32" s="253"/>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84">
        <f>IF($BE$3="４週",SUM(W32:AX32),IF($BE$3="暦月",SUM(W32:BA32),""))</f>
        <v>0</v>
      </c>
      <c r="BC32" s="285"/>
      <c r="BD32" s="286">
        <f>IF($BE$3="４週",BB32/4,IF($BE$3="暦月",(BB32/($BE$8/7)),""))</f>
        <v>0</v>
      </c>
      <c r="BE32" s="285"/>
      <c r="BF32" s="281"/>
      <c r="BG32" s="282"/>
      <c r="BH32" s="282"/>
      <c r="BI32" s="282"/>
      <c r="BJ32" s="283"/>
    </row>
    <row r="33" spans="2:62" ht="20.25" customHeight="1" x14ac:dyDescent="0.4">
      <c r="B33" s="267">
        <f>B31+1</f>
        <v>9</v>
      </c>
      <c r="C33" s="269"/>
      <c r="D33" s="270"/>
      <c r="E33" s="163"/>
      <c r="F33" s="164"/>
      <c r="G33" s="163"/>
      <c r="H33" s="164"/>
      <c r="I33" s="273"/>
      <c r="J33" s="274"/>
      <c r="K33" s="277"/>
      <c r="L33" s="278"/>
      <c r="M33" s="278"/>
      <c r="N33" s="270"/>
      <c r="O33" s="251"/>
      <c r="P33" s="252"/>
      <c r="Q33" s="252"/>
      <c r="R33" s="252"/>
      <c r="S33" s="253"/>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4"/>
      <c r="BC33" s="255"/>
      <c r="BD33" s="256"/>
      <c r="BE33" s="257"/>
      <c r="BF33" s="258"/>
      <c r="BG33" s="259"/>
      <c r="BH33" s="259"/>
      <c r="BI33" s="259"/>
      <c r="BJ33" s="260"/>
    </row>
    <row r="34" spans="2:62" ht="20.25" customHeight="1" x14ac:dyDescent="0.4">
      <c r="B34" s="268"/>
      <c r="C34" s="287"/>
      <c r="D34" s="288"/>
      <c r="E34" s="163"/>
      <c r="F34" s="164">
        <f>C33</f>
        <v>0</v>
      </c>
      <c r="G34" s="163"/>
      <c r="H34" s="164">
        <f>I33</f>
        <v>0</v>
      </c>
      <c r="I34" s="289"/>
      <c r="J34" s="290"/>
      <c r="K34" s="291"/>
      <c r="L34" s="292"/>
      <c r="M34" s="292"/>
      <c r="N34" s="288"/>
      <c r="O34" s="251"/>
      <c r="P34" s="252"/>
      <c r="Q34" s="252"/>
      <c r="R34" s="252"/>
      <c r="S34" s="253"/>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84">
        <f>IF($BE$3="４週",SUM(W34:AX34),IF($BE$3="暦月",SUM(W34:BA34),""))</f>
        <v>0</v>
      </c>
      <c r="BC34" s="285"/>
      <c r="BD34" s="286">
        <f>IF($BE$3="４週",BB34/4,IF($BE$3="暦月",(BB34/($BE$8/7)),""))</f>
        <v>0</v>
      </c>
      <c r="BE34" s="285"/>
      <c r="BF34" s="281"/>
      <c r="BG34" s="282"/>
      <c r="BH34" s="282"/>
      <c r="BI34" s="282"/>
      <c r="BJ34" s="283"/>
    </row>
    <row r="35" spans="2:62" ht="20.25" customHeight="1" x14ac:dyDescent="0.4">
      <c r="B35" s="267">
        <f>B33+1</f>
        <v>10</v>
      </c>
      <c r="C35" s="269"/>
      <c r="D35" s="270"/>
      <c r="E35" s="163"/>
      <c r="F35" s="164"/>
      <c r="G35" s="163"/>
      <c r="H35" s="164"/>
      <c r="I35" s="273"/>
      <c r="J35" s="274"/>
      <c r="K35" s="277"/>
      <c r="L35" s="278"/>
      <c r="M35" s="278"/>
      <c r="N35" s="270"/>
      <c r="O35" s="251"/>
      <c r="P35" s="252"/>
      <c r="Q35" s="252"/>
      <c r="R35" s="252"/>
      <c r="S35" s="253"/>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4"/>
      <c r="BC35" s="255"/>
      <c r="BD35" s="256"/>
      <c r="BE35" s="257"/>
      <c r="BF35" s="258"/>
      <c r="BG35" s="259"/>
      <c r="BH35" s="259"/>
      <c r="BI35" s="259"/>
      <c r="BJ35" s="260"/>
    </row>
    <row r="36" spans="2:62" ht="20.25" customHeight="1" x14ac:dyDescent="0.4">
      <c r="B36" s="268"/>
      <c r="C36" s="287"/>
      <c r="D36" s="288"/>
      <c r="E36" s="163"/>
      <c r="F36" s="164">
        <f>C35</f>
        <v>0</v>
      </c>
      <c r="G36" s="163"/>
      <c r="H36" s="164">
        <f>I35</f>
        <v>0</v>
      </c>
      <c r="I36" s="289"/>
      <c r="J36" s="290"/>
      <c r="K36" s="291"/>
      <c r="L36" s="292"/>
      <c r="M36" s="292"/>
      <c r="N36" s="288"/>
      <c r="O36" s="251"/>
      <c r="P36" s="252"/>
      <c r="Q36" s="252"/>
      <c r="R36" s="252"/>
      <c r="S36" s="253"/>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84">
        <f>IF($BE$3="４週",SUM(W36:AX36),IF($BE$3="暦月",SUM(W36:BA36),""))</f>
        <v>0</v>
      </c>
      <c r="BC36" s="285"/>
      <c r="BD36" s="286">
        <f>IF($BE$3="４週",BB36/4,IF($BE$3="暦月",(BB36/($BE$8/7)),""))</f>
        <v>0</v>
      </c>
      <c r="BE36" s="285"/>
      <c r="BF36" s="281"/>
      <c r="BG36" s="282"/>
      <c r="BH36" s="282"/>
      <c r="BI36" s="282"/>
      <c r="BJ36" s="283"/>
    </row>
    <row r="37" spans="2:62" ht="20.25" customHeight="1" x14ac:dyDescent="0.4">
      <c r="B37" s="267">
        <f>B35+1</f>
        <v>11</v>
      </c>
      <c r="C37" s="269"/>
      <c r="D37" s="270"/>
      <c r="E37" s="163"/>
      <c r="F37" s="164"/>
      <c r="G37" s="163"/>
      <c r="H37" s="164"/>
      <c r="I37" s="273"/>
      <c r="J37" s="274"/>
      <c r="K37" s="277"/>
      <c r="L37" s="278"/>
      <c r="M37" s="278"/>
      <c r="N37" s="270"/>
      <c r="O37" s="251"/>
      <c r="P37" s="252"/>
      <c r="Q37" s="252"/>
      <c r="R37" s="252"/>
      <c r="S37" s="253"/>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4"/>
      <c r="BC37" s="255"/>
      <c r="BD37" s="256"/>
      <c r="BE37" s="257"/>
      <c r="BF37" s="258"/>
      <c r="BG37" s="259"/>
      <c r="BH37" s="259"/>
      <c r="BI37" s="259"/>
      <c r="BJ37" s="260"/>
    </row>
    <row r="38" spans="2:62" ht="20.25" customHeight="1" x14ac:dyDescent="0.4">
      <c r="B38" s="268"/>
      <c r="C38" s="287"/>
      <c r="D38" s="288"/>
      <c r="E38" s="163"/>
      <c r="F38" s="164">
        <f>C37</f>
        <v>0</v>
      </c>
      <c r="G38" s="163"/>
      <c r="H38" s="164">
        <f>I37</f>
        <v>0</v>
      </c>
      <c r="I38" s="289"/>
      <c r="J38" s="290"/>
      <c r="K38" s="291"/>
      <c r="L38" s="292"/>
      <c r="M38" s="292"/>
      <c r="N38" s="288"/>
      <c r="O38" s="251"/>
      <c r="P38" s="252"/>
      <c r="Q38" s="252"/>
      <c r="R38" s="252"/>
      <c r="S38" s="253"/>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84">
        <f>IF($BE$3="４週",SUM(W38:AX38),IF($BE$3="暦月",SUM(W38:BA38),""))</f>
        <v>0</v>
      </c>
      <c r="BC38" s="285"/>
      <c r="BD38" s="286">
        <f>IF($BE$3="４週",BB38/4,IF($BE$3="暦月",(BB38/($BE$8/7)),""))</f>
        <v>0</v>
      </c>
      <c r="BE38" s="285"/>
      <c r="BF38" s="281"/>
      <c r="BG38" s="282"/>
      <c r="BH38" s="282"/>
      <c r="BI38" s="282"/>
      <c r="BJ38" s="283"/>
    </row>
    <row r="39" spans="2:62" ht="20.25" customHeight="1" x14ac:dyDescent="0.4">
      <c r="B39" s="267">
        <f>B37+1</f>
        <v>12</v>
      </c>
      <c r="C39" s="269"/>
      <c r="D39" s="270"/>
      <c r="E39" s="163"/>
      <c r="F39" s="164"/>
      <c r="G39" s="163"/>
      <c r="H39" s="164"/>
      <c r="I39" s="273"/>
      <c r="J39" s="274"/>
      <c r="K39" s="277"/>
      <c r="L39" s="278"/>
      <c r="M39" s="278"/>
      <c r="N39" s="270"/>
      <c r="O39" s="251"/>
      <c r="P39" s="252"/>
      <c r="Q39" s="252"/>
      <c r="R39" s="252"/>
      <c r="S39" s="253"/>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4"/>
      <c r="BC39" s="255"/>
      <c r="BD39" s="256"/>
      <c r="BE39" s="257"/>
      <c r="BF39" s="258"/>
      <c r="BG39" s="259"/>
      <c r="BH39" s="259"/>
      <c r="BI39" s="259"/>
      <c r="BJ39" s="260"/>
    </row>
    <row r="40" spans="2:62" ht="20.25" customHeight="1" x14ac:dyDescent="0.4">
      <c r="B40" s="268"/>
      <c r="C40" s="287"/>
      <c r="D40" s="288"/>
      <c r="E40" s="163"/>
      <c r="F40" s="164">
        <f>C39</f>
        <v>0</v>
      </c>
      <c r="G40" s="163"/>
      <c r="H40" s="164">
        <f>I39</f>
        <v>0</v>
      </c>
      <c r="I40" s="289"/>
      <c r="J40" s="290"/>
      <c r="K40" s="291"/>
      <c r="L40" s="292"/>
      <c r="M40" s="292"/>
      <c r="N40" s="288"/>
      <c r="O40" s="251"/>
      <c r="P40" s="252"/>
      <c r="Q40" s="252"/>
      <c r="R40" s="252"/>
      <c r="S40" s="253"/>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84">
        <f>IF($BE$3="４週",SUM(W40:AX40),IF($BE$3="暦月",SUM(W40:BA40),""))</f>
        <v>0</v>
      </c>
      <c r="BC40" s="285"/>
      <c r="BD40" s="286">
        <f>IF($BE$3="４週",BB40/4,IF($BE$3="暦月",(BB40/($BE$8/7)),""))</f>
        <v>0</v>
      </c>
      <c r="BE40" s="285"/>
      <c r="BF40" s="281"/>
      <c r="BG40" s="282"/>
      <c r="BH40" s="282"/>
      <c r="BI40" s="282"/>
      <c r="BJ40" s="283"/>
    </row>
    <row r="41" spans="2:62" ht="20.25" customHeight="1" x14ac:dyDescent="0.4">
      <c r="B41" s="267">
        <f>B39+1</f>
        <v>13</v>
      </c>
      <c r="C41" s="269"/>
      <c r="D41" s="270"/>
      <c r="E41" s="163"/>
      <c r="F41" s="164"/>
      <c r="G41" s="163"/>
      <c r="H41" s="164"/>
      <c r="I41" s="273"/>
      <c r="J41" s="274"/>
      <c r="K41" s="277"/>
      <c r="L41" s="278"/>
      <c r="M41" s="278"/>
      <c r="N41" s="270"/>
      <c r="O41" s="251"/>
      <c r="P41" s="252"/>
      <c r="Q41" s="252"/>
      <c r="R41" s="252"/>
      <c r="S41" s="253"/>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4"/>
      <c r="BC41" s="255"/>
      <c r="BD41" s="256"/>
      <c r="BE41" s="257"/>
      <c r="BF41" s="258"/>
      <c r="BG41" s="259"/>
      <c r="BH41" s="259"/>
      <c r="BI41" s="259"/>
      <c r="BJ41" s="260"/>
    </row>
    <row r="42" spans="2:62" ht="20.25" customHeight="1" x14ac:dyDescent="0.4">
      <c r="B42" s="268"/>
      <c r="C42" s="287"/>
      <c r="D42" s="288"/>
      <c r="E42" s="163"/>
      <c r="F42" s="164">
        <f>C41</f>
        <v>0</v>
      </c>
      <c r="G42" s="163"/>
      <c r="H42" s="164">
        <f>I41</f>
        <v>0</v>
      </c>
      <c r="I42" s="289"/>
      <c r="J42" s="290"/>
      <c r="K42" s="291"/>
      <c r="L42" s="292"/>
      <c r="M42" s="292"/>
      <c r="N42" s="288"/>
      <c r="O42" s="251"/>
      <c r="P42" s="252"/>
      <c r="Q42" s="252"/>
      <c r="R42" s="252"/>
      <c r="S42" s="253"/>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84">
        <f>IF($BE$3="４週",SUM(W42:AX42),IF($BE$3="暦月",SUM(W42:BA42),""))</f>
        <v>0</v>
      </c>
      <c r="BC42" s="285"/>
      <c r="BD42" s="286">
        <f>IF($BE$3="４週",BB42/4,IF($BE$3="暦月",(BB42/($BE$8/7)),""))</f>
        <v>0</v>
      </c>
      <c r="BE42" s="285"/>
      <c r="BF42" s="281"/>
      <c r="BG42" s="282"/>
      <c r="BH42" s="282"/>
      <c r="BI42" s="282"/>
      <c r="BJ42" s="283"/>
    </row>
    <row r="43" spans="2:62" ht="20.25" customHeight="1" x14ac:dyDescent="0.4">
      <c r="B43" s="267">
        <f>B41+1</f>
        <v>14</v>
      </c>
      <c r="C43" s="269"/>
      <c r="D43" s="270"/>
      <c r="E43" s="163"/>
      <c r="F43" s="164"/>
      <c r="G43" s="163"/>
      <c r="H43" s="164"/>
      <c r="I43" s="273"/>
      <c r="J43" s="274"/>
      <c r="K43" s="277"/>
      <c r="L43" s="278"/>
      <c r="M43" s="278"/>
      <c r="N43" s="270"/>
      <c r="O43" s="251"/>
      <c r="P43" s="252"/>
      <c r="Q43" s="252"/>
      <c r="R43" s="252"/>
      <c r="S43" s="253"/>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4"/>
      <c r="BC43" s="255"/>
      <c r="BD43" s="256"/>
      <c r="BE43" s="257"/>
      <c r="BF43" s="258"/>
      <c r="BG43" s="259"/>
      <c r="BH43" s="259"/>
      <c r="BI43" s="259"/>
      <c r="BJ43" s="260"/>
    </row>
    <row r="44" spans="2:62" ht="20.25" customHeight="1" x14ac:dyDescent="0.4">
      <c r="B44" s="268"/>
      <c r="C44" s="287"/>
      <c r="D44" s="288"/>
      <c r="E44" s="163"/>
      <c r="F44" s="164">
        <f>C43</f>
        <v>0</v>
      </c>
      <c r="G44" s="163"/>
      <c r="H44" s="164">
        <f>I43</f>
        <v>0</v>
      </c>
      <c r="I44" s="289"/>
      <c r="J44" s="290"/>
      <c r="K44" s="291"/>
      <c r="L44" s="292"/>
      <c r="M44" s="292"/>
      <c r="N44" s="288"/>
      <c r="O44" s="251"/>
      <c r="P44" s="252"/>
      <c r="Q44" s="252"/>
      <c r="R44" s="252"/>
      <c r="S44" s="253"/>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84">
        <f>IF($BE$3="４週",SUM(W44:AX44),IF($BE$3="暦月",SUM(W44:BA44),""))</f>
        <v>0</v>
      </c>
      <c r="BC44" s="285"/>
      <c r="BD44" s="286">
        <f>IF($BE$3="４週",BB44/4,IF($BE$3="暦月",(BB44/($BE$8/7)),""))</f>
        <v>0</v>
      </c>
      <c r="BE44" s="285"/>
      <c r="BF44" s="281"/>
      <c r="BG44" s="282"/>
      <c r="BH44" s="282"/>
      <c r="BI44" s="282"/>
      <c r="BJ44" s="283"/>
    </row>
    <row r="45" spans="2:62" ht="20.25" customHeight="1" x14ac:dyDescent="0.4">
      <c r="B45" s="267">
        <f>B43+1</f>
        <v>15</v>
      </c>
      <c r="C45" s="269"/>
      <c r="D45" s="270"/>
      <c r="E45" s="163"/>
      <c r="F45" s="164"/>
      <c r="G45" s="163"/>
      <c r="H45" s="164"/>
      <c r="I45" s="273"/>
      <c r="J45" s="274"/>
      <c r="K45" s="277"/>
      <c r="L45" s="278"/>
      <c r="M45" s="278"/>
      <c r="N45" s="270"/>
      <c r="O45" s="251"/>
      <c r="P45" s="252"/>
      <c r="Q45" s="252"/>
      <c r="R45" s="252"/>
      <c r="S45" s="253"/>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4"/>
      <c r="BC45" s="255"/>
      <c r="BD45" s="256"/>
      <c r="BE45" s="257"/>
      <c r="BF45" s="258"/>
      <c r="BG45" s="259"/>
      <c r="BH45" s="259"/>
      <c r="BI45" s="259"/>
      <c r="BJ45" s="260"/>
    </row>
    <row r="46" spans="2:62" ht="20.25" customHeight="1" x14ac:dyDescent="0.4">
      <c r="B46" s="268"/>
      <c r="C46" s="287"/>
      <c r="D46" s="288"/>
      <c r="E46" s="163"/>
      <c r="F46" s="164">
        <f>C45</f>
        <v>0</v>
      </c>
      <c r="G46" s="163"/>
      <c r="H46" s="164">
        <f>I45</f>
        <v>0</v>
      </c>
      <c r="I46" s="289"/>
      <c r="J46" s="290"/>
      <c r="K46" s="291"/>
      <c r="L46" s="292"/>
      <c r="M46" s="292"/>
      <c r="N46" s="288"/>
      <c r="O46" s="251"/>
      <c r="P46" s="252"/>
      <c r="Q46" s="252"/>
      <c r="R46" s="252"/>
      <c r="S46" s="253"/>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84">
        <f>IF($BE$3="４週",SUM(W46:AX46),IF($BE$3="暦月",SUM(W46:BA46),""))</f>
        <v>0</v>
      </c>
      <c r="BC46" s="285"/>
      <c r="BD46" s="286">
        <f>IF($BE$3="４週",BB46/4,IF($BE$3="暦月",(BB46/($BE$8/7)),""))</f>
        <v>0</v>
      </c>
      <c r="BE46" s="285"/>
      <c r="BF46" s="281"/>
      <c r="BG46" s="282"/>
      <c r="BH46" s="282"/>
      <c r="BI46" s="282"/>
      <c r="BJ46" s="283"/>
    </row>
    <row r="47" spans="2:62" ht="20.25" customHeight="1" x14ac:dyDescent="0.4">
      <c r="B47" s="267">
        <f>B45+1</f>
        <v>16</v>
      </c>
      <c r="C47" s="269"/>
      <c r="D47" s="270"/>
      <c r="E47" s="163"/>
      <c r="F47" s="164"/>
      <c r="G47" s="163"/>
      <c r="H47" s="164"/>
      <c r="I47" s="273"/>
      <c r="J47" s="274"/>
      <c r="K47" s="277"/>
      <c r="L47" s="278"/>
      <c r="M47" s="278"/>
      <c r="N47" s="270"/>
      <c r="O47" s="251"/>
      <c r="P47" s="252"/>
      <c r="Q47" s="252"/>
      <c r="R47" s="252"/>
      <c r="S47" s="253"/>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4"/>
      <c r="BC47" s="255"/>
      <c r="BD47" s="256"/>
      <c r="BE47" s="257"/>
      <c r="BF47" s="258"/>
      <c r="BG47" s="259"/>
      <c r="BH47" s="259"/>
      <c r="BI47" s="259"/>
      <c r="BJ47" s="260"/>
    </row>
    <row r="48" spans="2:62" ht="20.25" customHeight="1" x14ac:dyDescent="0.4">
      <c r="B48" s="268"/>
      <c r="C48" s="287"/>
      <c r="D48" s="288"/>
      <c r="E48" s="163"/>
      <c r="F48" s="164">
        <f>C47</f>
        <v>0</v>
      </c>
      <c r="G48" s="163"/>
      <c r="H48" s="164">
        <f>I47</f>
        <v>0</v>
      </c>
      <c r="I48" s="289"/>
      <c r="J48" s="290"/>
      <c r="K48" s="291"/>
      <c r="L48" s="292"/>
      <c r="M48" s="292"/>
      <c r="N48" s="288"/>
      <c r="O48" s="251"/>
      <c r="P48" s="252"/>
      <c r="Q48" s="252"/>
      <c r="R48" s="252"/>
      <c r="S48" s="253"/>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84">
        <f>IF($BE$3="４週",SUM(W48:AX48),IF($BE$3="暦月",SUM(W48:BA48),""))</f>
        <v>0</v>
      </c>
      <c r="BC48" s="285"/>
      <c r="BD48" s="286">
        <f>IF($BE$3="４週",BB48/4,IF($BE$3="暦月",(BB48/($BE$8/7)),""))</f>
        <v>0</v>
      </c>
      <c r="BE48" s="285"/>
      <c r="BF48" s="281"/>
      <c r="BG48" s="282"/>
      <c r="BH48" s="282"/>
      <c r="BI48" s="282"/>
      <c r="BJ48" s="283"/>
    </row>
    <row r="49" spans="2:62" ht="20.25" customHeight="1" x14ac:dyDescent="0.4">
      <c r="B49" s="267">
        <f>B47+1</f>
        <v>17</v>
      </c>
      <c r="C49" s="269"/>
      <c r="D49" s="270"/>
      <c r="E49" s="163"/>
      <c r="F49" s="164"/>
      <c r="G49" s="163"/>
      <c r="H49" s="164"/>
      <c r="I49" s="273"/>
      <c r="J49" s="274"/>
      <c r="K49" s="277"/>
      <c r="L49" s="278"/>
      <c r="M49" s="278"/>
      <c r="N49" s="270"/>
      <c r="O49" s="251"/>
      <c r="P49" s="252"/>
      <c r="Q49" s="252"/>
      <c r="R49" s="252"/>
      <c r="S49" s="253"/>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4"/>
      <c r="BC49" s="255"/>
      <c r="BD49" s="256"/>
      <c r="BE49" s="257"/>
      <c r="BF49" s="258"/>
      <c r="BG49" s="259"/>
      <c r="BH49" s="259"/>
      <c r="BI49" s="259"/>
      <c r="BJ49" s="260"/>
    </row>
    <row r="50" spans="2:62" ht="20.25" customHeight="1" x14ac:dyDescent="0.4">
      <c r="B50" s="268"/>
      <c r="C50" s="287"/>
      <c r="D50" s="288"/>
      <c r="E50" s="163"/>
      <c r="F50" s="164">
        <f>C49</f>
        <v>0</v>
      </c>
      <c r="G50" s="163"/>
      <c r="H50" s="164">
        <f>I49</f>
        <v>0</v>
      </c>
      <c r="I50" s="289"/>
      <c r="J50" s="290"/>
      <c r="K50" s="291"/>
      <c r="L50" s="292"/>
      <c r="M50" s="292"/>
      <c r="N50" s="288"/>
      <c r="O50" s="251"/>
      <c r="P50" s="252"/>
      <c r="Q50" s="252"/>
      <c r="R50" s="252"/>
      <c r="S50" s="253"/>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84">
        <f>IF($BE$3="４週",SUM(W50:AX50),IF($BE$3="暦月",SUM(W50:BA50),""))</f>
        <v>0</v>
      </c>
      <c r="BC50" s="285"/>
      <c r="BD50" s="286">
        <f>IF($BE$3="４週",BB50/4,IF($BE$3="暦月",(BB50/($BE$8/7)),""))</f>
        <v>0</v>
      </c>
      <c r="BE50" s="285"/>
      <c r="BF50" s="281"/>
      <c r="BG50" s="282"/>
      <c r="BH50" s="282"/>
      <c r="BI50" s="282"/>
      <c r="BJ50" s="283"/>
    </row>
    <row r="51" spans="2:62" ht="20.25" customHeight="1" x14ac:dyDescent="0.4">
      <c r="B51" s="267">
        <f>B49+1</f>
        <v>18</v>
      </c>
      <c r="C51" s="269"/>
      <c r="D51" s="270"/>
      <c r="E51" s="163"/>
      <c r="F51" s="164"/>
      <c r="G51" s="163"/>
      <c r="H51" s="164"/>
      <c r="I51" s="273"/>
      <c r="J51" s="274"/>
      <c r="K51" s="277"/>
      <c r="L51" s="278"/>
      <c r="M51" s="278"/>
      <c r="N51" s="270"/>
      <c r="O51" s="251"/>
      <c r="P51" s="252"/>
      <c r="Q51" s="252"/>
      <c r="R51" s="252"/>
      <c r="S51" s="253"/>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4"/>
      <c r="BC51" s="255"/>
      <c r="BD51" s="256"/>
      <c r="BE51" s="257"/>
      <c r="BF51" s="258"/>
      <c r="BG51" s="259"/>
      <c r="BH51" s="259"/>
      <c r="BI51" s="259"/>
      <c r="BJ51" s="260"/>
    </row>
    <row r="52" spans="2:62" ht="20.25" customHeight="1" x14ac:dyDescent="0.4">
      <c r="B52" s="268"/>
      <c r="C52" s="287"/>
      <c r="D52" s="288"/>
      <c r="E52" s="163"/>
      <c r="F52" s="164">
        <f>C51</f>
        <v>0</v>
      </c>
      <c r="G52" s="163"/>
      <c r="H52" s="164">
        <f>I51</f>
        <v>0</v>
      </c>
      <c r="I52" s="289"/>
      <c r="J52" s="290"/>
      <c r="K52" s="291"/>
      <c r="L52" s="292"/>
      <c r="M52" s="292"/>
      <c r="N52" s="288"/>
      <c r="O52" s="251"/>
      <c r="P52" s="252"/>
      <c r="Q52" s="252"/>
      <c r="R52" s="252"/>
      <c r="S52" s="253"/>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84">
        <f>IF($BE$3="４週",SUM(W52:AX52),IF($BE$3="暦月",SUM(W52:BA52),""))</f>
        <v>0</v>
      </c>
      <c r="BC52" s="285"/>
      <c r="BD52" s="286">
        <f>IF($BE$3="４週",BB52/4,IF($BE$3="暦月",(BB52/($BE$8/7)),""))</f>
        <v>0</v>
      </c>
      <c r="BE52" s="285"/>
      <c r="BF52" s="281"/>
      <c r="BG52" s="282"/>
      <c r="BH52" s="282"/>
      <c r="BI52" s="282"/>
      <c r="BJ52" s="283"/>
    </row>
    <row r="53" spans="2:62" ht="20.25" customHeight="1" x14ac:dyDescent="0.4">
      <c r="B53" s="267">
        <f>B51+1</f>
        <v>19</v>
      </c>
      <c r="C53" s="269"/>
      <c r="D53" s="270"/>
      <c r="E53" s="165"/>
      <c r="F53" s="166"/>
      <c r="G53" s="165"/>
      <c r="H53" s="166"/>
      <c r="I53" s="273"/>
      <c r="J53" s="274"/>
      <c r="K53" s="277"/>
      <c r="L53" s="278"/>
      <c r="M53" s="278"/>
      <c r="N53" s="270"/>
      <c r="O53" s="251"/>
      <c r="P53" s="252"/>
      <c r="Q53" s="252"/>
      <c r="R53" s="252"/>
      <c r="S53" s="253"/>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4"/>
      <c r="BC53" s="255"/>
      <c r="BD53" s="256"/>
      <c r="BE53" s="257"/>
      <c r="BF53" s="258"/>
      <c r="BG53" s="259"/>
      <c r="BH53" s="259"/>
      <c r="BI53" s="259"/>
      <c r="BJ53" s="260"/>
    </row>
    <row r="54" spans="2:62" ht="20.25" customHeight="1" x14ac:dyDescent="0.4">
      <c r="B54" s="268"/>
      <c r="C54" s="287"/>
      <c r="D54" s="288"/>
      <c r="E54" s="163"/>
      <c r="F54" s="164">
        <f>C53</f>
        <v>0</v>
      </c>
      <c r="G54" s="163"/>
      <c r="H54" s="164">
        <f>I53</f>
        <v>0</v>
      </c>
      <c r="I54" s="289"/>
      <c r="J54" s="290"/>
      <c r="K54" s="291"/>
      <c r="L54" s="292"/>
      <c r="M54" s="292"/>
      <c r="N54" s="288"/>
      <c r="O54" s="251"/>
      <c r="P54" s="252"/>
      <c r="Q54" s="252"/>
      <c r="R54" s="252"/>
      <c r="S54" s="253"/>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84">
        <f>IF($BE$3="４週",SUM(W54:AX54),IF($BE$3="暦月",SUM(W54:BA54),""))</f>
        <v>0</v>
      </c>
      <c r="BC54" s="285"/>
      <c r="BD54" s="286">
        <f>IF($BE$3="４週",BB54/4,IF($BE$3="暦月",(BB54/($BE$8/7)),""))</f>
        <v>0</v>
      </c>
      <c r="BE54" s="285"/>
      <c r="BF54" s="281"/>
      <c r="BG54" s="282"/>
      <c r="BH54" s="282"/>
      <c r="BI54" s="282"/>
      <c r="BJ54" s="283"/>
    </row>
    <row r="55" spans="2:62" ht="20.25" customHeight="1" x14ac:dyDescent="0.4">
      <c r="B55" s="267">
        <f>B53+1</f>
        <v>20</v>
      </c>
      <c r="C55" s="269"/>
      <c r="D55" s="270"/>
      <c r="E55" s="165"/>
      <c r="F55" s="166"/>
      <c r="G55" s="165"/>
      <c r="H55" s="166"/>
      <c r="I55" s="273"/>
      <c r="J55" s="274"/>
      <c r="K55" s="277"/>
      <c r="L55" s="278"/>
      <c r="M55" s="278"/>
      <c r="N55" s="270"/>
      <c r="O55" s="251"/>
      <c r="P55" s="252"/>
      <c r="Q55" s="252"/>
      <c r="R55" s="252"/>
      <c r="S55" s="253"/>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4"/>
      <c r="BC55" s="255"/>
      <c r="BD55" s="256"/>
      <c r="BE55" s="257"/>
      <c r="BF55" s="258"/>
      <c r="BG55" s="259"/>
      <c r="BH55" s="259"/>
      <c r="BI55" s="259"/>
      <c r="BJ55" s="260"/>
    </row>
    <row r="56" spans="2:62" ht="20.25" customHeight="1" x14ac:dyDescent="0.4">
      <c r="B56" s="268"/>
      <c r="C56" s="287"/>
      <c r="D56" s="288"/>
      <c r="E56" s="163"/>
      <c r="F56" s="164">
        <f>C55</f>
        <v>0</v>
      </c>
      <c r="G56" s="163"/>
      <c r="H56" s="164">
        <f>I55</f>
        <v>0</v>
      </c>
      <c r="I56" s="289"/>
      <c r="J56" s="290"/>
      <c r="K56" s="291"/>
      <c r="L56" s="292"/>
      <c r="M56" s="292"/>
      <c r="N56" s="288"/>
      <c r="O56" s="251"/>
      <c r="P56" s="252"/>
      <c r="Q56" s="252"/>
      <c r="R56" s="252"/>
      <c r="S56" s="253"/>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84">
        <f>IF($BE$3="４週",SUM(W56:AX56),IF($BE$3="暦月",SUM(W56:BA56),""))</f>
        <v>0</v>
      </c>
      <c r="BC56" s="285"/>
      <c r="BD56" s="286">
        <f>IF($BE$3="４週",BB56/4,IF($BE$3="暦月",(BB56/($BE$8/7)),""))</f>
        <v>0</v>
      </c>
      <c r="BE56" s="285"/>
      <c r="BF56" s="281"/>
      <c r="BG56" s="282"/>
      <c r="BH56" s="282"/>
      <c r="BI56" s="282"/>
      <c r="BJ56" s="283"/>
    </row>
    <row r="57" spans="2:62" ht="20.25" customHeight="1" x14ac:dyDescent="0.4">
      <c r="B57" s="267">
        <f>B55+1</f>
        <v>21</v>
      </c>
      <c r="C57" s="269"/>
      <c r="D57" s="270"/>
      <c r="E57" s="163"/>
      <c r="F57" s="164"/>
      <c r="G57" s="163"/>
      <c r="H57" s="164"/>
      <c r="I57" s="273"/>
      <c r="J57" s="274"/>
      <c r="K57" s="277"/>
      <c r="L57" s="278"/>
      <c r="M57" s="278"/>
      <c r="N57" s="270"/>
      <c r="O57" s="251"/>
      <c r="P57" s="252"/>
      <c r="Q57" s="252"/>
      <c r="R57" s="252"/>
      <c r="S57" s="253"/>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4"/>
      <c r="BC57" s="255"/>
      <c r="BD57" s="256"/>
      <c r="BE57" s="257"/>
      <c r="BF57" s="258"/>
      <c r="BG57" s="259"/>
      <c r="BH57" s="259"/>
      <c r="BI57" s="259"/>
      <c r="BJ57" s="260"/>
    </row>
    <row r="58" spans="2:62" ht="20.25" customHeight="1" x14ac:dyDescent="0.4">
      <c r="B58" s="268"/>
      <c r="C58" s="287"/>
      <c r="D58" s="288"/>
      <c r="E58" s="163"/>
      <c r="F58" s="164">
        <f>C57</f>
        <v>0</v>
      </c>
      <c r="G58" s="163"/>
      <c r="H58" s="164">
        <f>I57</f>
        <v>0</v>
      </c>
      <c r="I58" s="289"/>
      <c r="J58" s="290"/>
      <c r="K58" s="291"/>
      <c r="L58" s="292"/>
      <c r="M58" s="292"/>
      <c r="N58" s="288"/>
      <c r="O58" s="251"/>
      <c r="P58" s="252"/>
      <c r="Q58" s="252"/>
      <c r="R58" s="252"/>
      <c r="S58" s="253"/>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84">
        <f>IF($BE$3="４週",SUM(W58:AX58),IF($BE$3="暦月",SUM(W58:BA58),""))</f>
        <v>0</v>
      </c>
      <c r="BC58" s="285"/>
      <c r="BD58" s="286">
        <f>IF($BE$3="４週",BB58/4,IF($BE$3="暦月",(BB58/($BE$8/7)),""))</f>
        <v>0</v>
      </c>
      <c r="BE58" s="285"/>
      <c r="BF58" s="281"/>
      <c r="BG58" s="282"/>
      <c r="BH58" s="282"/>
      <c r="BI58" s="282"/>
      <c r="BJ58" s="283"/>
    </row>
    <row r="59" spans="2:62" ht="20.25" customHeight="1" x14ac:dyDescent="0.4">
      <c r="B59" s="267">
        <f>B57+1</f>
        <v>22</v>
      </c>
      <c r="C59" s="269"/>
      <c r="D59" s="270"/>
      <c r="E59" s="163"/>
      <c r="F59" s="164"/>
      <c r="G59" s="163"/>
      <c r="H59" s="164"/>
      <c r="I59" s="273"/>
      <c r="J59" s="274"/>
      <c r="K59" s="277"/>
      <c r="L59" s="278"/>
      <c r="M59" s="278"/>
      <c r="N59" s="270"/>
      <c r="O59" s="251"/>
      <c r="P59" s="252"/>
      <c r="Q59" s="252"/>
      <c r="R59" s="252"/>
      <c r="S59" s="253"/>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4"/>
      <c r="BC59" s="255"/>
      <c r="BD59" s="256"/>
      <c r="BE59" s="257"/>
      <c r="BF59" s="258"/>
      <c r="BG59" s="259"/>
      <c r="BH59" s="259"/>
      <c r="BI59" s="259"/>
      <c r="BJ59" s="260"/>
    </row>
    <row r="60" spans="2:62" ht="20.25" customHeight="1" x14ac:dyDescent="0.4">
      <c r="B60" s="268"/>
      <c r="C60" s="287"/>
      <c r="D60" s="288"/>
      <c r="E60" s="163"/>
      <c r="F60" s="164">
        <f>C59</f>
        <v>0</v>
      </c>
      <c r="G60" s="163"/>
      <c r="H60" s="164">
        <f>I59</f>
        <v>0</v>
      </c>
      <c r="I60" s="289"/>
      <c r="J60" s="290"/>
      <c r="K60" s="291"/>
      <c r="L60" s="292"/>
      <c r="M60" s="292"/>
      <c r="N60" s="288"/>
      <c r="O60" s="251"/>
      <c r="P60" s="252"/>
      <c r="Q60" s="252"/>
      <c r="R60" s="252"/>
      <c r="S60" s="253"/>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84">
        <f>IF($BE$3="４週",SUM(W60:AX60),IF($BE$3="暦月",SUM(W60:BA60),""))</f>
        <v>0</v>
      </c>
      <c r="BC60" s="285"/>
      <c r="BD60" s="286">
        <f>IF($BE$3="４週",BB60/4,IF($BE$3="暦月",(BB60/($BE$8/7)),""))</f>
        <v>0</v>
      </c>
      <c r="BE60" s="285"/>
      <c r="BF60" s="281"/>
      <c r="BG60" s="282"/>
      <c r="BH60" s="282"/>
      <c r="BI60" s="282"/>
      <c r="BJ60" s="283"/>
    </row>
    <row r="61" spans="2:62" ht="20.25" customHeight="1" x14ac:dyDescent="0.4">
      <c r="B61" s="267">
        <f>B59+1</f>
        <v>23</v>
      </c>
      <c r="C61" s="269"/>
      <c r="D61" s="270"/>
      <c r="E61" s="163"/>
      <c r="F61" s="164"/>
      <c r="G61" s="163"/>
      <c r="H61" s="164"/>
      <c r="I61" s="273"/>
      <c r="J61" s="274"/>
      <c r="K61" s="277"/>
      <c r="L61" s="278"/>
      <c r="M61" s="278"/>
      <c r="N61" s="270"/>
      <c r="O61" s="251"/>
      <c r="P61" s="252"/>
      <c r="Q61" s="252"/>
      <c r="R61" s="252"/>
      <c r="S61" s="253"/>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4"/>
      <c r="BC61" s="255"/>
      <c r="BD61" s="256"/>
      <c r="BE61" s="257"/>
      <c r="BF61" s="258"/>
      <c r="BG61" s="259"/>
      <c r="BH61" s="259"/>
      <c r="BI61" s="259"/>
      <c r="BJ61" s="260"/>
    </row>
    <row r="62" spans="2:62" ht="20.25" customHeight="1" x14ac:dyDescent="0.4">
      <c r="B62" s="268"/>
      <c r="C62" s="287"/>
      <c r="D62" s="288"/>
      <c r="E62" s="163"/>
      <c r="F62" s="164">
        <f>C61</f>
        <v>0</v>
      </c>
      <c r="G62" s="163"/>
      <c r="H62" s="164">
        <f>I61</f>
        <v>0</v>
      </c>
      <c r="I62" s="289"/>
      <c r="J62" s="290"/>
      <c r="K62" s="291"/>
      <c r="L62" s="292"/>
      <c r="M62" s="292"/>
      <c r="N62" s="288"/>
      <c r="O62" s="251"/>
      <c r="P62" s="252"/>
      <c r="Q62" s="252"/>
      <c r="R62" s="252"/>
      <c r="S62" s="253"/>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84">
        <f>IF($BE$3="４週",SUM(W62:AX62),IF($BE$3="暦月",SUM(W62:BA62),""))</f>
        <v>0</v>
      </c>
      <c r="BC62" s="285"/>
      <c r="BD62" s="286">
        <f>IF($BE$3="４週",BB62/4,IF($BE$3="暦月",(BB62/($BE$8/7)),""))</f>
        <v>0</v>
      </c>
      <c r="BE62" s="285"/>
      <c r="BF62" s="281"/>
      <c r="BG62" s="282"/>
      <c r="BH62" s="282"/>
      <c r="BI62" s="282"/>
      <c r="BJ62" s="283"/>
    </row>
    <row r="63" spans="2:62" ht="20.25" customHeight="1" x14ac:dyDescent="0.4">
      <c r="B63" s="267">
        <f>B61+1</f>
        <v>24</v>
      </c>
      <c r="C63" s="269"/>
      <c r="D63" s="270"/>
      <c r="E63" s="163"/>
      <c r="F63" s="164"/>
      <c r="G63" s="163"/>
      <c r="H63" s="164"/>
      <c r="I63" s="273"/>
      <c r="J63" s="274"/>
      <c r="K63" s="277"/>
      <c r="L63" s="278"/>
      <c r="M63" s="278"/>
      <c r="N63" s="270"/>
      <c r="O63" s="251"/>
      <c r="P63" s="252"/>
      <c r="Q63" s="252"/>
      <c r="R63" s="252"/>
      <c r="S63" s="253"/>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4"/>
      <c r="BC63" s="255"/>
      <c r="BD63" s="256"/>
      <c r="BE63" s="257"/>
      <c r="BF63" s="258"/>
      <c r="BG63" s="259"/>
      <c r="BH63" s="259"/>
      <c r="BI63" s="259"/>
      <c r="BJ63" s="260"/>
    </row>
    <row r="64" spans="2:62" ht="20.25" customHeight="1" x14ac:dyDescent="0.4">
      <c r="B64" s="268"/>
      <c r="C64" s="287"/>
      <c r="D64" s="288"/>
      <c r="E64" s="163"/>
      <c r="F64" s="164">
        <f>C63</f>
        <v>0</v>
      </c>
      <c r="G64" s="163"/>
      <c r="H64" s="164">
        <f>I63</f>
        <v>0</v>
      </c>
      <c r="I64" s="289"/>
      <c r="J64" s="290"/>
      <c r="K64" s="291"/>
      <c r="L64" s="292"/>
      <c r="M64" s="292"/>
      <c r="N64" s="288"/>
      <c r="O64" s="251"/>
      <c r="P64" s="252"/>
      <c r="Q64" s="252"/>
      <c r="R64" s="252"/>
      <c r="S64" s="253"/>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84">
        <f>IF($BE$3="４週",SUM(W64:AX64),IF($BE$3="暦月",SUM(W64:BA64),""))</f>
        <v>0</v>
      </c>
      <c r="BC64" s="285"/>
      <c r="BD64" s="286">
        <f>IF($BE$3="４週",BB64/4,IF($BE$3="暦月",(BB64/($BE$8/7)),""))</f>
        <v>0</v>
      </c>
      <c r="BE64" s="285"/>
      <c r="BF64" s="281"/>
      <c r="BG64" s="282"/>
      <c r="BH64" s="282"/>
      <c r="BI64" s="282"/>
      <c r="BJ64" s="283"/>
    </row>
    <row r="65" spans="2:62" ht="20.25" customHeight="1" x14ac:dyDescent="0.4">
      <c r="B65" s="267">
        <f>B63+1</f>
        <v>25</v>
      </c>
      <c r="C65" s="269"/>
      <c r="D65" s="270"/>
      <c r="E65" s="163"/>
      <c r="F65" s="164"/>
      <c r="G65" s="163"/>
      <c r="H65" s="164"/>
      <c r="I65" s="273"/>
      <c r="J65" s="274"/>
      <c r="K65" s="277"/>
      <c r="L65" s="278"/>
      <c r="M65" s="278"/>
      <c r="N65" s="270"/>
      <c r="O65" s="251"/>
      <c r="P65" s="252"/>
      <c r="Q65" s="252"/>
      <c r="R65" s="252"/>
      <c r="S65" s="253"/>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4"/>
      <c r="BC65" s="255"/>
      <c r="BD65" s="256"/>
      <c r="BE65" s="257"/>
      <c r="BF65" s="258"/>
      <c r="BG65" s="259"/>
      <c r="BH65" s="259"/>
      <c r="BI65" s="259"/>
      <c r="BJ65" s="260"/>
    </row>
    <row r="66" spans="2:62" ht="20.25" customHeight="1" x14ac:dyDescent="0.4">
      <c r="B66" s="268"/>
      <c r="C66" s="287"/>
      <c r="D66" s="288"/>
      <c r="E66" s="163"/>
      <c r="F66" s="164">
        <f>C65</f>
        <v>0</v>
      </c>
      <c r="G66" s="163"/>
      <c r="H66" s="164">
        <f>I65</f>
        <v>0</v>
      </c>
      <c r="I66" s="289"/>
      <c r="J66" s="290"/>
      <c r="K66" s="291"/>
      <c r="L66" s="292"/>
      <c r="M66" s="292"/>
      <c r="N66" s="288"/>
      <c r="O66" s="251"/>
      <c r="P66" s="252"/>
      <c r="Q66" s="252"/>
      <c r="R66" s="252"/>
      <c r="S66" s="253"/>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84">
        <f>IF($BE$3="４週",SUM(W66:AX66),IF($BE$3="暦月",SUM(W66:BA66),""))</f>
        <v>0</v>
      </c>
      <c r="BC66" s="285"/>
      <c r="BD66" s="286">
        <f>IF($BE$3="４週",BB66/4,IF($BE$3="暦月",(BB66/($BE$8/7)),""))</f>
        <v>0</v>
      </c>
      <c r="BE66" s="285"/>
      <c r="BF66" s="281"/>
      <c r="BG66" s="282"/>
      <c r="BH66" s="282"/>
      <c r="BI66" s="282"/>
      <c r="BJ66" s="283"/>
    </row>
    <row r="67" spans="2:62" ht="20.25" customHeight="1" x14ac:dyDescent="0.4">
      <c r="B67" s="267">
        <f>B65+1</f>
        <v>26</v>
      </c>
      <c r="C67" s="269"/>
      <c r="D67" s="270"/>
      <c r="E67" s="163"/>
      <c r="F67" s="164"/>
      <c r="G67" s="163"/>
      <c r="H67" s="164"/>
      <c r="I67" s="273"/>
      <c r="J67" s="274"/>
      <c r="K67" s="277"/>
      <c r="L67" s="278"/>
      <c r="M67" s="278"/>
      <c r="N67" s="270"/>
      <c r="O67" s="251"/>
      <c r="P67" s="252"/>
      <c r="Q67" s="252"/>
      <c r="R67" s="252"/>
      <c r="S67" s="253"/>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4"/>
      <c r="BC67" s="255"/>
      <c r="BD67" s="256"/>
      <c r="BE67" s="257"/>
      <c r="BF67" s="258"/>
      <c r="BG67" s="259"/>
      <c r="BH67" s="259"/>
      <c r="BI67" s="259"/>
      <c r="BJ67" s="260"/>
    </row>
    <row r="68" spans="2:62" ht="20.25" customHeight="1" x14ac:dyDescent="0.4">
      <c r="B68" s="268"/>
      <c r="C68" s="287"/>
      <c r="D68" s="288"/>
      <c r="E68" s="163"/>
      <c r="F68" s="164">
        <f>C67</f>
        <v>0</v>
      </c>
      <c r="G68" s="163"/>
      <c r="H68" s="164">
        <f>I67</f>
        <v>0</v>
      </c>
      <c r="I68" s="289"/>
      <c r="J68" s="290"/>
      <c r="K68" s="291"/>
      <c r="L68" s="292"/>
      <c r="M68" s="292"/>
      <c r="N68" s="288"/>
      <c r="O68" s="251"/>
      <c r="P68" s="252"/>
      <c r="Q68" s="252"/>
      <c r="R68" s="252"/>
      <c r="S68" s="253"/>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84">
        <f>IF($BE$3="４週",SUM(W68:AX68),IF($BE$3="暦月",SUM(W68:BA68),""))</f>
        <v>0</v>
      </c>
      <c r="BC68" s="285"/>
      <c r="BD68" s="286">
        <f>IF($BE$3="４週",BB68/4,IF($BE$3="暦月",(BB68/($BE$8/7)),""))</f>
        <v>0</v>
      </c>
      <c r="BE68" s="285"/>
      <c r="BF68" s="281"/>
      <c r="BG68" s="282"/>
      <c r="BH68" s="282"/>
      <c r="BI68" s="282"/>
      <c r="BJ68" s="283"/>
    </row>
    <row r="69" spans="2:62" ht="20.25" customHeight="1" x14ac:dyDescent="0.4">
      <c r="B69" s="267">
        <f>B67+1</f>
        <v>27</v>
      </c>
      <c r="C69" s="269"/>
      <c r="D69" s="270"/>
      <c r="E69" s="163"/>
      <c r="F69" s="164"/>
      <c r="G69" s="163"/>
      <c r="H69" s="164"/>
      <c r="I69" s="273"/>
      <c r="J69" s="274"/>
      <c r="K69" s="277"/>
      <c r="L69" s="278"/>
      <c r="M69" s="278"/>
      <c r="N69" s="270"/>
      <c r="O69" s="251"/>
      <c r="P69" s="252"/>
      <c r="Q69" s="252"/>
      <c r="R69" s="252"/>
      <c r="S69" s="253"/>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4"/>
      <c r="BC69" s="255"/>
      <c r="BD69" s="256"/>
      <c r="BE69" s="257"/>
      <c r="BF69" s="258"/>
      <c r="BG69" s="259"/>
      <c r="BH69" s="259"/>
      <c r="BI69" s="259"/>
      <c r="BJ69" s="260"/>
    </row>
    <row r="70" spans="2:62" ht="20.25" customHeight="1" x14ac:dyDescent="0.4">
      <c r="B70" s="268"/>
      <c r="C70" s="287"/>
      <c r="D70" s="288"/>
      <c r="E70" s="163"/>
      <c r="F70" s="164">
        <f>C69</f>
        <v>0</v>
      </c>
      <c r="G70" s="163"/>
      <c r="H70" s="164">
        <f>I69</f>
        <v>0</v>
      </c>
      <c r="I70" s="289"/>
      <c r="J70" s="290"/>
      <c r="K70" s="291"/>
      <c r="L70" s="292"/>
      <c r="M70" s="292"/>
      <c r="N70" s="288"/>
      <c r="O70" s="251"/>
      <c r="P70" s="252"/>
      <c r="Q70" s="252"/>
      <c r="R70" s="252"/>
      <c r="S70" s="253"/>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84">
        <f>IF($BE$3="４週",SUM(W70:AX70),IF($BE$3="暦月",SUM(W70:BA70),""))</f>
        <v>0</v>
      </c>
      <c r="BC70" s="285"/>
      <c r="BD70" s="286">
        <f>IF($BE$3="４週",BB70/4,IF($BE$3="暦月",(BB70/($BE$8/7)),""))</f>
        <v>0</v>
      </c>
      <c r="BE70" s="285"/>
      <c r="BF70" s="281"/>
      <c r="BG70" s="282"/>
      <c r="BH70" s="282"/>
      <c r="BI70" s="282"/>
      <c r="BJ70" s="283"/>
    </row>
    <row r="71" spans="2:62" ht="20.25" customHeight="1" x14ac:dyDescent="0.4">
      <c r="B71" s="267">
        <f>B69+1</f>
        <v>28</v>
      </c>
      <c r="C71" s="269"/>
      <c r="D71" s="270"/>
      <c r="E71" s="163"/>
      <c r="F71" s="164"/>
      <c r="G71" s="163"/>
      <c r="H71" s="164"/>
      <c r="I71" s="273"/>
      <c r="J71" s="274"/>
      <c r="K71" s="277"/>
      <c r="L71" s="278"/>
      <c r="M71" s="278"/>
      <c r="N71" s="270"/>
      <c r="O71" s="251"/>
      <c r="P71" s="252"/>
      <c r="Q71" s="252"/>
      <c r="R71" s="252"/>
      <c r="S71" s="253"/>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4"/>
      <c r="BC71" s="255"/>
      <c r="BD71" s="256"/>
      <c r="BE71" s="257"/>
      <c r="BF71" s="258"/>
      <c r="BG71" s="259"/>
      <c r="BH71" s="259"/>
      <c r="BI71" s="259"/>
      <c r="BJ71" s="260"/>
    </row>
    <row r="72" spans="2:62" ht="20.25" customHeight="1" x14ac:dyDescent="0.4">
      <c r="B72" s="268"/>
      <c r="C72" s="287"/>
      <c r="D72" s="288"/>
      <c r="E72" s="163"/>
      <c r="F72" s="164">
        <f>C71</f>
        <v>0</v>
      </c>
      <c r="G72" s="163"/>
      <c r="H72" s="164">
        <f>I71</f>
        <v>0</v>
      </c>
      <c r="I72" s="289"/>
      <c r="J72" s="290"/>
      <c r="K72" s="291"/>
      <c r="L72" s="292"/>
      <c r="M72" s="292"/>
      <c r="N72" s="288"/>
      <c r="O72" s="251"/>
      <c r="P72" s="252"/>
      <c r="Q72" s="252"/>
      <c r="R72" s="252"/>
      <c r="S72" s="253"/>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84">
        <f>IF($BE$3="４週",SUM(W72:AX72),IF($BE$3="暦月",SUM(W72:BA72),""))</f>
        <v>0</v>
      </c>
      <c r="BC72" s="285"/>
      <c r="BD72" s="286">
        <f>IF($BE$3="４週",BB72/4,IF($BE$3="暦月",(BB72/($BE$8/7)),""))</f>
        <v>0</v>
      </c>
      <c r="BE72" s="285"/>
      <c r="BF72" s="281"/>
      <c r="BG72" s="282"/>
      <c r="BH72" s="282"/>
      <c r="BI72" s="282"/>
      <c r="BJ72" s="283"/>
    </row>
    <row r="73" spans="2:62" ht="20.25" customHeight="1" x14ac:dyDescent="0.4">
      <c r="B73" s="267">
        <f>B71+1</f>
        <v>29</v>
      </c>
      <c r="C73" s="269"/>
      <c r="D73" s="270"/>
      <c r="E73" s="163"/>
      <c r="F73" s="164"/>
      <c r="G73" s="163"/>
      <c r="H73" s="164"/>
      <c r="I73" s="273"/>
      <c r="J73" s="274"/>
      <c r="K73" s="277"/>
      <c r="L73" s="278"/>
      <c r="M73" s="278"/>
      <c r="N73" s="270"/>
      <c r="O73" s="251"/>
      <c r="P73" s="252"/>
      <c r="Q73" s="252"/>
      <c r="R73" s="252"/>
      <c r="S73" s="253"/>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4"/>
      <c r="BC73" s="255"/>
      <c r="BD73" s="256"/>
      <c r="BE73" s="257"/>
      <c r="BF73" s="258"/>
      <c r="BG73" s="259"/>
      <c r="BH73" s="259"/>
      <c r="BI73" s="259"/>
      <c r="BJ73" s="260"/>
    </row>
    <row r="74" spans="2:62" ht="20.25" customHeight="1" x14ac:dyDescent="0.4">
      <c r="B74" s="268"/>
      <c r="C74" s="271"/>
      <c r="D74" s="272"/>
      <c r="E74" s="207"/>
      <c r="F74" s="208">
        <f>C73</f>
        <v>0</v>
      </c>
      <c r="G74" s="207"/>
      <c r="H74" s="208">
        <f>I73</f>
        <v>0</v>
      </c>
      <c r="I74" s="275"/>
      <c r="J74" s="276"/>
      <c r="K74" s="279"/>
      <c r="L74" s="280"/>
      <c r="M74" s="280"/>
      <c r="N74" s="272"/>
      <c r="O74" s="251"/>
      <c r="P74" s="252"/>
      <c r="Q74" s="252"/>
      <c r="R74" s="252"/>
      <c r="S74" s="253"/>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64">
        <f>IF($BE$3="４週",SUM(W74:AX74),IF($BE$3="暦月",SUM(W74:BA74),""))</f>
        <v>0</v>
      </c>
      <c r="BC74" s="265"/>
      <c r="BD74" s="266">
        <f>IF($BE$3="４週",BB74/4,IF($BE$3="暦月",(BB74/($BE$8/7)),""))</f>
        <v>0</v>
      </c>
      <c r="BE74" s="265"/>
      <c r="BF74" s="261"/>
      <c r="BG74" s="262"/>
      <c r="BH74" s="262"/>
      <c r="BI74" s="262"/>
      <c r="BJ74" s="263"/>
    </row>
    <row r="75" spans="2:62" ht="20.25" customHeight="1" x14ac:dyDescent="0.4">
      <c r="B75" s="267">
        <f>B73+1</f>
        <v>30</v>
      </c>
      <c r="C75" s="269"/>
      <c r="D75" s="270"/>
      <c r="E75" s="163"/>
      <c r="F75" s="164"/>
      <c r="G75" s="163"/>
      <c r="H75" s="164"/>
      <c r="I75" s="273"/>
      <c r="J75" s="274"/>
      <c r="K75" s="277"/>
      <c r="L75" s="278"/>
      <c r="M75" s="278"/>
      <c r="N75" s="270"/>
      <c r="O75" s="251"/>
      <c r="P75" s="252"/>
      <c r="Q75" s="252"/>
      <c r="R75" s="252"/>
      <c r="S75" s="253"/>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4"/>
      <c r="BC75" s="255"/>
      <c r="BD75" s="256"/>
      <c r="BE75" s="257"/>
      <c r="BF75" s="258"/>
      <c r="BG75" s="259"/>
      <c r="BH75" s="259"/>
      <c r="BI75" s="259"/>
      <c r="BJ75" s="260"/>
    </row>
    <row r="76" spans="2:62" ht="20.25" customHeight="1" x14ac:dyDescent="0.4">
      <c r="B76" s="268"/>
      <c r="C76" s="271"/>
      <c r="D76" s="272"/>
      <c r="E76" s="207"/>
      <c r="F76" s="208">
        <f>C75</f>
        <v>0</v>
      </c>
      <c r="G76" s="207"/>
      <c r="H76" s="208">
        <f>I75</f>
        <v>0</v>
      </c>
      <c r="I76" s="275"/>
      <c r="J76" s="276"/>
      <c r="K76" s="279"/>
      <c r="L76" s="280"/>
      <c r="M76" s="280"/>
      <c r="N76" s="272"/>
      <c r="O76" s="251"/>
      <c r="P76" s="252"/>
      <c r="Q76" s="252"/>
      <c r="R76" s="252"/>
      <c r="S76" s="253"/>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64">
        <f>IF($BE$3="４週",SUM(W76:AX76),IF($BE$3="暦月",SUM(W76:BA76),""))</f>
        <v>0</v>
      </c>
      <c r="BC76" s="265"/>
      <c r="BD76" s="266">
        <f>IF($BE$3="４週",BB76/4,IF($BE$3="暦月",(BB76/($BE$8/7)),""))</f>
        <v>0</v>
      </c>
      <c r="BE76" s="265"/>
      <c r="BF76" s="261"/>
      <c r="BG76" s="262"/>
      <c r="BH76" s="262"/>
      <c r="BI76" s="262"/>
      <c r="BJ76" s="263"/>
    </row>
    <row r="77" spans="2:62" ht="20.25" customHeight="1" x14ac:dyDescent="0.4">
      <c r="B77" s="49"/>
      <c r="C77" s="69"/>
      <c r="D77" s="69"/>
      <c r="E77" s="69"/>
      <c r="F77" s="69"/>
      <c r="G77" s="69"/>
      <c r="H77" s="69"/>
      <c r="I77" s="219"/>
      <c r="J77" s="219"/>
      <c r="K77" s="69"/>
      <c r="L77" s="69"/>
      <c r="M77" s="69"/>
      <c r="N77" s="69"/>
      <c r="O77" s="220"/>
      <c r="P77" s="220"/>
      <c r="Q77" s="220"/>
      <c r="R77" s="72"/>
      <c r="S77" s="72"/>
      <c r="T77" s="72"/>
      <c r="U77" s="73"/>
      <c r="V77" s="74"/>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6"/>
      <c r="BE77" s="76"/>
      <c r="BF77" s="220"/>
      <c r="BG77" s="220"/>
      <c r="BH77" s="220"/>
      <c r="BI77" s="220"/>
      <c r="BJ77" s="220"/>
    </row>
    <row r="78" spans="2:62" ht="20.25" customHeight="1" x14ac:dyDescent="0.4">
      <c r="B78" s="49"/>
      <c r="C78" s="69"/>
      <c r="D78" s="69"/>
      <c r="E78" s="69"/>
      <c r="F78" s="69"/>
      <c r="G78" s="69"/>
      <c r="H78" s="69"/>
      <c r="I78" s="124"/>
      <c r="J78" s="125" t="s">
        <v>290</v>
      </c>
      <c r="K78" s="125"/>
      <c r="L78" s="125"/>
      <c r="M78" s="125"/>
      <c r="N78" s="125"/>
      <c r="O78" s="125"/>
      <c r="P78" s="125"/>
      <c r="Q78" s="125"/>
      <c r="R78" s="125"/>
      <c r="S78" s="125"/>
      <c r="T78" s="126"/>
      <c r="U78" s="125"/>
      <c r="V78" s="125"/>
      <c r="W78" s="125"/>
      <c r="X78" s="125"/>
      <c r="Y78" s="125"/>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8"/>
      <c r="BE78" s="76"/>
      <c r="BF78" s="220"/>
      <c r="BG78" s="220"/>
      <c r="BH78" s="220"/>
      <c r="BI78" s="220"/>
      <c r="BJ78" s="220"/>
    </row>
    <row r="79" spans="2:62" ht="20.25" customHeight="1" x14ac:dyDescent="0.4">
      <c r="B79" s="49"/>
      <c r="C79" s="69"/>
      <c r="D79" s="69"/>
      <c r="E79" s="69"/>
      <c r="F79" s="69"/>
      <c r="G79" s="69"/>
      <c r="H79" s="69"/>
      <c r="I79" s="124"/>
      <c r="J79" s="125"/>
      <c r="K79" s="125" t="s">
        <v>140</v>
      </c>
      <c r="L79" s="125"/>
      <c r="M79" s="125"/>
      <c r="N79" s="125"/>
      <c r="O79" s="125"/>
      <c r="P79" s="125"/>
      <c r="Q79" s="125"/>
      <c r="R79" s="125"/>
      <c r="S79" s="125"/>
      <c r="T79" s="126"/>
      <c r="U79" s="125"/>
      <c r="V79" s="125"/>
      <c r="W79" s="125"/>
      <c r="X79" s="125"/>
      <c r="Y79" s="125"/>
      <c r="Z79" s="127"/>
      <c r="AA79" s="125" t="s">
        <v>151</v>
      </c>
      <c r="AB79" s="125"/>
      <c r="AC79" s="125"/>
      <c r="AD79" s="125"/>
      <c r="AE79" s="125"/>
      <c r="AF79" s="125"/>
      <c r="AG79" s="125"/>
      <c r="AH79" s="125"/>
      <c r="AI79" s="125"/>
      <c r="AJ79" s="126"/>
      <c r="AK79" s="125"/>
      <c r="AL79" s="125"/>
      <c r="AM79" s="125"/>
      <c r="AN79" s="125"/>
      <c r="AO79" s="127"/>
      <c r="AP79" s="127"/>
      <c r="AQ79" s="125" t="s">
        <v>152</v>
      </c>
      <c r="AR79" s="127"/>
      <c r="AS79" s="127"/>
      <c r="AT79" s="127"/>
      <c r="AU79" s="127"/>
      <c r="AV79" s="127"/>
      <c r="AW79" s="127"/>
      <c r="AX79" s="127"/>
      <c r="AY79" s="127"/>
      <c r="AZ79" s="127"/>
      <c r="BA79" s="127"/>
      <c r="BB79" s="127"/>
      <c r="BC79" s="127"/>
      <c r="BD79" s="128"/>
      <c r="BE79" s="76"/>
      <c r="BF79" s="247"/>
      <c r="BG79" s="247"/>
      <c r="BH79" s="247"/>
      <c r="BI79" s="247"/>
      <c r="BJ79" s="220"/>
    </row>
    <row r="80" spans="2:62" ht="20.25" customHeight="1" x14ac:dyDescent="0.4">
      <c r="B80" s="49"/>
      <c r="C80" s="69"/>
      <c r="D80" s="69"/>
      <c r="E80" s="69"/>
      <c r="F80" s="69"/>
      <c r="G80" s="69"/>
      <c r="H80" s="69"/>
      <c r="I80" s="124"/>
      <c r="J80" s="125"/>
      <c r="K80" s="242" t="s">
        <v>132</v>
      </c>
      <c r="L80" s="242"/>
      <c r="M80" s="242" t="s">
        <v>133</v>
      </c>
      <c r="N80" s="242"/>
      <c r="O80" s="242"/>
      <c r="P80" s="242"/>
      <c r="Q80" s="125"/>
      <c r="R80" s="248" t="s">
        <v>134</v>
      </c>
      <c r="S80" s="248"/>
      <c r="T80" s="248"/>
      <c r="U80" s="248"/>
      <c r="V80" s="129"/>
      <c r="W80" s="130" t="s">
        <v>135</v>
      </c>
      <c r="X80" s="130"/>
      <c r="Y80" s="2"/>
      <c r="Z80" s="127"/>
      <c r="AA80" s="242" t="s">
        <v>132</v>
      </c>
      <c r="AB80" s="242"/>
      <c r="AC80" s="242" t="s">
        <v>133</v>
      </c>
      <c r="AD80" s="242"/>
      <c r="AE80" s="242"/>
      <c r="AF80" s="242"/>
      <c r="AG80" s="125"/>
      <c r="AH80" s="248" t="s">
        <v>134</v>
      </c>
      <c r="AI80" s="248"/>
      <c r="AJ80" s="248"/>
      <c r="AK80" s="248"/>
      <c r="AL80" s="129"/>
      <c r="AM80" s="130" t="s">
        <v>135</v>
      </c>
      <c r="AN80" s="130"/>
      <c r="AO80" s="127"/>
      <c r="AP80" s="127"/>
      <c r="AQ80" s="127"/>
      <c r="AR80" s="127"/>
      <c r="AS80" s="127"/>
      <c r="AT80" s="127"/>
      <c r="AU80" s="127"/>
      <c r="AV80" s="127"/>
      <c r="AW80" s="127"/>
      <c r="AX80" s="127"/>
      <c r="AY80" s="127"/>
      <c r="AZ80" s="127"/>
      <c r="BA80" s="127"/>
      <c r="BB80" s="127"/>
      <c r="BC80" s="127"/>
      <c r="BD80" s="128"/>
      <c r="BE80" s="76"/>
      <c r="BF80" s="249"/>
      <c r="BG80" s="249"/>
      <c r="BH80" s="249"/>
      <c r="BI80" s="249"/>
      <c r="BJ80" s="220"/>
    </row>
    <row r="81" spans="2:62" ht="20.25" customHeight="1" x14ac:dyDescent="0.4">
      <c r="B81" s="49"/>
      <c r="C81" s="69"/>
      <c r="D81" s="69"/>
      <c r="E81" s="69"/>
      <c r="F81" s="69"/>
      <c r="G81" s="69"/>
      <c r="H81" s="69"/>
      <c r="I81" s="124"/>
      <c r="J81" s="125"/>
      <c r="K81" s="234"/>
      <c r="L81" s="234"/>
      <c r="M81" s="234" t="s">
        <v>136</v>
      </c>
      <c r="N81" s="234"/>
      <c r="O81" s="234" t="s">
        <v>137</v>
      </c>
      <c r="P81" s="234"/>
      <c r="Q81" s="125"/>
      <c r="R81" s="234" t="s">
        <v>136</v>
      </c>
      <c r="S81" s="234"/>
      <c r="T81" s="234" t="s">
        <v>137</v>
      </c>
      <c r="U81" s="234"/>
      <c r="V81" s="129"/>
      <c r="W81" s="130" t="s">
        <v>138</v>
      </c>
      <c r="X81" s="130"/>
      <c r="Y81" s="2"/>
      <c r="Z81" s="127"/>
      <c r="AA81" s="234"/>
      <c r="AB81" s="234"/>
      <c r="AC81" s="234" t="s">
        <v>136</v>
      </c>
      <c r="AD81" s="234"/>
      <c r="AE81" s="234" t="s">
        <v>137</v>
      </c>
      <c r="AF81" s="234"/>
      <c r="AG81" s="125"/>
      <c r="AH81" s="234" t="s">
        <v>136</v>
      </c>
      <c r="AI81" s="234"/>
      <c r="AJ81" s="234" t="s">
        <v>137</v>
      </c>
      <c r="AK81" s="234"/>
      <c r="AL81" s="129"/>
      <c r="AM81" s="130" t="s">
        <v>138</v>
      </c>
      <c r="AN81" s="130"/>
      <c r="AO81" s="127"/>
      <c r="AP81" s="127"/>
      <c r="AQ81" s="131" t="s">
        <v>103</v>
      </c>
      <c r="AR81" s="131"/>
      <c r="AS81" s="131"/>
      <c r="AT81" s="131"/>
      <c r="AU81" s="129"/>
      <c r="AV81" s="130" t="s">
        <v>104</v>
      </c>
      <c r="AW81" s="131"/>
      <c r="AX81" s="131"/>
      <c r="AY81" s="131"/>
      <c r="AZ81" s="129"/>
      <c r="BA81" s="234" t="s">
        <v>139</v>
      </c>
      <c r="BB81" s="234"/>
      <c r="BC81" s="234"/>
      <c r="BD81" s="234"/>
      <c r="BE81" s="76"/>
      <c r="BF81" s="250"/>
      <c r="BG81" s="250"/>
      <c r="BH81" s="250"/>
      <c r="BI81" s="250"/>
      <c r="BJ81" s="220"/>
    </row>
    <row r="82" spans="2:62" ht="20.25" customHeight="1" x14ac:dyDescent="0.4">
      <c r="B82" s="49"/>
      <c r="C82" s="69"/>
      <c r="D82" s="69"/>
      <c r="E82" s="69"/>
      <c r="F82" s="69"/>
      <c r="G82" s="69"/>
      <c r="H82" s="69"/>
      <c r="I82" s="124"/>
      <c r="J82" s="125"/>
      <c r="K82" s="223" t="s">
        <v>6</v>
      </c>
      <c r="L82" s="223"/>
      <c r="M82" s="224">
        <f>SUMIFS($BB$17:$BB$76,$F$17:$F$76,"看護職員",$H$17:$H$76,"A")</f>
        <v>0</v>
      </c>
      <c r="N82" s="224"/>
      <c r="O82" s="225">
        <f>SUMIFS($BD$17:$BD$76,$F$17:$F$76,"看護職員",$H$17:$H$76,"A")</f>
        <v>0</v>
      </c>
      <c r="P82" s="225"/>
      <c r="Q82" s="139"/>
      <c r="R82" s="230">
        <v>0</v>
      </c>
      <c r="S82" s="230"/>
      <c r="T82" s="230">
        <v>0</v>
      </c>
      <c r="U82" s="230"/>
      <c r="V82" s="140"/>
      <c r="W82" s="232">
        <v>0</v>
      </c>
      <c r="X82" s="233"/>
      <c r="Y82" s="2"/>
      <c r="Z82" s="127"/>
      <c r="AA82" s="223" t="s">
        <v>6</v>
      </c>
      <c r="AB82" s="223"/>
      <c r="AC82" s="224">
        <f>SUMIFS($BB$17:$BB$76,$F$17:$F$76,"介護職員",$H$17:$H$76,"A")</f>
        <v>0</v>
      </c>
      <c r="AD82" s="224"/>
      <c r="AE82" s="225">
        <f>SUMIFS($BD$17:$BD$76,$F$17:$F$76,"介護職員",$H$17:$H$76,"A")</f>
        <v>0</v>
      </c>
      <c r="AF82" s="225"/>
      <c r="AG82" s="139"/>
      <c r="AH82" s="230">
        <v>0</v>
      </c>
      <c r="AI82" s="230"/>
      <c r="AJ82" s="230">
        <v>0</v>
      </c>
      <c r="AK82" s="230"/>
      <c r="AL82" s="140"/>
      <c r="AM82" s="232">
        <v>0</v>
      </c>
      <c r="AN82" s="233"/>
      <c r="AO82" s="127"/>
      <c r="AP82" s="127"/>
      <c r="AQ82" s="245">
        <f>U96</f>
        <v>0</v>
      </c>
      <c r="AR82" s="223"/>
      <c r="AS82" s="223"/>
      <c r="AT82" s="223"/>
      <c r="AU82" s="217" t="s">
        <v>153</v>
      </c>
      <c r="AV82" s="245">
        <f>AK96</f>
        <v>0</v>
      </c>
      <c r="AW82" s="246"/>
      <c r="AX82" s="246"/>
      <c r="AY82" s="246"/>
      <c r="AZ82" s="217" t="s">
        <v>147</v>
      </c>
      <c r="BA82" s="235">
        <f>ROUNDDOWN(AQ82+AV82,1)</f>
        <v>0</v>
      </c>
      <c r="BB82" s="235"/>
      <c r="BC82" s="235"/>
      <c r="BD82" s="235"/>
      <c r="BE82" s="76"/>
      <c r="BF82" s="79"/>
      <c r="BG82" s="79"/>
      <c r="BH82" s="79"/>
      <c r="BI82" s="79"/>
      <c r="BJ82" s="220"/>
    </row>
    <row r="83" spans="2:62" ht="20.25" customHeight="1" x14ac:dyDescent="0.4">
      <c r="B83" s="49"/>
      <c r="C83" s="69"/>
      <c r="D83" s="69"/>
      <c r="E83" s="69"/>
      <c r="F83" s="69"/>
      <c r="G83" s="69"/>
      <c r="H83" s="69"/>
      <c r="I83" s="124"/>
      <c r="J83" s="125"/>
      <c r="K83" s="223" t="s">
        <v>7</v>
      </c>
      <c r="L83" s="223"/>
      <c r="M83" s="224">
        <f>SUMIFS($BB$17:$BB$76,$F$17:$F$76,"看護職員",$H$17:$H$76,"B")</f>
        <v>0</v>
      </c>
      <c r="N83" s="224"/>
      <c r="O83" s="225">
        <f>SUMIFS($BD$17:$BD$76,$F$17:$F$76,"看護職員",$H$17:$H$76,"B")</f>
        <v>0</v>
      </c>
      <c r="P83" s="225"/>
      <c r="Q83" s="139"/>
      <c r="R83" s="230">
        <v>0</v>
      </c>
      <c r="S83" s="230"/>
      <c r="T83" s="230">
        <v>0</v>
      </c>
      <c r="U83" s="230"/>
      <c r="V83" s="140"/>
      <c r="W83" s="232">
        <v>0</v>
      </c>
      <c r="X83" s="233"/>
      <c r="Y83" s="2"/>
      <c r="Z83" s="127"/>
      <c r="AA83" s="223" t="s">
        <v>7</v>
      </c>
      <c r="AB83" s="223"/>
      <c r="AC83" s="224">
        <f>SUMIFS($BB$17:$BB$76,$F$17:$F$76,"介護職員",$H$17:$H$76,"B")</f>
        <v>0</v>
      </c>
      <c r="AD83" s="224"/>
      <c r="AE83" s="225">
        <f>SUMIFS($BD$17:$BD$76,$F$17:$F$76,"介護職員",$H$17:$H$76,"B")</f>
        <v>0</v>
      </c>
      <c r="AF83" s="225"/>
      <c r="AG83" s="139"/>
      <c r="AH83" s="230">
        <v>0</v>
      </c>
      <c r="AI83" s="230"/>
      <c r="AJ83" s="230">
        <v>0</v>
      </c>
      <c r="AK83" s="230"/>
      <c r="AL83" s="140"/>
      <c r="AM83" s="232">
        <v>0</v>
      </c>
      <c r="AN83" s="233"/>
      <c r="AO83" s="127"/>
      <c r="AP83" s="127"/>
      <c r="AQ83" s="127"/>
      <c r="AR83" s="127"/>
      <c r="AS83" s="127"/>
      <c r="AT83" s="127"/>
      <c r="AU83" s="127"/>
      <c r="AV83" s="127"/>
      <c r="AW83" s="127"/>
      <c r="AX83" s="127"/>
      <c r="AY83" s="127"/>
      <c r="AZ83" s="127"/>
      <c r="BA83" s="127"/>
      <c r="BB83" s="127"/>
      <c r="BC83" s="127"/>
      <c r="BD83" s="128"/>
      <c r="BE83" s="76"/>
      <c r="BF83" s="220"/>
      <c r="BG83" s="220"/>
      <c r="BH83" s="220"/>
      <c r="BI83" s="220"/>
      <c r="BJ83" s="220"/>
    </row>
    <row r="84" spans="2:62" ht="20.25" customHeight="1" x14ac:dyDescent="0.4">
      <c r="B84" s="49"/>
      <c r="C84" s="69"/>
      <c r="D84" s="69"/>
      <c r="E84" s="69"/>
      <c r="F84" s="69"/>
      <c r="G84" s="69"/>
      <c r="H84" s="69"/>
      <c r="I84" s="124"/>
      <c r="J84" s="125"/>
      <c r="K84" s="223" t="s">
        <v>8</v>
      </c>
      <c r="L84" s="223"/>
      <c r="M84" s="224">
        <f>SUMIFS($BB$17:$BB$76,$F$17:$F$76,"看護職員",$H$17:$H$76,"C")</f>
        <v>0</v>
      </c>
      <c r="N84" s="224"/>
      <c r="O84" s="225">
        <f>SUMIFS($BD$17:$BD$76,$F$17:$F$76,"看護職員",$H$17:$H$76,"C")</f>
        <v>0</v>
      </c>
      <c r="P84" s="225"/>
      <c r="Q84" s="139"/>
      <c r="R84" s="230">
        <v>0</v>
      </c>
      <c r="S84" s="230"/>
      <c r="T84" s="231">
        <v>0</v>
      </c>
      <c r="U84" s="231"/>
      <c r="V84" s="140"/>
      <c r="W84" s="228" t="s">
        <v>36</v>
      </c>
      <c r="X84" s="229"/>
      <c r="Y84" s="2"/>
      <c r="Z84" s="127"/>
      <c r="AA84" s="223" t="s">
        <v>8</v>
      </c>
      <c r="AB84" s="223"/>
      <c r="AC84" s="224">
        <f>SUMIFS($BB$17:$BB$76,$F$17:$F$76,"介護職員",$H$17:$H$76,"C")</f>
        <v>0</v>
      </c>
      <c r="AD84" s="224"/>
      <c r="AE84" s="225">
        <f>SUMIFS($BD$17:$BD$76,$F$17:$F$76,"介護職員",$H$17:$H$76,"C")</f>
        <v>0</v>
      </c>
      <c r="AF84" s="225"/>
      <c r="AG84" s="139"/>
      <c r="AH84" s="230">
        <v>0</v>
      </c>
      <c r="AI84" s="230"/>
      <c r="AJ84" s="231">
        <v>0</v>
      </c>
      <c r="AK84" s="231"/>
      <c r="AL84" s="140"/>
      <c r="AM84" s="228" t="s">
        <v>36</v>
      </c>
      <c r="AN84" s="229"/>
      <c r="AO84" s="127"/>
      <c r="AP84" s="127"/>
      <c r="AQ84" s="127"/>
      <c r="AR84" s="127"/>
      <c r="AS84" s="127"/>
      <c r="AT84" s="127"/>
      <c r="AU84" s="127"/>
      <c r="AV84" s="127"/>
      <c r="AW84" s="127"/>
      <c r="AX84" s="127"/>
      <c r="AY84" s="127"/>
      <c r="AZ84" s="127"/>
      <c r="BA84" s="127"/>
      <c r="BB84" s="127"/>
      <c r="BC84" s="127"/>
      <c r="BD84" s="128"/>
      <c r="BE84" s="76"/>
      <c r="BF84" s="220"/>
      <c r="BG84" s="220"/>
      <c r="BH84" s="220"/>
      <c r="BI84" s="220"/>
      <c r="BJ84" s="220"/>
    </row>
    <row r="85" spans="2:62" ht="20.25" customHeight="1" x14ac:dyDescent="0.4">
      <c r="B85" s="49"/>
      <c r="C85" s="69"/>
      <c r="D85" s="69"/>
      <c r="E85" s="69"/>
      <c r="F85" s="69"/>
      <c r="G85" s="69"/>
      <c r="H85" s="69"/>
      <c r="I85" s="124"/>
      <c r="J85" s="125"/>
      <c r="K85" s="223" t="s">
        <v>9</v>
      </c>
      <c r="L85" s="223"/>
      <c r="M85" s="224">
        <f>SUMIFS($BB$17:$BB$76,$F$17:$F$76,"看護職員",$H$17:$H$76,"D")</f>
        <v>0</v>
      </c>
      <c r="N85" s="224"/>
      <c r="O85" s="225">
        <f>SUMIFS($BD$17:$BD$76,$F$17:$F$76,"看護職員",$H$17:$H$76,"D")</f>
        <v>0</v>
      </c>
      <c r="P85" s="225"/>
      <c r="Q85" s="139"/>
      <c r="R85" s="230">
        <v>0</v>
      </c>
      <c r="S85" s="230"/>
      <c r="T85" s="231">
        <v>0</v>
      </c>
      <c r="U85" s="231"/>
      <c r="V85" s="140"/>
      <c r="W85" s="228" t="s">
        <v>36</v>
      </c>
      <c r="X85" s="229"/>
      <c r="Y85" s="2"/>
      <c r="Z85" s="127"/>
      <c r="AA85" s="223" t="s">
        <v>9</v>
      </c>
      <c r="AB85" s="223"/>
      <c r="AC85" s="224">
        <f>SUMIFS($BB$17:$BB$76,$F$17:$F$76,"介護職員",$H$17:$H$76,"D")</f>
        <v>0</v>
      </c>
      <c r="AD85" s="224"/>
      <c r="AE85" s="225">
        <f>SUMIFS($BD$17:$BD$76,$F$17:$F$76,"介護職員",$H$17:$H$76,"D")</f>
        <v>0</v>
      </c>
      <c r="AF85" s="225"/>
      <c r="AG85" s="139"/>
      <c r="AH85" s="230">
        <v>0</v>
      </c>
      <c r="AI85" s="230"/>
      <c r="AJ85" s="231">
        <v>0</v>
      </c>
      <c r="AK85" s="231"/>
      <c r="AL85" s="140"/>
      <c r="AM85" s="228" t="s">
        <v>36</v>
      </c>
      <c r="AN85" s="229"/>
      <c r="AO85" s="127"/>
      <c r="AP85" s="127"/>
      <c r="AQ85" s="125" t="s">
        <v>156</v>
      </c>
      <c r="AR85" s="125"/>
      <c r="AS85" s="125"/>
      <c r="AT85" s="125"/>
      <c r="AU85" s="125"/>
      <c r="AV85" s="125"/>
      <c r="AW85" s="127"/>
      <c r="AX85" s="127"/>
      <c r="AY85" s="127"/>
      <c r="AZ85" s="127"/>
      <c r="BA85" s="127"/>
      <c r="BB85" s="127"/>
      <c r="BC85" s="127"/>
      <c r="BD85" s="128"/>
      <c r="BE85" s="76"/>
      <c r="BF85" s="220"/>
      <c r="BG85" s="220"/>
      <c r="BH85" s="220"/>
      <c r="BI85" s="220"/>
      <c r="BJ85" s="220"/>
    </row>
    <row r="86" spans="2:62" ht="20.25" customHeight="1" x14ac:dyDescent="0.4">
      <c r="B86" s="49"/>
      <c r="C86" s="69"/>
      <c r="D86" s="69"/>
      <c r="E86" s="69"/>
      <c r="F86" s="69"/>
      <c r="G86" s="69"/>
      <c r="H86" s="69"/>
      <c r="I86" s="124"/>
      <c r="J86" s="125"/>
      <c r="K86" s="223" t="s">
        <v>139</v>
      </c>
      <c r="L86" s="223"/>
      <c r="M86" s="224">
        <f>SUM(M82:N85)</f>
        <v>0</v>
      </c>
      <c r="N86" s="224"/>
      <c r="O86" s="225">
        <f>SUM(O82:P85)</f>
        <v>0</v>
      </c>
      <c r="P86" s="225"/>
      <c r="Q86" s="139"/>
      <c r="R86" s="224">
        <f>SUM(R82:S85)</f>
        <v>0</v>
      </c>
      <c r="S86" s="224"/>
      <c r="T86" s="225">
        <f>SUM(T82:U85)</f>
        <v>0</v>
      </c>
      <c r="U86" s="225"/>
      <c r="V86" s="140"/>
      <c r="W86" s="243">
        <f>SUM(W82:X83)</f>
        <v>0</v>
      </c>
      <c r="X86" s="244"/>
      <c r="Y86" s="2"/>
      <c r="Z86" s="127"/>
      <c r="AA86" s="223" t="s">
        <v>139</v>
      </c>
      <c r="AB86" s="223"/>
      <c r="AC86" s="224">
        <f>SUM(AC82:AD85)</f>
        <v>0</v>
      </c>
      <c r="AD86" s="224"/>
      <c r="AE86" s="225">
        <f>SUM(AE82:AF85)</f>
        <v>0</v>
      </c>
      <c r="AF86" s="225"/>
      <c r="AG86" s="139"/>
      <c r="AH86" s="224">
        <f>SUM(AH82:AI85)</f>
        <v>0</v>
      </c>
      <c r="AI86" s="224"/>
      <c r="AJ86" s="225">
        <f>SUM(AJ82:AK85)</f>
        <v>0</v>
      </c>
      <c r="AK86" s="225"/>
      <c r="AL86" s="140"/>
      <c r="AM86" s="243">
        <f>SUM(AM82:AN83)</f>
        <v>0</v>
      </c>
      <c r="AN86" s="244"/>
      <c r="AO86" s="127"/>
      <c r="AP86" s="127"/>
      <c r="AQ86" s="223" t="s">
        <v>4</v>
      </c>
      <c r="AR86" s="223"/>
      <c r="AS86" s="223" t="s">
        <v>5</v>
      </c>
      <c r="AT86" s="223"/>
      <c r="AU86" s="223"/>
      <c r="AV86" s="223"/>
      <c r="AW86" s="127"/>
      <c r="AX86" s="127"/>
      <c r="AY86" s="127"/>
      <c r="AZ86" s="127"/>
      <c r="BA86" s="127"/>
      <c r="BB86" s="127"/>
      <c r="BC86" s="127"/>
      <c r="BD86" s="128"/>
      <c r="BE86" s="76"/>
      <c r="BF86" s="220"/>
      <c r="BG86" s="220"/>
      <c r="BH86" s="220"/>
      <c r="BI86" s="220"/>
      <c r="BJ86" s="220"/>
    </row>
    <row r="87" spans="2:62" ht="20.25" customHeight="1" x14ac:dyDescent="0.4">
      <c r="B87" s="49"/>
      <c r="C87" s="69"/>
      <c r="D87" s="69"/>
      <c r="E87" s="69"/>
      <c r="F87" s="69"/>
      <c r="G87" s="69"/>
      <c r="H87" s="69"/>
      <c r="I87" s="124"/>
      <c r="J87" s="124"/>
      <c r="K87" s="133"/>
      <c r="L87" s="133"/>
      <c r="M87" s="133"/>
      <c r="N87" s="133"/>
      <c r="O87" s="134"/>
      <c r="P87" s="134"/>
      <c r="Q87" s="134"/>
      <c r="R87" s="135"/>
      <c r="S87" s="135"/>
      <c r="T87" s="135"/>
      <c r="U87" s="135"/>
      <c r="V87" s="136"/>
      <c r="W87" s="127"/>
      <c r="X87" s="127"/>
      <c r="Y87" s="127"/>
      <c r="Z87" s="127"/>
      <c r="AA87" s="133"/>
      <c r="AB87" s="133"/>
      <c r="AC87" s="133"/>
      <c r="AD87" s="133"/>
      <c r="AE87" s="134"/>
      <c r="AF87" s="134"/>
      <c r="AG87" s="134"/>
      <c r="AH87" s="135"/>
      <c r="AI87" s="135"/>
      <c r="AJ87" s="135"/>
      <c r="AK87" s="135"/>
      <c r="AL87" s="136"/>
      <c r="AM87" s="127"/>
      <c r="AN87" s="127"/>
      <c r="AO87" s="127"/>
      <c r="AP87" s="127"/>
      <c r="AQ87" s="223" t="s">
        <v>6</v>
      </c>
      <c r="AR87" s="223"/>
      <c r="AS87" s="223" t="s">
        <v>94</v>
      </c>
      <c r="AT87" s="223"/>
      <c r="AU87" s="223"/>
      <c r="AV87" s="223"/>
      <c r="AW87" s="127"/>
      <c r="AX87" s="127"/>
      <c r="AY87" s="127"/>
      <c r="AZ87" s="127"/>
      <c r="BA87" s="127"/>
      <c r="BB87" s="127"/>
      <c r="BC87" s="127"/>
      <c r="BD87" s="128"/>
      <c r="BE87" s="76"/>
      <c r="BF87" s="220"/>
      <c r="BG87" s="220"/>
      <c r="BH87" s="220"/>
      <c r="BI87" s="220"/>
      <c r="BJ87" s="220"/>
    </row>
    <row r="88" spans="2:62" ht="20.25" customHeight="1" x14ac:dyDescent="0.4">
      <c r="B88" s="49"/>
      <c r="C88" s="69"/>
      <c r="D88" s="69"/>
      <c r="E88" s="69"/>
      <c r="F88" s="69"/>
      <c r="G88" s="69"/>
      <c r="H88" s="69"/>
      <c r="I88" s="124"/>
      <c r="J88" s="124"/>
      <c r="K88" s="126" t="s">
        <v>142</v>
      </c>
      <c r="L88" s="125"/>
      <c r="M88" s="125"/>
      <c r="N88" s="125"/>
      <c r="O88" s="125"/>
      <c r="P88" s="125"/>
      <c r="Q88" s="160" t="s">
        <v>242</v>
      </c>
      <c r="R88" s="238" t="s">
        <v>243</v>
      </c>
      <c r="S88" s="239"/>
      <c r="T88" s="137"/>
      <c r="U88" s="137"/>
      <c r="V88" s="125"/>
      <c r="W88" s="125"/>
      <c r="X88" s="125"/>
      <c r="Y88" s="127"/>
      <c r="Z88" s="127"/>
      <c r="AA88" s="126" t="s">
        <v>142</v>
      </c>
      <c r="AB88" s="125"/>
      <c r="AC88" s="125"/>
      <c r="AD88" s="125"/>
      <c r="AE88" s="125"/>
      <c r="AF88" s="125"/>
      <c r="AG88" s="160" t="s">
        <v>242</v>
      </c>
      <c r="AH88" s="240" t="str">
        <f>R88</f>
        <v>週</v>
      </c>
      <c r="AI88" s="241"/>
      <c r="AJ88" s="137"/>
      <c r="AK88" s="137"/>
      <c r="AL88" s="125"/>
      <c r="AM88" s="125"/>
      <c r="AN88" s="125"/>
      <c r="AO88" s="127"/>
      <c r="AP88" s="127"/>
      <c r="AQ88" s="223" t="s">
        <v>7</v>
      </c>
      <c r="AR88" s="223"/>
      <c r="AS88" s="223" t="s">
        <v>95</v>
      </c>
      <c r="AT88" s="223"/>
      <c r="AU88" s="223"/>
      <c r="AV88" s="223"/>
      <c r="AW88" s="127"/>
      <c r="AX88" s="127"/>
      <c r="AY88" s="127"/>
      <c r="AZ88" s="127"/>
      <c r="BA88" s="127"/>
      <c r="BB88" s="127"/>
      <c r="BC88" s="127"/>
      <c r="BD88" s="128"/>
      <c r="BE88" s="76"/>
      <c r="BF88" s="220"/>
      <c r="BG88" s="220"/>
      <c r="BH88" s="220"/>
      <c r="BI88" s="220"/>
      <c r="BJ88" s="220"/>
    </row>
    <row r="89" spans="2:62" ht="20.25" customHeight="1" x14ac:dyDescent="0.4">
      <c r="B89" s="49"/>
      <c r="C89" s="69"/>
      <c r="D89" s="69"/>
      <c r="E89" s="69"/>
      <c r="F89" s="69"/>
      <c r="G89" s="69"/>
      <c r="H89" s="69"/>
      <c r="I89" s="124"/>
      <c r="J89" s="124"/>
      <c r="K89" s="125" t="s">
        <v>143</v>
      </c>
      <c r="L89" s="125"/>
      <c r="M89" s="125"/>
      <c r="N89" s="125"/>
      <c r="O89" s="125"/>
      <c r="P89" s="125" t="s">
        <v>144</v>
      </c>
      <c r="Q89" s="125"/>
      <c r="R89" s="125"/>
      <c r="S89" s="125"/>
      <c r="T89" s="126"/>
      <c r="U89" s="125"/>
      <c r="V89" s="125"/>
      <c r="W89" s="125"/>
      <c r="X89" s="125"/>
      <c r="Y89" s="127"/>
      <c r="Z89" s="127"/>
      <c r="AA89" s="125" t="s">
        <v>143</v>
      </c>
      <c r="AB89" s="125"/>
      <c r="AC89" s="125"/>
      <c r="AD89" s="125"/>
      <c r="AE89" s="125"/>
      <c r="AF89" s="125" t="s">
        <v>144</v>
      </c>
      <c r="AG89" s="125"/>
      <c r="AH89" s="125"/>
      <c r="AI89" s="125"/>
      <c r="AJ89" s="126"/>
      <c r="AK89" s="125"/>
      <c r="AL89" s="125"/>
      <c r="AM89" s="125"/>
      <c r="AN89" s="125"/>
      <c r="AO89" s="127"/>
      <c r="AP89" s="127"/>
      <c r="AQ89" s="223" t="s">
        <v>8</v>
      </c>
      <c r="AR89" s="223"/>
      <c r="AS89" s="223" t="s">
        <v>96</v>
      </c>
      <c r="AT89" s="223"/>
      <c r="AU89" s="223"/>
      <c r="AV89" s="223"/>
      <c r="AW89" s="127"/>
      <c r="AX89" s="127"/>
      <c r="AY89" s="127"/>
      <c r="AZ89" s="127"/>
      <c r="BA89" s="127"/>
      <c r="BB89" s="127"/>
      <c r="BC89" s="127"/>
      <c r="BD89" s="128"/>
      <c r="BE89" s="76"/>
      <c r="BF89" s="220"/>
      <c r="BG89" s="220"/>
      <c r="BH89" s="220"/>
      <c r="BI89" s="220"/>
      <c r="BJ89" s="220"/>
    </row>
    <row r="90" spans="2:62" ht="20.25" customHeight="1" x14ac:dyDescent="0.4">
      <c r="B90" s="49"/>
      <c r="C90" s="69"/>
      <c r="D90" s="69"/>
      <c r="E90" s="69"/>
      <c r="F90" s="69"/>
      <c r="G90" s="69"/>
      <c r="H90" s="69"/>
      <c r="I90" s="124"/>
      <c r="J90" s="124"/>
      <c r="K90" s="125" t="str">
        <f>IF($R$88="週","対象時間数（週平均）","対象時間数（当月合計）")</f>
        <v>対象時間数（週平均）</v>
      </c>
      <c r="L90" s="125"/>
      <c r="M90" s="125"/>
      <c r="N90" s="125"/>
      <c r="O90" s="125"/>
      <c r="P90" s="125" t="str">
        <f>IF($R$88="週","週に勤務すべき時間数","当月に勤務すべき時間数")</f>
        <v>週に勤務すべき時間数</v>
      </c>
      <c r="Q90" s="125"/>
      <c r="R90" s="125"/>
      <c r="S90" s="125"/>
      <c r="T90" s="126"/>
      <c r="U90" s="125" t="s">
        <v>145</v>
      </c>
      <c r="V90" s="125"/>
      <c r="W90" s="125"/>
      <c r="X90" s="125"/>
      <c r="Y90" s="127"/>
      <c r="Z90" s="127"/>
      <c r="AA90" s="125" t="str">
        <f>IF(AH88="週","対象時間数（週平均）","対象時間数（当月合計）")</f>
        <v>対象時間数（週平均）</v>
      </c>
      <c r="AB90" s="125"/>
      <c r="AC90" s="125"/>
      <c r="AD90" s="125"/>
      <c r="AE90" s="125"/>
      <c r="AF90" s="125" t="str">
        <f>IF($AH$88="週","週に勤務すべき時間数","当月に勤務すべき時間数")</f>
        <v>週に勤務すべき時間数</v>
      </c>
      <c r="AG90" s="125"/>
      <c r="AH90" s="125"/>
      <c r="AI90" s="125"/>
      <c r="AJ90" s="126"/>
      <c r="AK90" s="125" t="s">
        <v>145</v>
      </c>
      <c r="AL90" s="125"/>
      <c r="AM90" s="125"/>
      <c r="AN90" s="125"/>
      <c r="AO90" s="127"/>
      <c r="AP90" s="127"/>
      <c r="AQ90" s="223" t="s">
        <v>9</v>
      </c>
      <c r="AR90" s="223"/>
      <c r="AS90" s="223" t="s">
        <v>157</v>
      </c>
      <c r="AT90" s="223"/>
      <c r="AU90" s="223"/>
      <c r="AV90" s="223"/>
      <c r="AW90" s="127"/>
      <c r="AX90" s="127"/>
      <c r="AY90" s="127"/>
      <c r="AZ90" s="127"/>
      <c r="BA90" s="127"/>
      <c r="BB90" s="127"/>
      <c r="BC90" s="127"/>
      <c r="BD90" s="128"/>
      <c r="BE90" s="76"/>
      <c r="BF90" s="220"/>
      <c r="BG90" s="220"/>
      <c r="BH90" s="220"/>
      <c r="BI90" s="220"/>
      <c r="BJ90" s="220"/>
    </row>
    <row r="91" spans="2:62" ht="20.25" customHeight="1" x14ac:dyDescent="0.4">
      <c r="I91" s="2"/>
      <c r="J91" s="2"/>
      <c r="K91" s="226">
        <f>IF($R$88="週",T86,R86)</f>
        <v>0</v>
      </c>
      <c r="L91" s="226"/>
      <c r="M91" s="226"/>
      <c r="N91" s="226"/>
      <c r="O91" s="217" t="s">
        <v>146</v>
      </c>
      <c r="P91" s="223">
        <f>IF($R$88="週",$BA$6,$BE$6)</f>
        <v>40</v>
      </c>
      <c r="Q91" s="223"/>
      <c r="R91" s="223"/>
      <c r="S91" s="223"/>
      <c r="T91" s="217" t="s">
        <v>147</v>
      </c>
      <c r="U91" s="227">
        <f>ROUNDDOWN(K91/P91,1)</f>
        <v>0</v>
      </c>
      <c r="V91" s="227"/>
      <c r="W91" s="227"/>
      <c r="X91" s="227"/>
      <c r="Y91" s="2"/>
      <c r="Z91" s="2"/>
      <c r="AA91" s="226">
        <f>IF($AH$88="週",AJ86,AH86)</f>
        <v>0</v>
      </c>
      <c r="AB91" s="226"/>
      <c r="AC91" s="226"/>
      <c r="AD91" s="226"/>
      <c r="AE91" s="217" t="s">
        <v>146</v>
      </c>
      <c r="AF91" s="223">
        <f>IF($AH$88="週",$BA$6,$BE$6)</f>
        <v>40</v>
      </c>
      <c r="AG91" s="223"/>
      <c r="AH91" s="223"/>
      <c r="AI91" s="223"/>
      <c r="AJ91" s="217" t="s">
        <v>147</v>
      </c>
      <c r="AK91" s="227">
        <f>ROUNDDOWN(AA91/AF91,1)</f>
        <v>0</v>
      </c>
      <c r="AL91" s="227"/>
      <c r="AM91" s="227"/>
      <c r="AN91" s="227"/>
      <c r="AO91" s="2"/>
      <c r="AP91" s="2"/>
      <c r="AQ91" s="2"/>
      <c r="AR91" s="2"/>
      <c r="AS91" s="2"/>
      <c r="AT91" s="2"/>
      <c r="AU91" s="2"/>
      <c r="AV91" s="2"/>
      <c r="AW91" s="2"/>
      <c r="AX91" s="2"/>
      <c r="AY91" s="2"/>
      <c r="AZ91" s="2"/>
      <c r="BA91" s="2"/>
      <c r="BB91" s="2"/>
      <c r="BC91" s="2"/>
      <c r="BD91" s="2"/>
    </row>
    <row r="92" spans="2:62" ht="20.25" customHeight="1" x14ac:dyDescent="0.4">
      <c r="I92" s="2"/>
      <c r="J92" s="2"/>
      <c r="K92" s="125"/>
      <c r="L92" s="125"/>
      <c r="M92" s="125"/>
      <c r="N92" s="125"/>
      <c r="O92" s="125"/>
      <c r="P92" s="125"/>
      <c r="Q92" s="125"/>
      <c r="R92" s="125"/>
      <c r="S92" s="125"/>
      <c r="T92" s="126"/>
      <c r="U92" s="125" t="s">
        <v>148</v>
      </c>
      <c r="V92" s="125"/>
      <c r="W92" s="125"/>
      <c r="X92" s="125"/>
      <c r="Y92" s="2"/>
      <c r="Z92" s="2"/>
      <c r="AA92" s="125"/>
      <c r="AB92" s="125"/>
      <c r="AC92" s="125"/>
      <c r="AD92" s="125"/>
      <c r="AE92" s="125"/>
      <c r="AF92" s="125"/>
      <c r="AG92" s="125"/>
      <c r="AH92" s="125"/>
      <c r="AI92" s="125"/>
      <c r="AJ92" s="126"/>
      <c r="AK92" s="125" t="s">
        <v>148</v>
      </c>
      <c r="AL92" s="125"/>
      <c r="AM92" s="125"/>
      <c r="AN92" s="125"/>
      <c r="AO92" s="2"/>
      <c r="AP92" s="2"/>
      <c r="AQ92" s="2"/>
      <c r="AR92" s="2"/>
      <c r="AS92" s="2"/>
      <c r="AT92" s="2"/>
      <c r="AU92" s="2"/>
      <c r="AV92" s="2"/>
      <c r="AW92" s="2"/>
      <c r="AX92" s="2"/>
      <c r="AY92" s="2"/>
      <c r="AZ92" s="2"/>
      <c r="BA92" s="2"/>
      <c r="BB92" s="2"/>
      <c r="BC92" s="2"/>
      <c r="BD92" s="2"/>
    </row>
    <row r="93" spans="2:62" ht="20.25" customHeight="1" x14ac:dyDescent="0.4">
      <c r="I93" s="2"/>
      <c r="J93" s="2"/>
      <c r="K93" s="125" t="s">
        <v>203</v>
      </c>
      <c r="L93" s="125"/>
      <c r="M93" s="125"/>
      <c r="N93" s="125"/>
      <c r="O93" s="125"/>
      <c r="P93" s="125"/>
      <c r="Q93" s="125"/>
      <c r="R93" s="125"/>
      <c r="S93" s="125"/>
      <c r="T93" s="126"/>
      <c r="U93" s="125"/>
      <c r="V93" s="125"/>
      <c r="W93" s="125"/>
      <c r="X93" s="125"/>
      <c r="Y93" s="2"/>
      <c r="Z93" s="2"/>
      <c r="AA93" s="125" t="s">
        <v>204</v>
      </c>
      <c r="AB93" s="125"/>
      <c r="AC93" s="125"/>
      <c r="AD93" s="125"/>
      <c r="AE93" s="125"/>
      <c r="AF93" s="125"/>
      <c r="AG93" s="125"/>
      <c r="AH93" s="125"/>
      <c r="AI93" s="125"/>
      <c r="AJ93" s="126"/>
      <c r="AK93" s="125"/>
      <c r="AL93" s="125"/>
      <c r="AM93" s="125"/>
      <c r="AN93" s="125"/>
      <c r="AO93" s="2"/>
      <c r="AP93" s="2"/>
      <c r="AQ93" s="2"/>
      <c r="AR93" s="2"/>
      <c r="AS93" s="2"/>
      <c r="AT93" s="2"/>
      <c r="AU93" s="2"/>
      <c r="AV93" s="2"/>
      <c r="AW93" s="2"/>
      <c r="AX93" s="2"/>
      <c r="AY93" s="2"/>
      <c r="AZ93" s="2"/>
      <c r="BA93" s="2"/>
      <c r="BB93" s="2"/>
      <c r="BC93" s="2"/>
      <c r="BD93" s="2"/>
    </row>
    <row r="94" spans="2:62" ht="20.25" customHeight="1" x14ac:dyDescent="0.4">
      <c r="I94" s="2"/>
      <c r="J94" s="2"/>
      <c r="K94" s="125" t="s">
        <v>135</v>
      </c>
      <c r="L94" s="125"/>
      <c r="M94" s="125"/>
      <c r="N94" s="125"/>
      <c r="O94" s="125"/>
      <c r="P94" s="125"/>
      <c r="Q94" s="125"/>
      <c r="R94" s="125"/>
      <c r="S94" s="125"/>
      <c r="T94" s="126"/>
      <c r="U94" s="242"/>
      <c r="V94" s="242"/>
      <c r="W94" s="242"/>
      <c r="X94" s="242"/>
      <c r="Y94" s="2"/>
      <c r="Z94" s="2"/>
      <c r="AA94" s="125" t="s">
        <v>135</v>
      </c>
      <c r="AB94" s="125"/>
      <c r="AC94" s="125"/>
      <c r="AD94" s="125"/>
      <c r="AE94" s="125"/>
      <c r="AF94" s="125"/>
      <c r="AG94" s="125"/>
      <c r="AH94" s="125"/>
      <c r="AI94" s="125"/>
      <c r="AJ94" s="126"/>
      <c r="AK94" s="242"/>
      <c r="AL94" s="242"/>
      <c r="AM94" s="242"/>
      <c r="AN94" s="242"/>
      <c r="AO94" s="2"/>
      <c r="AP94" s="2"/>
      <c r="AQ94" s="2"/>
      <c r="AR94" s="2"/>
      <c r="AS94" s="2"/>
      <c r="AT94" s="2"/>
      <c r="AU94" s="2"/>
      <c r="AV94" s="2"/>
      <c r="AW94" s="2"/>
      <c r="AX94" s="2"/>
      <c r="AY94" s="2"/>
      <c r="AZ94" s="2"/>
      <c r="BA94" s="2"/>
      <c r="BB94" s="2"/>
      <c r="BC94" s="2"/>
      <c r="BD94" s="2"/>
    </row>
    <row r="95" spans="2:62" ht="20.25" customHeight="1" x14ac:dyDescent="0.4">
      <c r="I95" s="2"/>
      <c r="J95" s="2"/>
      <c r="K95" s="129" t="s">
        <v>149</v>
      </c>
      <c r="L95" s="129"/>
      <c r="M95" s="129"/>
      <c r="N95" s="129"/>
      <c r="O95" s="129"/>
      <c r="P95" s="125" t="s">
        <v>150</v>
      </c>
      <c r="Q95" s="129"/>
      <c r="R95" s="129"/>
      <c r="S95" s="129"/>
      <c r="T95" s="129"/>
      <c r="U95" s="234" t="s">
        <v>139</v>
      </c>
      <c r="V95" s="234"/>
      <c r="W95" s="234"/>
      <c r="X95" s="234"/>
      <c r="Y95" s="2"/>
      <c r="Z95" s="2"/>
      <c r="AA95" s="129" t="s">
        <v>149</v>
      </c>
      <c r="AB95" s="129"/>
      <c r="AC95" s="129"/>
      <c r="AD95" s="129"/>
      <c r="AE95" s="129"/>
      <c r="AF95" s="125" t="s">
        <v>150</v>
      </c>
      <c r="AG95" s="129"/>
      <c r="AH95" s="129"/>
      <c r="AI95" s="129"/>
      <c r="AJ95" s="129"/>
      <c r="AK95" s="234" t="s">
        <v>139</v>
      </c>
      <c r="AL95" s="234"/>
      <c r="AM95" s="234"/>
      <c r="AN95" s="234"/>
      <c r="AO95" s="2"/>
      <c r="AP95" s="2"/>
      <c r="AQ95" s="2"/>
      <c r="AR95" s="2"/>
      <c r="AS95" s="2"/>
      <c r="AT95" s="2"/>
      <c r="AU95" s="2"/>
      <c r="AV95" s="2"/>
      <c r="AW95" s="2"/>
      <c r="AX95" s="2"/>
      <c r="AY95" s="2"/>
      <c r="AZ95" s="2"/>
      <c r="BA95" s="2"/>
      <c r="BB95" s="2"/>
      <c r="BC95" s="2"/>
      <c r="BD95" s="2"/>
    </row>
    <row r="96" spans="2:62" ht="20.25" customHeight="1" x14ac:dyDescent="0.4">
      <c r="I96" s="2"/>
      <c r="J96" s="2"/>
      <c r="K96" s="223">
        <f>W86</f>
        <v>0</v>
      </c>
      <c r="L96" s="223"/>
      <c r="M96" s="223"/>
      <c r="N96" s="223"/>
      <c r="O96" s="217" t="s">
        <v>153</v>
      </c>
      <c r="P96" s="227">
        <f>U91</f>
        <v>0</v>
      </c>
      <c r="Q96" s="227"/>
      <c r="R96" s="227"/>
      <c r="S96" s="227"/>
      <c r="T96" s="217" t="s">
        <v>147</v>
      </c>
      <c r="U96" s="235">
        <f>ROUNDDOWN(K96+P96,1)</f>
        <v>0</v>
      </c>
      <c r="V96" s="235"/>
      <c r="W96" s="235"/>
      <c r="X96" s="235"/>
      <c r="Y96" s="138"/>
      <c r="Z96" s="138"/>
      <c r="AA96" s="236">
        <f>AM86</f>
        <v>0</v>
      </c>
      <c r="AB96" s="236"/>
      <c r="AC96" s="236"/>
      <c r="AD96" s="236"/>
      <c r="AE96" s="136" t="s">
        <v>153</v>
      </c>
      <c r="AF96" s="237">
        <f>AK91</f>
        <v>0</v>
      </c>
      <c r="AG96" s="237"/>
      <c r="AH96" s="237"/>
      <c r="AI96" s="237"/>
      <c r="AJ96" s="136" t="s">
        <v>147</v>
      </c>
      <c r="AK96" s="235">
        <f>ROUNDDOWN(AA96+AF96,1)</f>
        <v>0</v>
      </c>
      <c r="AL96" s="235"/>
      <c r="AM96" s="235"/>
      <c r="AN96" s="235"/>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C75:D76"/>
    <mergeCell ref="I75:J76"/>
    <mergeCell ref="K75:N76"/>
    <mergeCell ref="BF79:BI79"/>
    <mergeCell ref="K80:L81"/>
    <mergeCell ref="M80:P80"/>
    <mergeCell ref="R80:U80"/>
    <mergeCell ref="AA80:AB81"/>
    <mergeCell ref="AC80:AF80"/>
    <mergeCell ref="AH80:AK80"/>
    <mergeCell ref="BF80:BI80"/>
    <mergeCell ref="M81:N81"/>
    <mergeCell ref="O81:P81"/>
    <mergeCell ref="BF81:BI81"/>
    <mergeCell ref="BA82:BD82"/>
    <mergeCell ref="AE82:AF82"/>
    <mergeCell ref="AH82:AI82"/>
    <mergeCell ref="AJ82:AK82"/>
    <mergeCell ref="AM82:AN82"/>
    <mergeCell ref="AQ82:AT82"/>
    <mergeCell ref="AV82:AY82"/>
    <mergeCell ref="BA81:BD81"/>
    <mergeCell ref="AC84:AD84"/>
    <mergeCell ref="AE84:AF84"/>
    <mergeCell ref="AH84:AI84"/>
    <mergeCell ref="AJ84:AK84"/>
    <mergeCell ref="AM84:AN84"/>
    <mergeCell ref="AE81:AF81"/>
    <mergeCell ref="AH81:AI81"/>
    <mergeCell ref="AJ81:AK81"/>
    <mergeCell ref="AH83:AI83"/>
    <mergeCell ref="AJ83:AK83"/>
    <mergeCell ref="AM83:AN83"/>
    <mergeCell ref="K82:L82"/>
    <mergeCell ref="M82:N82"/>
    <mergeCell ref="O82:P82"/>
    <mergeCell ref="R82:S82"/>
    <mergeCell ref="T82:U82"/>
    <mergeCell ref="W82:X82"/>
    <mergeCell ref="AA82:AB82"/>
    <mergeCell ref="AC82:AD82"/>
    <mergeCell ref="R81:S81"/>
    <mergeCell ref="T81:U81"/>
    <mergeCell ref="AC81:AD81"/>
    <mergeCell ref="K84:L84"/>
    <mergeCell ref="M84:N84"/>
    <mergeCell ref="O84:P84"/>
    <mergeCell ref="R84:S84"/>
    <mergeCell ref="T84:U84"/>
    <mergeCell ref="W84:X84"/>
    <mergeCell ref="AA84:AB84"/>
    <mergeCell ref="U94:X94"/>
    <mergeCell ref="AK94:AN94"/>
    <mergeCell ref="AH86:AI86"/>
    <mergeCell ref="AJ86:AK86"/>
    <mergeCell ref="AM86:AN86"/>
    <mergeCell ref="AM85:AN85"/>
    <mergeCell ref="K86:L86"/>
    <mergeCell ref="M86:N86"/>
    <mergeCell ref="O86:P86"/>
    <mergeCell ref="R86:S86"/>
    <mergeCell ref="T86:U86"/>
    <mergeCell ref="W86:X86"/>
    <mergeCell ref="AA86:AB86"/>
    <mergeCell ref="U95:X95"/>
    <mergeCell ref="AK95:AN95"/>
    <mergeCell ref="K96:N96"/>
    <mergeCell ref="P96:S96"/>
    <mergeCell ref="U96:X96"/>
    <mergeCell ref="AA96:AD96"/>
    <mergeCell ref="AF96:AI96"/>
    <mergeCell ref="AK96:AN96"/>
    <mergeCell ref="R88:S88"/>
    <mergeCell ref="AH88:AI88"/>
    <mergeCell ref="K83:L83"/>
    <mergeCell ref="M83:N83"/>
    <mergeCell ref="O83:P83"/>
    <mergeCell ref="R83:S83"/>
    <mergeCell ref="T83:U83"/>
    <mergeCell ref="W83:X83"/>
    <mergeCell ref="AA83:AB83"/>
    <mergeCell ref="AC83:AD83"/>
    <mergeCell ref="AE83:AF83"/>
    <mergeCell ref="W85:X85"/>
    <mergeCell ref="AA85:AB85"/>
    <mergeCell ref="AC85:AD85"/>
    <mergeCell ref="AE85:AF85"/>
    <mergeCell ref="AH85:AI85"/>
    <mergeCell ref="AJ85:AK85"/>
    <mergeCell ref="K85:L85"/>
    <mergeCell ref="M85:N85"/>
    <mergeCell ref="O85:P85"/>
    <mergeCell ref="R85:S85"/>
    <mergeCell ref="T85:U85"/>
    <mergeCell ref="AS86:AV86"/>
    <mergeCell ref="AQ87:AR87"/>
    <mergeCell ref="AS87:AV87"/>
    <mergeCell ref="AC86:AD86"/>
    <mergeCell ref="AE86:AF86"/>
    <mergeCell ref="AQ90:AR90"/>
    <mergeCell ref="AS90:AV90"/>
    <mergeCell ref="K91:N91"/>
    <mergeCell ref="P91:S91"/>
    <mergeCell ref="U91:X91"/>
    <mergeCell ref="AA91:AD91"/>
    <mergeCell ref="AF91:AI91"/>
    <mergeCell ref="AK91:AN91"/>
    <mergeCell ref="AQ88:AR88"/>
    <mergeCell ref="AS88:AV88"/>
    <mergeCell ref="AQ89:AR89"/>
    <mergeCell ref="AS89:AV89"/>
    <mergeCell ref="AQ86:AR86"/>
  </mergeCells>
  <phoneticPr fontId="2"/>
  <conditionalFormatting sqref="W90:Z90 AO90:BA90">
    <cfRule type="expression" dxfId="205" priority="208">
      <formula>OR(#REF!=$B77,#REF!=$B77)</formula>
    </cfRule>
  </conditionalFormatting>
  <conditionalFormatting sqref="Z80 W80:X80 W89:Z89 AO89:BA89 AO80:BA80">
    <cfRule type="expression" dxfId="204" priority="209">
      <formula>OR(#REF!=$B78,#REF!=$B78)</formula>
    </cfRule>
  </conditionalFormatting>
  <conditionalFormatting sqref="AM90:AN90">
    <cfRule type="expression" dxfId="203" priority="206">
      <formula>OR(#REF!=$B77,#REF!=$B77)</formula>
    </cfRule>
  </conditionalFormatting>
  <conditionalFormatting sqref="AM80:AN80 AM89:AN89">
    <cfRule type="expression" dxfId="202" priority="207">
      <formula>OR(#REF!=$B78,#REF!=$B78)</formula>
    </cfRule>
  </conditionalFormatting>
  <conditionalFormatting sqref="BB18:BE18">
    <cfRule type="expression" dxfId="201" priority="205">
      <formula>INDIRECT(ADDRESS(ROW(),COLUMN()))=TRUNC(INDIRECT(ADDRESS(ROW(),COLUMN())))</formula>
    </cfRule>
  </conditionalFormatting>
  <conditionalFormatting sqref="BB20:BE20">
    <cfRule type="expression" dxfId="200" priority="204">
      <formula>INDIRECT(ADDRESS(ROW(),COLUMN()))=TRUNC(INDIRECT(ADDRESS(ROW(),COLUMN())))</formula>
    </cfRule>
  </conditionalFormatting>
  <conditionalFormatting sqref="BB22:BE22">
    <cfRule type="expression" dxfId="199" priority="203">
      <formula>INDIRECT(ADDRESS(ROW(),COLUMN()))=TRUNC(INDIRECT(ADDRESS(ROW(),COLUMN())))</formula>
    </cfRule>
  </conditionalFormatting>
  <conditionalFormatting sqref="BB24:BE24">
    <cfRule type="expression" dxfId="198" priority="202">
      <formula>INDIRECT(ADDRESS(ROW(),COLUMN()))=TRUNC(INDIRECT(ADDRESS(ROW(),COLUMN())))</formula>
    </cfRule>
  </conditionalFormatting>
  <conditionalFormatting sqref="BB26:BE26">
    <cfRule type="expression" dxfId="197" priority="201">
      <formula>INDIRECT(ADDRESS(ROW(),COLUMN()))=TRUNC(INDIRECT(ADDRESS(ROW(),COLUMN())))</formula>
    </cfRule>
  </conditionalFormatting>
  <conditionalFormatting sqref="BB28:BE28">
    <cfRule type="expression" dxfId="196" priority="200">
      <formula>INDIRECT(ADDRESS(ROW(),COLUMN()))=TRUNC(INDIRECT(ADDRESS(ROW(),COLUMN())))</formula>
    </cfRule>
  </conditionalFormatting>
  <conditionalFormatting sqref="BB30:BE30">
    <cfRule type="expression" dxfId="195" priority="199">
      <formula>INDIRECT(ADDRESS(ROW(),COLUMN()))=TRUNC(INDIRECT(ADDRESS(ROW(),COLUMN())))</formula>
    </cfRule>
  </conditionalFormatting>
  <conditionalFormatting sqref="BB32:BE32">
    <cfRule type="expression" dxfId="194" priority="198">
      <formula>INDIRECT(ADDRESS(ROW(),COLUMN()))=TRUNC(INDIRECT(ADDRESS(ROW(),COLUMN())))</formula>
    </cfRule>
  </conditionalFormatting>
  <conditionalFormatting sqref="BB34:BE34">
    <cfRule type="expression" dxfId="193" priority="197">
      <formula>INDIRECT(ADDRESS(ROW(),COLUMN()))=TRUNC(INDIRECT(ADDRESS(ROW(),COLUMN())))</formula>
    </cfRule>
  </conditionalFormatting>
  <conditionalFormatting sqref="BB36:BE36">
    <cfRule type="expression" dxfId="192" priority="196">
      <formula>INDIRECT(ADDRESS(ROW(),COLUMN()))=TRUNC(INDIRECT(ADDRESS(ROW(),COLUMN())))</formula>
    </cfRule>
  </conditionalFormatting>
  <conditionalFormatting sqref="BB38:BE38">
    <cfRule type="expression" dxfId="191" priority="195">
      <formula>INDIRECT(ADDRESS(ROW(),COLUMN()))=TRUNC(INDIRECT(ADDRESS(ROW(),COLUMN())))</formula>
    </cfRule>
  </conditionalFormatting>
  <conditionalFormatting sqref="BB40:BE40">
    <cfRule type="expression" dxfId="190" priority="194">
      <formula>INDIRECT(ADDRESS(ROW(),COLUMN()))=TRUNC(INDIRECT(ADDRESS(ROW(),COLUMN())))</formula>
    </cfRule>
  </conditionalFormatting>
  <conditionalFormatting sqref="BB42:BE42">
    <cfRule type="expression" dxfId="189" priority="193">
      <formula>INDIRECT(ADDRESS(ROW(),COLUMN()))=TRUNC(INDIRECT(ADDRESS(ROW(),COLUMN())))</formula>
    </cfRule>
  </conditionalFormatting>
  <conditionalFormatting sqref="BB44:BE44">
    <cfRule type="expression" dxfId="188" priority="192">
      <formula>INDIRECT(ADDRESS(ROW(),COLUMN()))=TRUNC(INDIRECT(ADDRESS(ROW(),COLUMN())))</formula>
    </cfRule>
  </conditionalFormatting>
  <conditionalFormatting sqref="BB46:BE46">
    <cfRule type="expression" dxfId="187" priority="191">
      <formula>INDIRECT(ADDRESS(ROW(),COLUMN()))=TRUNC(INDIRECT(ADDRESS(ROW(),COLUMN())))</formula>
    </cfRule>
  </conditionalFormatting>
  <conditionalFormatting sqref="BB48:BE48">
    <cfRule type="expression" dxfId="186" priority="190">
      <formula>INDIRECT(ADDRESS(ROW(),COLUMN()))=TRUNC(INDIRECT(ADDRESS(ROW(),COLUMN())))</formula>
    </cfRule>
  </conditionalFormatting>
  <conditionalFormatting sqref="BB50:BE50">
    <cfRule type="expression" dxfId="185" priority="189">
      <formula>INDIRECT(ADDRESS(ROW(),COLUMN()))=TRUNC(INDIRECT(ADDRESS(ROW(),COLUMN())))</formula>
    </cfRule>
  </conditionalFormatting>
  <conditionalFormatting sqref="BB52:BE52">
    <cfRule type="expression" dxfId="184" priority="188">
      <formula>INDIRECT(ADDRESS(ROW(),COLUMN()))=TRUNC(INDIRECT(ADDRESS(ROW(),COLUMN())))</formula>
    </cfRule>
  </conditionalFormatting>
  <conditionalFormatting sqref="BB54:BE54">
    <cfRule type="expression" dxfId="183" priority="187">
      <formula>INDIRECT(ADDRESS(ROW(),COLUMN()))=TRUNC(INDIRECT(ADDRESS(ROW(),COLUMN())))</formula>
    </cfRule>
  </conditionalFormatting>
  <conditionalFormatting sqref="BB56:BE56">
    <cfRule type="expression" dxfId="182" priority="186">
      <formula>INDIRECT(ADDRESS(ROW(),COLUMN()))=TRUNC(INDIRECT(ADDRESS(ROW(),COLUMN())))</formula>
    </cfRule>
  </conditionalFormatting>
  <conditionalFormatting sqref="BB58:BE58">
    <cfRule type="expression" dxfId="181" priority="185">
      <formula>INDIRECT(ADDRESS(ROW(),COLUMN()))=TRUNC(INDIRECT(ADDRESS(ROW(),COLUMN())))</formula>
    </cfRule>
  </conditionalFormatting>
  <conditionalFormatting sqref="BB60:BE60">
    <cfRule type="expression" dxfId="180" priority="184">
      <formula>INDIRECT(ADDRESS(ROW(),COLUMN()))=TRUNC(INDIRECT(ADDRESS(ROW(),COLUMN())))</formula>
    </cfRule>
  </conditionalFormatting>
  <conditionalFormatting sqref="BB62:BE62">
    <cfRule type="expression" dxfId="179" priority="183">
      <formula>INDIRECT(ADDRESS(ROW(),COLUMN()))=TRUNC(INDIRECT(ADDRESS(ROW(),COLUMN())))</formula>
    </cfRule>
  </conditionalFormatting>
  <conditionalFormatting sqref="BB64:BE64">
    <cfRule type="expression" dxfId="178" priority="182">
      <formula>INDIRECT(ADDRESS(ROW(),COLUMN()))=TRUNC(INDIRECT(ADDRESS(ROW(),COLUMN())))</formula>
    </cfRule>
  </conditionalFormatting>
  <conditionalFormatting sqref="BB66:BE66">
    <cfRule type="expression" dxfId="177" priority="181">
      <formula>INDIRECT(ADDRESS(ROW(),COLUMN()))=TRUNC(INDIRECT(ADDRESS(ROW(),COLUMN())))</formula>
    </cfRule>
  </conditionalFormatting>
  <conditionalFormatting sqref="BB68:BE68">
    <cfRule type="expression" dxfId="176" priority="180">
      <formula>INDIRECT(ADDRESS(ROW(),COLUMN()))=TRUNC(INDIRECT(ADDRESS(ROW(),COLUMN())))</formula>
    </cfRule>
  </conditionalFormatting>
  <conditionalFormatting sqref="BB70:BE70">
    <cfRule type="expression" dxfId="175" priority="179">
      <formula>INDIRECT(ADDRESS(ROW(),COLUMN()))=TRUNC(INDIRECT(ADDRESS(ROW(),COLUMN())))</formula>
    </cfRule>
  </conditionalFormatting>
  <conditionalFormatting sqref="BB72:BE72">
    <cfRule type="expression" dxfId="174" priority="178">
      <formula>INDIRECT(ADDRESS(ROW(),COLUMN()))=TRUNC(INDIRECT(ADDRESS(ROW(),COLUMN())))</formula>
    </cfRule>
  </conditionalFormatting>
  <conditionalFormatting sqref="BB74:BE74">
    <cfRule type="expression" dxfId="173" priority="177">
      <formula>INDIRECT(ADDRESS(ROW(),COLUMN()))=TRUNC(INDIRECT(ADDRESS(ROW(),COLUMN())))</formula>
    </cfRule>
  </conditionalFormatting>
  <conditionalFormatting sqref="AC86:AN86 AG82:AN85">
    <cfRule type="expression" dxfId="172" priority="175">
      <formula>INDIRECT(ADDRESS(ROW(),COLUMN()))=TRUNC(INDIRECT(ADDRESS(ROW(),COLUMN())))</formula>
    </cfRule>
  </conditionalFormatting>
  <conditionalFormatting sqref="M82:X86">
    <cfRule type="expression" dxfId="171" priority="176">
      <formula>INDIRECT(ADDRESS(ROW(),COLUMN()))=TRUNC(INDIRECT(ADDRESS(ROW(),COLUMN())))</formula>
    </cfRule>
  </conditionalFormatting>
  <conditionalFormatting sqref="K91:N91">
    <cfRule type="expression" dxfId="170" priority="174">
      <formula>INDIRECT(ADDRESS(ROW(),COLUMN()))=TRUNC(INDIRECT(ADDRESS(ROW(),COLUMN())))</formula>
    </cfRule>
  </conditionalFormatting>
  <conditionalFormatting sqref="AA91:AD91">
    <cfRule type="expression" dxfId="169" priority="173">
      <formula>INDIRECT(ADDRESS(ROW(),COLUMN()))=TRUNC(INDIRECT(ADDRESS(ROW(),COLUMN())))</formula>
    </cfRule>
  </conditionalFormatting>
  <conditionalFormatting sqref="AC82:AF85">
    <cfRule type="expression" dxfId="168" priority="172">
      <formula>INDIRECT(ADDRESS(ROW(),COLUMN()))=TRUNC(INDIRECT(ADDRESS(ROW(),COLUMN())))</formula>
    </cfRule>
  </conditionalFormatting>
  <conditionalFormatting sqref="W18:BA18">
    <cfRule type="expression" dxfId="167" priority="170">
      <formula>INDIRECT(ADDRESS(ROW(),COLUMN()))=TRUNC(INDIRECT(ADDRESS(ROW(),COLUMN())))</formula>
    </cfRule>
  </conditionalFormatting>
  <conditionalFormatting sqref="W20:BA20">
    <cfRule type="expression" dxfId="166" priority="171">
      <formula>INDIRECT(ADDRESS(ROW(),COLUMN()))=TRUNC(INDIRECT(ADDRESS(ROW(),COLUMN())))</formula>
    </cfRule>
  </conditionalFormatting>
  <conditionalFormatting sqref="W22:BA22">
    <cfRule type="expression" dxfId="165" priority="169">
      <formula>INDIRECT(ADDRESS(ROW(),COLUMN()))=TRUNC(INDIRECT(ADDRESS(ROW(),COLUMN())))</formula>
    </cfRule>
  </conditionalFormatting>
  <conditionalFormatting sqref="W24:BA24">
    <cfRule type="expression" dxfId="164" priority="168">
      <formula>INDIRECT(ADDRESS(ROW(),COLUMN()))=TRUNC(INDIRECT(ADDRESS(ROW(),COLUMN())))</formula>
    </cfRule>
  </conditionalFormatting>
  <conditionalFormatting sqref="W26:BA26">
    <cfRule type="expression" dxfId="163" priority="167">
      <formula>INDIRECT(ADDRESS(ROW(),COLUMN()))=TRUNC(INDIRECT(ADDRESS(ROW(),COLUMN())))</formula>
    </cfRule>
  </conditionalFormatting>
  <conditionalFormatting sqref="W28:BA28">
    <cfRule type="expression" dxfId="162" priority="166">
      <formula>INDIRECT(ADDRESS(ROW(),COLUMN()))=TRUNC(INDIRECT(ADDRESS(ROW(),COLUMN())))</formula>
    </cfRule>
  </conditionalFormatting>
  <conditionalFormatting sqref="W30:BA30">
    <cfRule type="expression" dxfId="161" priority="165">
      <formula>INDIRECT(ADDRESS(ROW(),COLUMN()))=TRUNC(INDIRECT(ADDRESS(ROW(),COLUMN())))</formula>
    </cfRule>
  </conditionalFormatting>
  <conditionalFormatting sqref="W32:BA32">
    <cfRule type="expression" dxfId="160" priority="164">
      <formula>INDIRECT(ADDRESS(ROW(),COLUMN()))=TRUNC(INDIRECT(ADDRESS(ROW(),COLUMN())))</formula>
    </cfRule>
  </conditionalFormatting>
  <conditionalFormatting sqref="W34:BA34">
    <cfRule type="expression" dxfId="159" priority="163">
      <formula>INDIRECT(ADDRESS(ROW(),COLUMN()))=TRUNC(INDIRECT(ADDRESS(ROW(),COLUMN())))</formula>
    </cfRule>
  </conditionalFormatting>
  <conditionalFormatting sqref="W36:BA36">
    <cfRule type="expression" dxfId="158" priority="162">
      <formula>INDIRECT(ADDRESS(ROW(),COLUMN()))=TRUNC(INDIRECT(ADDRESS(ROW(),COLUMN())))</formula>
    </cfRule>
  </conditionalFormatting>
  <conditionalFormatting sqref="W38:BA38">
    <cfRule type="expression" dxfId="157" priority="161">
      <formula>INDIRECT(ADDRESS(ROW(),COLUMN()))=TRUNC(INDIRECT(ADDRESS(ROW(),COLUMN())))</formula>
    </cfRule>
  </conditionalFormatting>
  <conditionalFormatting sqref="W40:BA40">
    <cfRule type="expression" dxfId="156" priority="160">
      <formula>INDIRECT(ADDRESS(ROW(),COLUMN()))=TRUNC(INDIRECT(ADDRESS(ROW(),COLUMN())))</formula>
    </cfRule>
  </conditionalFormatting>
  <conditionalFormatting sqref="W42:BA42">
    <cfRule type="expression" dxfId="155" priority="159">
      <formula>INDIRECT(ADDRESS(ROW(),COLUMN()))=TRUNC(INDIRECT(ADDRESS(ROW(),COLUMN())))</formula>
    </cfRule>
  </conditionalFormatting>
  <conditionalFormatting sqref="W44:BA44">
    <cfRule type="expression" dxfId="154" priority="158">
      <formula>INDIRECT(ADDRESS(ROW(),COLUMN()))=TRUNC(INDIRECT(ADDRESS(ROW(),COLUMN())))</formula>
    </cfRule>
  </conditionalFormatting>
  <conditionalFormatting sqref="W46:BA46">
    <cfRule type="expression" dxfId="153" priority="157">
      <formula>INDIRECT(ADDRESS(ROW(),COLUMN()))=TRUNC(INDIRECT(ADDRESS(ROW(),COLUMN())))</formula>
    </cfRule>
  </conditionalFormatting>
  <conditionalFormatting sqref="W48:BA48">
    <cfRule type="expression" dxfId="152" priority="156">
      <formula>INDIRECT(ADDRESS(ROW(),COLUMN()))=TRUNC(INDIRECT(ADDRESS(ROW(),COLUMN())))</formula>
    </cfRule>
  </conditionalFormatting>
  <conditionalFormatting sqref="W50:BA50">
    <cfRule type="expression" dxfId="151" priority="155">
      <formula>INDIRECT(ADDRESS(ROW(),COLUMN()))=TRUNC(INDIRECT(ADDRESS(ROW(),COLUMN())))</formula>
    </cfRule>
  </conditionalFormatting>
  <conditionalFormatting sqref="W52:BA52">
    <cfRule type="expression" dxfId="150" priority="154">
      <formula>INDIRECT(ADDRESS(ROW(),COLUMN()))=TRUNC(INDIRECT(ADDRESS(ROW(),COLUMN())))</formula>
    </cfRule>
  </conditionalFormatting>
  <conditionalFormatting sqref="W54:BA54">
    <cfRule type="expression" dxfId="149" priority="153">
      <formula>INDIRECT(ADDRESS(ROW(),COLUMN()))=TRUNC(INDIRECT(ADDRESS(ROW(),COLUMN())))</formula>
    </cfRule>
  </conditionalFormatting>
  <conditionalFormatting sqref="W56:BA56">
    <cfRule type="expression" dxfId="148" priority="152">
      <formula>INDIRECT(ADDRESS(ROW(),COLUMN()))=TRUNC(INDIRECT(ADDRESS(ROW(),COLUMN())))</formula>
    </cfRule>
  </conditionalFormatting>
  <conditionalFormatting sqref="W58:BA58">
    <cfRule type="expression" dxfId="147" priority="151">
      <formula>INDIRECT(ADDRESS(ROW(),COLUMN()))=TRUNC(INDIRECT(ADDRESS(ROW(),COLUMN())))</formula>
    </cfRule>
  </conditionalFormatting>
  <conditionalFormatting sqref="W60:BA60">
    <cfRule type="expression" dxfId="146" priority="150">
      <formula>INDIRECT(ADDRESS(ROW(),COLUMN()))=TRUNC(INDIRECT(ADDRESS(ROW(),COLUMN())))</formula>
    </cfRule>
  </conditionalFormatting>
  <conditionalFormatting sqref="W62:BA62">
    <cfRule type="expression" dxfId="145" priority="149">
      <formula>INDIRECT(ADDRESS(ROW(),COLUMN()))=TRUNC(INDIRECT(ADDRESS(ROW(),COLUMN())))</formula>
    </cfRule>
  </conditionalFormatting>
  <conditionalFormatting sqref="W64:BA64">
    <cfRule type="expression" dxfId="144" priority="148">
      <formula>INDIRECT(ADDRESS(ROW(),COLUMN()))=TRUNC(INDIRECT(ADDRESS(ROW(),COLUMN())))</formula>
    </cfRule>
  </conditionalFormatting>
  <conditionalFormatting sqref="W66:BA66">
    <cfRule type="expression" dxfId="143" priority="147">
      <formula>INDIRECT(ADDRESS(ROW(),COLUMN()))=TRUNC(INDIRECT(ADDRESS(ROW(),COLUMN())))</formula>
    </cfRule>
  </conditionalFormatting>
  <conditionalFormatting sqref="W68:BA68">
    <cfRule type="expression" dxfId="142" priority="146">
      <formula>INDIRECT(ADDRESS(ROW(),COLUMN()))=TRUNC(INDIRECT(ADDRESS(ROW(),COLUMN())))</formula>
    </cfRule>
  </conditionalFormatting>
  <conditionalFormatting sqref="W70:BA70">
    <cfRule type="expression" dxfId="141" priority="145">
      <formula>INDIRECT(ADDRESS(ROW(),COLUMN()))=TRUNC(INDIRECT(ADDRESS(ROW(),COLUMN())))</formula>
    </cfRule>
  </conditionalFormatting>
  <conditionalFormatting sqref="W72:BA72">
    <cfRule type="expression" dxfId="140" priority="144">
      <formula>INDIRECT(ADDRESS(ROW(),COLUMN()))=TRUNC(INDIRECT(ADDRESS(ROW(),COLUMN())))</formula>
    </cfRule>
  </conditionalFormatting>
  <conditionalFormatting sqref="W74:BA74">
    <cfRule type="expression" dxfId="139" priority="143">
      <formula>INDIRECT(ADDRESS(ROW(),COLUMN()))=TRUNC(INDIRECT(ADDRESS(ROW(),COLUMN())))</formula>
    </cfRule>
  </conditionalFormatting>
  <conditionalFormatting sqref="W76:BA76">
    <cfRule type="expression" dxfId="138" priority="141">
      <formula>INDIRECT(ADDRESS(ROW(),COLUMN()))=TRUNC(INDIRECT(ADDRESS(ROW(),COLUMN())))</formula>
    </cfRule>
  </conditionalFormatting>
  <conditionalFormatting sqref="BB76:BE76">
    <cfRule type="expression" dxfId="137" priority="142">
      <formula>INDIRECT(ADDRESS(ROW(),COLUMN()))=TRUNC(INDIRECT(ADDRESS(ROW(),COLUMN())))</formula>
    </cfRule>
  </conditionalFormatting>
  <dataValidations count="10">
    <dataValidation type="list" allowBlank="1" showInputMessage="1" sqref="I17:J7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formula1>シフト記号表</formula1>
    </dataValidation>
    <dataValidation type="list" allowBlank="1" showInputMessage="1" sqref="C17:D7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88:S88">
      <formula1>"週,暦月"</formula1>
    </dataValidation>
    <dataValidation allowBlank="1" showInputMessage="1" showErrorMessage="1" error="入力可能範囲　32～40" sqref="BE10"/>
    <dataValidation type="list" errorStyle="warning" allowBlank="1" showInputMessage="1" error="リストにない場合のみ、入力してください。" sqref="K17:N76">
      <formula1>INDIRECT(C17)</formula1>
    </dataValidation>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150"/>
  <sheetViews>
    <sheetView showGridLines="0" view="pageBreakPreview" zoomScale="75" zoomScaleNormal="55" zoomScaleSheetLayoutView="75" workbookViewId="0">
      <selection activeCell="A77" sqref="A77:XFD2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330" t="s">
        <v>159</v>
      </c>
      <c r="AY1" s="331"/>
      <c r="AZ1" s="331"/>
      <c r="BA1" s="331"/>
      <c r="BB1" s="331"/>
      <c r="BC1" s="331"/>
      <c r="BD1" s="331"/>
      <c r="BE1" s="331"/>
      <c r="BF1" s="331"/>
      <c r="BG1" s="331"/>
      <c r="BH1" s="331"/>
      <c r="BI1" s="331"/>
      <c r="BJ1" s="331"/>
      <c r="BK1" s="331"/>
      <c r="BL1" s="331"/>
      <c r="BM1" s="331"/>
      <c r="BN1" s="9" t="s">
        <v>2</v>
      </c>
    </row>
    <row r="2" spans="2:71" s="8" customFormat="1" ht="20.25" customHeight="1" x14ac:dyDescent="0.4">
      <c r="N2" s="7"/>
      <c r="Q2" s="7"/>
      <c r="R2" s="7"/>
      <c r="T2" s="9"/>
      <c r="U2" s="9"/>
      <c r="V2" s="9"/>
      <c r="W2" s="9"/>
      <c r="X2" s="9"/>
      <c r="Y2" s="9"/>
      <c r="Z2" s="9"/>
      <c r="AA2" s="9"/>
      <c r="AF2" s="142" t="s">
        <v>27</v>
      </c>
      <c r="AG2" s="332">
        <v>3</v>
      </c>
      <c r="AH2" s="332"/>
      <c r="AI2" s="142" t="s">
        <v>28</v>
      </c>
      <c r="AJ2" s="333">
        <f>IF(AG2=0,"",YEAR(DATE(2018+AG2,1,1)))</f>
        <v>2021</v>
      </c>
      <c r="AK2" s="333"/>
      <c r="AL2" s="143" t="s">
        <v>29</v>
      </c>
      <c r="AM2" s="143" t="s">
        <v>1</v>
      </c>
      <c r="AN2" s="332">
        <v>4</v>
      </c>
      <c r="AO2" s="332"/>
      <c r="AP2" s="143" t="s">
        <v>24</v>
      </c>
      <c r="AW2" s="9" t="s">
        <v>31</v>
      </c>
      <c r="AX2" s="332" t="s">
        <v>202</v>
      </c>
      <c r="AY2" s="332"/>
      <c r="AZ2" s="332"/>
      <c r="BA2" s="332"/>
      <c r="BB2" s="332"/>
      <c r="BC2" s="332"/>
      <c r="BD2" s="332"/>
      <c r="BE2" s="332"/>
      <c r="BF2" s="332"/>
      <c r="BG2" s="332"/>
      <c r="BH2" s="332"/>
      <c r="BI2" s="332"/>
      <c r="BJ2" s="332"/>
      <c r="BK2" s="332"/>
      <c r="BL2" s="332"/>
      <c r="BM2" s="33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34" t="s">
        <v>239</v>
      </c>
      <c r="BJ3" s="335"/>
      <c r="BK3" s="335"/>
      <c r="BL3" s="336"/>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34" t="s">
        <v>240</v>
      </c>
      <c r="BJ4" s="335"/>
      <c r="BK4" s="335"/>
      <c r="BL4" s="336"/>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357">
        <v>40</v>
      </c>
      <c r="BF6" s="358"/>
      <c r="BG6" s="2" t="s">
        <v>22</v>
      </c>
      <c r="BH6" s="6"/>
      <c r="BI6" s="357">
        <v>160</v>
      </c>
      <c r="BJ6" s="358"/>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59">
        <f>DAY(EOMONTH(DATE(AJ2,AN2,1),0))</f>
        <v>30</v>
      </c>
      <c r="BJ8" s="360"/>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357"/>
      <c r="BJ10" s="358"/>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93" t="s">
        <v>20</v>
      </c>
      <c r="C12" s="370" t="s">
        <v>273</v>
      </c>
      <c r="D12" s="296" t="s">
        <v>274</v>
      </c>
      <c r="E12" s="338"/>
      <c r="F12" s="373"/>
      <c r="G12" s="296" t="s">
        <v>275</v>
      </c>
      <c r="H12" s="297"/>
      <c r="I12" s="186"/>
      <c r="J12" s="183"/>
      <c r="K12" s="186"/>
      <c r="L12" s="183"/>
      <c r="M12" s="302" t="s">
        <v>276</v>
      </c>
      <c r="N12" s="303"/>
      <c r="O12" s="308" t="s">
        <v>277</v>
      </c>
      <c r="P12" s="309"/>
      <c r="Q12" s="309"/>
      <c r="R12" s="297"/>
      <c r="S12" s="308" t="s">
        <v>278</v>
      </c>
      <c r="T12" s="309"/>
      <c r="U12" s="309"/>
      <c r="V12" s="309"/>
      <c r="W12" s="297"/>
      <c r="X12" s="198"/>
      <c r="Y12" s="198"/>
      <c r="Z12" s="199"/>
      <c r="AA12" s="337" t="s">
        <v>279</v>
      </c>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9" t="str">
        <f>IF(BI3="４週","(12)1～4週目の勤務時間数合計","(12)1か月の勤務時間数　合計")</f>
        <v>(12)1～4週目の勤務時間数合計</v>
      </c>
      <c r="BG12" s="340"/>
      <c r="BH12" s="345" t="s">
        <v>280</v>
      </c>
      <c r="BI12" s="346"/>
      <c r="BJ12" s="296" t="s">
        <v>281</v>
      </c>
      <c r="BK12" s="309"/>
      <c r="BL12" s="309"/>
      <c r="BM12" s="309"/>
      <c r="BN12" s="351"/>
    </row>
    <row r="13" spans="2:71" ht="20.25" customHeight="1" x14ac:dyDescent="0.4">
      <c r="B13" s="294"/>
      <c r="C13" s="371"/>
      <c r="D13" s="374"/>
      <c r="E13" s="375"/>
      <c r="F13" s="376"/>
      <c r="G13" s="298"/>
      <c r="H13" s="299"/>
      <c r="I13" s="187"/>
      <c r="J13" s="184"/>
      <c r="K13" s="187"/>
      <c r="L13" s="184"/>
      <c r="M13" s="304"/>
      <c r="N13" s="305"/>
      <c r="O13" s="310"/>
      <c r="P13" s="311"/>
      <c r="Q13" s="311"/>
      <c r="R13" s="299"/>
      <c r="S13" s="310"/>
      <c r="T13" s="311"/>
      <c r="U13" s="311"/>
      <c r="V13" s="311"/>
      <c r="W13" s="299"/>
      <c r="X13" s="200"/>
      <c r="Y13" s="200"/>
      <c r="Z13" s="201"/>
      <c r="AA13" s="354" t="s">
        <v>11</v>
      </c>
      <c r="AB13" s="354"/>
      <c r="AC13" s="354"/>
      <c r="AD13" s="354"/>
      <c r="AE13" s="354"/>
      <c r="AF13" s="354"/>
      <c r="AG13" s="355"/>
      <c r="AH13" s="356" t="s">
        <v>12</v>
      </c>
      <c r="AI13" s="354"/>
      <c r="AJ13" s="354"/>
      <c r="AK13" s="354"/>
      <c r="AL13" s="354"/>
      <c r="AM13" s="354"/>
      <c r="AN13" s="355"/>
      <c r="AO13" s="356" t="s">
        <v>13</v>
      </c>
      <c r="AP13" s="354"/>
      <c r="AQ13" s="354"/>
      <c r="AR13" s="354"/>
      <c r="AS13" s="354"/>
      <c r="AT13" s="354"/>
      <c r="AU13" s="355"/>
      <c r="AV13" s="356" t="s">
        <v>14</v>
      </c>
      <c r="AW13" s="354"/>
      <c r="AX13" s="354"/>
      <c r="AY13" s="354"/>
      <c r="AZ13" s="354"/>
      <c r="BA13" s="354"/>
      <c r="BB13" s="355"/>
      <c r="BC13" s="356" t="s">
        <v>15</v>
      </c>
      <c r="BD13" s="354"/>
      <c r="BE13" s="354"/>
      <c r="BF13" s="341"/>
      <c r="BG13" s="342"/>
      <c r="BH13" s="347"/>
      <c r="BI13" s="348"/>
      <c r="BJ13" s="298"/>
      <c r="BK13" s="311"/>
      <c r="BL13" s="311"/>
      <c r="BM13" s="311"/>
      <c r="BN13" s="352"/>
    </row>
    <row r="14" spans="2:71" ht="20.25" customHeight="1" x14ac:dyDescent="0.4">
      <c r="B14" s="294"/>
      <c r="C14" s="371"/>
      <c r="D14" s="374"/>
      <c r="E14" s="375"/>
      <c r="F14" s="376"/>
      <c r="G14" s="298"/>
      <c r="H14" s="299"/>
      <c r="I14" s="187"/>
      <c r="J14" s="184"/>
      <c r="K14" s="187"/>
      <c r="L14" s="184"/>
      <c r="M14" s="304"/>
      <c r="N14" s="305"/>
      <c r="O14" s="310"/>
      <c r="P14" s="311"/>
      <c r="Q14" s="311"/>
      <c r="R14" s="299"/>
      <c r="S14" s="310"/>
      <c r="T14" s="311"/>
      <c r="U14" s="311"/>
      <c r="V14" s="311"/>
      <c r="W14" s="299"/>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1"/>
      <c r="BG14" s="342"/>
      <c r="BH14" s="347"/>
      <c r="BI14" s="348"/>
      <c r="BJ14" s="298"/>
      <c r="BK14" s="311"/>
      <c r="BL14" s="311"/>
      <c r="BM14" s="311"/>
      <c r="BN14" s="352"/>
    </row>
    <row r="15" spans="2:71" ht="20.25" hidden="1" customHeight="1" x14ac:dyDescent="0.4">
      <c r="B15" s="294"/>
      <c r="C15" s="371"/>
      <c r="D15" s="374"/>
      <c r="E15" s="375"/>
      <c r="F15" s="376"/>
      <c r="G15" s="298"/>
      <c r="H15" s="299"/>
      <c r="I15" s="187"/>
      <c r="J15" s="184"/>
      <c r="K15" s="187"/>
      <c r="L15" s="184"/>
      <c r="M15" s="304"/>
      <c r="N15" s="305"/>
      <c r="O15" s="310"/>
      <c r="P15" s="311"/>
      <c r="Q15" s="311"/>
      <c r="R15" s="299"/>
      <c r="S15" s="310"/>
      <c r="T15" s="311"/>
      <c r="U15" s="311"/>
      <c r="V15" s="311"/>
      <c r="W15" s="299"/>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1"/>
      <c r="BG15" s="342"/>
      <c r="BH15" s="347"/>
      <c r="BI15" s="348"/>
      <c r="BJ15" s="298"/>
      <c r="BK15" s="311"/>
      <c r="BL15" s="311"/>
      <c r="BM15" s="311"/>
      <c r="BN15" s="352"/>
    </row>
    <row r="16" spans="2:71" ht="20.25" customHeight="1" thickBot="1" x14ac:dyDescent="0.45">
      <c r="B16" s="295"/>
      <c r="C16" s="372"/>
      <c r="D16" s="377"/>
      <c r="E16" s="378"/>
      <c r="F16" s="379"/>
      <c r="G16" s="300"/>
      <c r="H16" s="301"/>
      <c r="I16" s="188"/>
      <c r="J16" s="185"/>
      <c r="K16" s="188"/>
      <c r="L16" s="185"/>
      <c r="M16" s="306"/>
      <c r="N16" s="307"/>
      <c r="O16" s="312"/>
      <c r="P16" s="313"/>
      <c r="Q16" s="313"/>
      <c r="R16" s="301"/>
      <c r="S16" s="312"/>
      <c r="T16" s="313"/>
      <c r="U16" s="313"/>
      <c r="V16" s="313"/>
      <c r="W16" s="301"/>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3"/>
      <c r="BG16" s="344"/>
      <c r="BH16" s="349"/>
      <c r="BI16" s="350"/>
      <c r="BJ16" s="300"/>
      <c r="BK16" s="313"/>
      <c r="BL16" s="313"/>
      <c r="BM16" s="313"/>
      <c r="BN16" s="353"/>
    </row>
    <row r="17" spans="2:66" ht="20.25" customHeight="1" x14ac:dyDescent="0.4">
      <c r="B17" s="267">
        <f>B15+1</f>
        <v>1</v>
      </c>
      <c r="C17" s="361"/>
      <c r="D17" s="363"/>
      <c r="E17" s="364"/>
      <c r="F17" s="365"/>
      <c r="G17" s="324"/>
      <c r="H17" s="325"/>
      <c r="I17" s="161"/>
      <c r="J17" s="162"/>
      <c r="K17" s="161"/>
      <c r="L17" s="162"/>
      <c r="M17" s="326"/>
      <c r="N17" s="327"/>
      <c r="O17" s="328"/>
      <c r="P17" s="329"/>
      <c r="Q17" s="329"/>
      <c r="R17" s="325"/>
      <c r="S17" s="314"/>
      <c r="T17" s="315"/>
      <c r="U17" s="315"/>
      <c r="V17" s="315"/>
      <c r="W17" s="316"/>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321"/>
      <c r="BK17" s="322"/>
      <c r="BL17" s="322"/>
      <c r="BM17" s="322"/>
      <c r="BN17" s="323"/>
    </row>
    <row r="18" spans="2:66" ht="20.25" customHeight="1" x14ac:dyDescent="0.4">
      <c r="B18" s="268"/>
      <c r="C18" s="362"/>
      <c r="D18" s="366"/>
      <c r="E18" s="335"/>
      <c r="F18" s="367"/>
      <c r="G18" s="287"/>
      <c r="H18" s="288"/>
      <c r="I18" s="163"/>
      <c r="J18" s="164">
        <f>G17</f>
        <v>0</v>
      </c>
      <c r="K18" s="163"/>
      <c r="L18" s="164">
        <f>M17</f>
        <v>0</v>
      </c>
      <c r="M18" s="289"/>
      <c r="N18" s="290"/>
      <c r="O18" s="291"/>
      <c r="P18" s="292"/>
      <c r="Q18" s="292"/>
      <c r="R18" s="288"/>
      <c r="S18" s="251"/>
      <c r="T18" s="252"/>
      <c r="U18" s="252"/>
      <c r="V18" s="252"/>
      <c r="W18" s="253"/>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84">
        <f>IF($BI$3="４週",SUM(AA18:BB18),IF($BI$3="暦月",SUM(AA18:BE18),""))</f>
        <v>0</v>
      </c>
      <c r="BG18" s="285"/>
      <c r="BH18" s="286">
        <f>IF($BI$3="４週",BF18/4,IF($BI$3="暦月",(BF18/($BI$8/7)),""))</f>
        <v>0</v>
      </c>
      <c r="BI18" s="285"/>
      <c r="BJ18" s="281"/>
      <c r="BK18" s="282"/>
      <c r="BL18" s="282"/>
      <c r="BM18" s="282"/>
      <c r="BN18" s="283"/>
    </row>
    <row r="19" spans="2:66" ht="20.25" customHeight="1" x14ac:dyDescent="0.4">
      <c r="B19" s="267">
        <f>B17+1</f>
        <v>2</v>
      </c>
      <c r="C19" s="368"/>
      <c r="D19" s="369"/>
      <c r="E19" s="335"/>
      <c r="F19" s="367"/>
      <c r="G19" s="269"/>
      <c r="H19" s="270"/>
      <c r="I19" s="165"/>
      <c r="J19" s="166"/>
      <c r="K19" s="165"/>
      <c r="L19" s="166"/>
      <c r="M19" s="273"/>
      <c r="N19" s="274"/>
      <c r="O19" s="277"/>
      <c r="P19" s="278"/>
      <c r="Q19" s="278"/>
      <c r="R19" s="270"/>
      <c r="S19" s="251"/>
      <c r="T19" s="252"/>
      <c r="U19" s="252"/>
      <c r="V19" s="252"/>
      <c r="W19" s="253"/>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4"/>
      <c r="BG19" s="255"/>
      <c r="BH19" s="256"/>
      <c r="BI19" s="257"/>
      <c r="BJ19" s="258"/>
      <c r="BK19" s="259"/>
      <c r="BL19" s="259"/>
      <c r="BM19" s="259"/>
      <c r="BN19" s="260"/>
    </row>
    <row r="20" spans="2:66" ht="20.25" customHeight="1" x14ac:dyDescent="0.4">
      <c r="B20" s="268"/>
      <c r="C20" s="362"/>
      <c r="D20" s="366"/>
      <c r="E20" s="335"/>
      <c r="F20" s="367"/>
      <c r="G20" s="287"/>
      <c r="H20" s="288"/>
      <c r="I20" s="163"/>
      <c r="J20" s="164">
        <f>G19</f>
        <v>0</v>
      </c>
      <c r="K20" s="163"/>
      <c r="L20" s="164">
        <f>M19</f>
        <v>0</v>
      </c>
      <c r="M20" s="289"/>
      <c r="N20" s="290"/>
      <c r="O20" s="291"/>
      <c r="P20" s="292"/>
      <c r="Q20" s="292"/>
      <c r="R20" s="288"/>
      <c r="S20" s="251"/>
      <c r="T20" s="252"/>
      <c r="U20" s="252"/>
      <c r="V20" s="252"/>
      <c r="W20" s="253"/>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84">
        <f>IF($BI$3="４週",SUM(AA20:BB20),IF($BI$3="暦月",SUM(AA20:BE20),""))</f>
        <v>0</v>
      </c>
      <c r="BG20" s="285"/>
      <c r="BH20" s="286">
        <f>IF($BI$3="４週",BF20/4,IF($BI$3="暦月",(BF20/($BI$8/7)),""))</f>
        <v>0</v>
      </c>
      <c r="BI20" s="285"/>
      <c r="BJ20" s="281"/>
      <c r="BK20" s="282"/>
      <c r="BL20" s="282"/>
      <c r="BM20" s="282"/>
      <c r="BN20" s="283"/>
    </row>
    <row r="21" spans="2:66" ht="20.25" customHeight="1" x14ac:dyDescent="0.4">
      <c r="B21" s="267">
        <f>B19+1</f>
        <v>3</v>
      </c>
      <c r="C21" s="368"/>
      <c r="D21" s="369"/>
      <c r="E21" s="335"/>
      <c r="F21" s="367"/>
      <c r="G21" s="269"/>
      <c r="H21" s="270"/>
      <c r="I21" s="163"/>
      <c r="J21" s="164"/>
      <c r="K21" s="163"/>
      <c r="L21" s="164"/>
      <c r="M21" s="273"/>
      <c r="N21" s="274"/>
      <c r="O21" s="277"/>
      <c r="P21" s="278"/>
      <c r="Q21" s="278"/>
      <c r="R21" s="270"/>
      <c r="S21" s="251"/>
      <c r="T21" s="252"/>
      <c r="U21" s="252"/>
      <c r="V21" s="252"/>
      <c r="W21" s="253"/>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4"/>
      <c r="BG21" s="255"/>
      <c r="BH21" s="256"/>
      <c r="BI21" s="257"/>
      <c r="BJ21" s="258"/>
      <c r="BK21" s="259"/>
      <c r="BL21" s="259"/>
      <c r="BM21" s="259"/>
      <c r="BN21" s="260"/>
    </row>
    <row r="22" spans="2:66" ht="20.25" customHeight="1" x14ac:dyDescent="0.4">
      <c r="B22" s="268"/>
      <c r="C22" s="362"/>
      <c r="D22" s="366"/>
      <c r="E22" s="335"/>
      <c r="F22" s="367"/>
      <c r="G22" s="287"/>
      <c r="H22" s="288"/>
      <c r="I22" s="163"/>
      <c r="J22" s="164">
        <f>G21</f>
        <v>0</v>
      </c>
      <c r="K22" s="163"/>
      <c r="L22" s="164">
        <f>M21</f>
        <v>0</v>
      </c>
      <c r="M22" s="289"/>
      <c r="N22" s="290"/>
      <c r="O22" s="291"/>
      <c r="P22" s="292"/>
      <c r="Q22" s="292"/>
      <c r="R22" s="288"/>
      <c r="S22" s="251"/>
      <c r="T22" s="252"/>
      <c r="U22" s="252"/>
      <c r="V22" s="252"/>
      <c r="W22" s="253"/>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84">
        <f>IF($BI$3="４週",SUM(AA22:BB22),IF($BI$3="暦月",SUM(AA22:BE22),""))</f>
        <v>0</v>
      </c>
      <c r="BG22" s="285"/>
      <c r="BH22" s="286">
        <f>IF($BI$3="４週",BF22/4,IF($BI$3="暦月",(BF22/($BI$8/7)),""))</f>
        <v>0</v>
      </c>
      <c r="BI22" s="285"/>
      <c r="BJ22" s="281"/>
      <c r="BK22" s="282"/>
      <c r="BL22" s="282"/>
      <c r="BM22" s="282"/>
      <c r="BN22" s="283"/>
    </row>
    <row r="23" spans="2:66" ht="20.25" customHeight="1" x14ac:dyDescent="0.4">
      <c r="B23" s="267">
        <f>B21+1</f>
        <v>4</v>
      </c>
      <c r="C23" s="368"/>
      <c r="D23" s="369"/>
      <c r="E23" s="335"/>
      <c r="F23" s="367"/>
      <c r="G23" s="269"/>
      <c r="H23" s="270"/>
      <c r="I23" s="163"/>
      <c r="J23" s="164"/>
      <c r="K23" s="163"/>
      <c r="L23" s="164"/>
      <c r="M23" s="273"/>
      <c r="N23" s="274"/>
      <c r="O23" s="277"/>
      <c r="P23" s="278"/>
      <c r="Q23" s="278"/>
      <c r="R23" s="270"/>
      <c r="S23" s="251"/>
      <c r="T23" s="252"/>
      <c r="U23" s="252"/>
      <c r="V23" s="252"/>
      <c r="W23" s="253"/>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4"/>
      <c r="BG23" s="255"/>
      <c r="BH23" s="256"/>
      <c r="BI23" s="257"/>
      <c r="BJ23" s="258"/>
      <c r="BK23" s="259"/>
      <c r="BL23" s="259"/>
      <c r="BM23" s="259"/>
      <c r="BN23" s="260"/>
    </row>
    <row r="24" spans="2:66" ht="20.25" customHeight="1" x14ac:dyDescent="0.4">
      <c r="B24" s="268"/>
      <c r="C24" s="362"/>
      <c r="D24" s="366"/>
      <c r="E24" s="335"/>
      <c r="F24" s="367"/>
      <c r="G24" s="287"/>
      <c r="H24" s="288"/>
      <c r="I24" s="163"/>
      <c r="J24" s="164">
        <f>G23</f>
        <v>0</v>
      </c>
      <c r="K24" s="163"/>
      <c r="L24" s="164">
        <f>M23</f>
        <v>0</v>
      </c>
      <c r="M24" s="289"/>
      <c r="N24" s="290"/>
      <c r="O24" s="291"/>
      <c r="P24" s="292"/>
      <c r="Q24" s="292"/>
      <c r="R24" s="288"/>
      <c r="S24" s="251"/>
      <c r="T24" s="252"/>
      <c r="U24" s="252"/>
      <c r="V24" s="252"/>
      <c r="W24" s="253"/>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84">
        <f>IF($BI$3="４週",SUM(AA24:BB24),IF($BI$3="暦月",SUM(AA24:BE24),""))</f>
        <v>0</v>
      </c>
      <c r="BG24" s="285"/>
      <c r="BH24" s="286">
        <f>IF($BI$3="４週",BF24/4,IF($BI$3="暦月",(BF24/($BI$8/7)),""))</f>
        <v>0</v>
      </c>
      <c r="BI24" s="285"/>
      <c r="BJ24" s="281"/>
      <c r="BK24" s="282"/>
      <c r="BL24" s="282"/>
      <c r="BM24" s="282"/>
      <c r="BN24" s="283"/>
    </row>
    <row r="25" spans="2:66" ht="20.25" customHeight="1" x14ac:dyDescent="0.4">
      <c r="B25" s="267">
        <f>B23+1</f>
        <v>5</v>
      </c>
      <c r="C25" s="368"/>
      <c r="D25" s="369"/>
      <c r="E25" s="335"/>
      <c r="F25" s="367"/>
      <c r="G25" s="269"/>
      <c r="H25" s="270"/>
      <c r="I25" s="163"/>
      <c r="J25" s="164"/>
      <c r="K25" s="163"/>
      <c r="L25" s="164"/>
      <c r="M25" s="273"/>
      <c r="N25" s="274"/>
      <c r="O25" s="277"/>
      <c r="P25" s="278"/>
      <c r="Q25" s="278"/>
      <c r="R25" s="270"/>
      <c r="S25" s="251"/>
      <c r="T25" s="252"/>
      <c r="U25" s="252"/>
      <c r="V25" s="252"/>
      <c r="W25" s="253"/>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4"/>
      <c r="BG25" s="255"/>
      <c r="BH25" s="256"/>
      <c r="BI25" s="257"/>
      <c r="BJ25" s="258"/>
      <c r="BK25" s="259"/>
      <c r="BL25" s="259"/>
      <c r="BM25" s="259"/>
      <c r="BN25" s="260"/>
    </row>
    <row r="26" spans="2:66" ht="20.25" customHeight="1" x14ac:dyDescent="0.4">
      <c r="B26" s="268"/>
      <c r="C26" s="362"/>
      <c r="D26" s="366"/>
      <c r="E26" s="335"/>
      <c r="F26" s="367"/>
      <c r="G26" s="287"/>
      <c r="H26" s="288"/>
      <c r="I26" s="163"/>
      <c r="J26" s="164">
        <f>G25</f>
        <v>0</v>
      </c>
      <c r="K26" s="163"/>
      <c r="L26" s="164">
        <f>M25</f>
        <v>0</v>
      </c>
      <c r="M26" s="289"/>
      <c r="N26" s="290"/>
      <c r="O26" s="291"/>
      <c r="P26" s="292"/>
      <c r="Q26" s="292"/>
      <c r="R26" s="288"/>
      <c r="S26" s="251"/>
      <c r="T26" s="252"/>
      <c r="U26" s="252"/>
      <c r="V26" s="252"/>
      <c r="W26" s="253"/>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84">
        <f>IF($BI$3="４週",SUM(AA26:BB26),IF($BI$3="暦月",SUM(AA26:BE26),""))</f>
        <v>0</v>
      </c>
      <c r="BG26" s="285"/>
      <c r="BH26" s="286">
        <f>IF($BI$3="４週",BF26/4,IF($BI$3="暦月",(BF26/($BI$8/7)),""))</f>
        <v>0</v>
      </c>
      <c r="BI26" s="285"/>
      <c r="BJ26" s="281"/>
      <c r="BK26" s="282"/>
      <c r="BL26" s="282"/>
      <c r="BM26" s="282"/>
      <c r="BN26" s="283"/>
    </row>
    <row r="27" spans="2:66" ht="20.25" customHeight="1" x14ac:dyDescent="0.4">
      <c r="B27" s="267">
        <f>B25+1</f>
        <v>6</v>
      </c>
      <c r="C27" s="368"/>
      <c r="D27" s="369"/>
      <c r="E27" s="335"/>
      <c r="F27" s="367"/>
      <c r="G27" s="269"/>
      <c r="H27" s="270"/>
      <c r="I27" s="163"/>
      <c r="J27" s="164"/>
      <c r="K27" s="163"/>
      <c r="L27" s="164"/>
      <c r="M27" s="273"/>
      <c r="N27" s="274"/>
      <c r="O27" s="277"/>
      <c r="P27" s="278"/>
      <c r="Q27" s="278"/>
      <c r="R27" s="270"/>
      <c r="S27" s="251"/>
      <c r="T27" s="252"/>
      <c r="U27" s="252"/>
      <c r="V27" s="252"/>
      <c r="W27" s="253"/>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4"/>
      <c r="BG27" s="255"/>
      <c r="BH27" s="256"/>
      <c r="BI27" s="257"/>
      <c r="BJ27" s="258"/>
      <c r="BK27" s="259"/>
      <c r="BL27" s="259"/>
      <c r="BM27" s="259"/>
      <c r="BN27" s="260"/>
    </row>
    <row r="28" spans="2:66" ht="20.25" customHeight="1" x14ac:dyDescent="0.4">
      <c r="B28" s="268"/>
      <c r="C28" s="362"/>
      <c r="D28" s="366"/>
      <c r="E28" s="335"/>
      <c r="F28" s="367"/>
      <c r="G28" s="287"/>
      <c r="H28" s="288"/>
      <c r="I28" s="163"/>
      <c r="J28" s="164">
        <f>G27</f>
        <v>0</v>
      </c>
      <c r="K28" s="163"/>
      <c r="L28" s="164">
        <f>M27</f>
        <v>0</v>
      </c>
      <c r="M28" s="289"/>
      <c r="N28" s="290"/>
      <c r="O28" s="291"/>
      <c r="P28" s="292"/>
      <c r="Q28" s="292"/>
      <c r="R28" s="288"/>
      <c r="S28" s="251"/>
      <c r="T28" s="252"/>
      <c r="U28" s="252"/>
      <c r="V28" s="252"/>
      <c r="W28" s="253"/>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84">
        <f>IF($BI$3="４週",SUM(AA28:BB28),IF($BI$3="暦月",SUM(AA28:BE28),""))</f>
        <v>0</v>
      </c>
      <c r="BG28" s="285"/>
      <c r="BH28" s="286">
        <f>IF($BI$3="４週",BF28/4,IF($BI$3="暦月",(BF28/($BI$8/7)),""))</f>
        <v>0</v>
      </c>
      <c r="BI28" s="285"/>
      <c r="BJ28" s="281"/>
      <c r="BK28" s="282"/>
      <c r="BL28" s="282"/>
      <c r="BM28" s="282"/>
      <c r="BN28" s="283"/>
    </row>
    <row r="29" spans="2:66" ht="20.25" customHeight="1" x14ac:dyDescent="0.4">
      <c r="B29" s="267">
        <f>B27+1</f>
        <v>7</v>
      </c>
      <c r="C29" s="368"/>
      <c r="D29" s="369"/>
      <c r="E29" s="335"/>
      <c r="F29" s="367"/>
      <c r="G29" s="269"/>
      <c r="H29" s="270"/>
      <c r="I29" s="163"/>
      <c r="J29" s="164"/>
      <c r="K29" s="163"/>
      <c r="L29" s="164"/>
      <c r="M29" s="273"/>
      <c r="N29" s="274"/>
      <c r="O29" s="277"/>
      <c r="P29" s="278"/>
      <c r="Q29" s="278"/>
      <c r="R29" s="270"/>
      <c r="S29" s="251"/>
      <c r="T29" s="252"/>
      <c r="U29" s="252"/>
      <c r="V29" s="252"/>
      <c r="W29" s="253"/>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4"/>
      <c r="BG29" s="255"/>
      <c r="BH29" s="256"/>
      <c r="BI29" s="257"/>
      <c r="BJ29" s="258"/>
      <c r="BK29" s="259"/>
      <c r="BL29" s="259"/>
      <c r="BM29" s="259"/>
      <c r="BN29" s="260"/>
    </row>
    <row r="30" spans="2:66" ht="20.25" customHeight="1" x14ac:dyDescent="0.4">
      <c r="B30" s="268"/>
      <c r="C30" s="362"/>
      <c r="D30" s="366"/>
      <c r="E30" s="335"/>
      <c r="F30" s="367"/>
      <c r="G30" s="287"/>
      <c r="H30" s="288"/>
      <c r="I30" s="163"/>
      <c r="J30" s="164">
        <f>G29</f>
        <v>0</v>
      </c>
      <c r="K30" s="163"/>
      <c r="L30" s="164">
        <f>M29</f>
        <v>0</v>
      </c>
      <c r="M30" s="289"/>
      <c r="N30" s="290"/>
      <c r="O30" s="291"/>
      <c r="P30" s="292"/>
      <c r="Q30" s="292"/>
      <c r="R30" s="288"/>
      <c r="S30" s="251"/>
      <c r="T30" s="252"/>
      <c r="U30" s="252"/>
      <c r="V30" s="252"/>
      <c r="W30" s="253"/>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84">
        <f>IF($BI$3="４週",SUM(AA30:BB30),IF($BI$3="暦月",SUM(AA30:BE30),""))</f>
        <v>0</v>
      </c>
      <c r="BG30" s="285"/>
      <c r="BH30" s="286">
        <f>IF($BI$3="４週",BF30/4,IF($BI$3="暦月",(BF30/($BI$8/7)),""))</f>
        <v>0</v>
      </c>
      <c r="BI30" s="285"/>
      <c r="BJ30" s="281"/>
      <c r="BK30" s="282"/>
      <c r="BL30" s="282"/>
      <c r="BM30" s="282"/>
      <c r="BN30" s="283"/>
    </row>
    <row r="31" spans="2:66" ht="20.25" customHeight="1" x14ac:dyDescent="0.4">
      <c r="B31" s="267">
        <f>B29+1</f>
        <v>8</v>
      </c>
      <c r="C31" s="368"/>
      <c r="D31" s="369"/>
      <c r="E31" s="335"/>
      <c r="F31" s="367"/>
      <c r="G31" s="269"/>
      <c r="H31" s="270"/>
      <c r="I31" s="163"/>
      <c r="J31" s="164"/>
      <c r="K31" s="163"/>
      <c r="L31" s="164"/>
      <c r="M31" s="273"/>
      <c r="N31" s="274"/>
      <c r="O31" s="277"/>
      <c r="P31" s="278"/>
      <c r="Q31" s="278"/>
      <c r="R31" s="270"/>
      <c r="S31" s="251"/>
      <c r="T31" s="252"/>
      <c r="U31" s="252"/>
      <c r="V31" s="252"/>
      <c r="W31" s="253"/>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4"/>
      <c r="BG31" s="255"/>
      <c r="BH31" s="256"/>
      <c r="BI31" s="257"/>
      <c r="BJ31" s="258"/>
      <c r="BK31" s="259"/>
      <c r="BL31" s="259"/>
      <c r="BM31" s="259"/>
      <c r="BN31" s="260"/>
    </row>
    <row r="32" spans="2:66" ht="20.25" customHeight="1" x14ac:dyDescent="0.4">
      <c r="B32" s="268"/>
      <c r="C32" s="362"/>
      <c r="D32" s="366"/>
      <c r="E32" s="335"/>
      <c r="F32" s="367"/>
      <c r="G32" s="287"/>
      <c r="H32" s="288"/>
      <c r="I32" s="163"/>
      <c r="J32" s="164">
        <f>G31</f>
        <v>0</v>
      </c>
      <c r="K32" s="163"/>
      <c r="L32" s="164">
        <f>M31</f>
        <v>0</v>
      </c>
      <c r="M32" s="289"/>
      <c r="N32" s="290"/>
      <c r="O32" s="291"/>
      <c r="P32" s="292"/>
      <c r="Q32" s="292"/>
      <c r="R32" s="288"/>
      <c r="S32" s="251"/>
      <c r="T32" s="252"/>
      <c r="U32" s="252"/>
      <c r="V32" s="252"/>
      <c r="W32" s="253"/>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84">
        <f>IF($BI$3="４週",SUM(AA32:BB32),IF($BI$3="暦月",SUM(AA32:BE32),""))</f>
        <v>0</v>
      </c>
      <c r="BG32" s="285"/>
      <c r="BH32" s="286">
        <f>IF($BI$3="４週",BF32/4,IF($BI$3="暦月",(BF32/($BI$8/7)),""))</f>
        <v>0</v>
      </c>
      <c r="BI32" s="285"/>
      <c r="BJ32" s="281"/>
      <c r="BK32" s="282"/>
      <c r="BL32" s="282"/>
      <c r="BM32" s="282"/>
      <c r="BN32" s="283"/>
    </row>
    <row r="33" spans="2:66" ht="20.25" customHeight="1" x14ac:dyDescent="0.4">
      <c r="B33" s="267">
        <f>B31+1</f>
        <v>9</v>
      </c>
      <c r="C33" s="368"/>
      <c r="D33" s="369"/>
      <c r="E33" s="335"/>
      <c r="F33" s="367"/>
      <c r="G33" s="269"/>
      <c r="H33" s="270"/>
      <c r="I33" s="163"/>
      <c r="J33" s="164"/>
      <c r="K33" s="163"/>
      <c r="L33" s="164"/>
      <c r="M33" s="273"/>
      <c r="N33" s="274"/>
      <c r="O33" s="277"/>
      <c r="P33" s="278"/>
      <c r="Q33" s="278"/>
      <c r="R33" s="270"/>
      <c r="S33" s="251"/>
      <c r="T33" s="252"/>
      <c r="U33" s="252"/>
      <c r="V33" s="252"/>
      <c r="W33" s="253"/>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4"/>
      <c r="BG33" s="255"/>
      <c r="BH33" s="256"/>
      <c r="BI33" s="257"/>
      <c r="BJ33" s="258"/>
      <c r="BK33" s="259"/>
      <c r="BL33" s="259"/>
      <c r="BM33" s="259"/>
      <c r="BN33" s="260"/>
    </row>
    <row r="34" spans="2:66" ht="20.25" customHeight="1" x14ac:dyDescent="0.4">
      <c r="B34" s="268"/>
      <c r="C34" s="362"/>
      <c r="D34" s="366"/>
      <c r="E34" s="335"/>
      <c r="F34" s="367"/>
      <c r="G34" s="287"/>
      <c r="H34" s="288"/>
      <c r="I34" s="163"/>
      <c r="J34" s="164">
        <f>G33</f>
        <v>0</v>
      </c>
      <c r="K34" s="163"/>
      <c r="L34" s="164">
        <f>M33</f>
        <v>0</v>
      </c>
      <c r="M34" s="289"/>
      <c r="N34" s="290"/>
      <c r="O34" s="291"/>
      <c r="P34" s="292"/>
      <c r="Q34" s="292"/>
      <c r="R34" s="288"/>
      <c r="S34" s="251"/>
      <c r="T34" s="252"/>
      <c r="U34" s="252"/>
      <c r="V34" s="252"/>
      <c r="W34" s="253"/>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84">
        <f>IF($BI$3="４週",SUM(AA34:BB34),IF($BI$3="暦月",SUM(AA34:BE34),""))</f>
        <v>0</v>
      </c>
      <c r="BG34" s="285"/>
      <c r="BH34" s="286">
        <f>IF($BI$3="４週",BF34/4,IF($BI$3="暦月",(BF34/($BI$8/7)),""))</f>
        <v>0</v>
      </c>
      <c r="BI34" s="285"/>
      <c r="BJ34" s="281"/>
      <c r="BK34" s="282"/>
      <c r="BL34" s="282"/>
      <c r="BM34" s="282"/>
      <c r="BN34" s="283"/>
    </row>
    <row r="35" spans="2:66" ht="20.25" customHeight="1" x14ac:dyDescent="0.4">
      <c r="B35" s="267">
        <f>B33+1</f>
        <v>10</v>
      </c>
      <c r="C35" s="368"/>
      <c r="D35" s="369"/>
      <c r="E35" s="335"/>
      <c r="F35" s="367"/>
      <c r="G35" s="269"/>
      <c r="H35" s="270"/>
      <c r="I35" s="163"/>
      <c r="J35" s="164"/>
      <c r="K35" s="163"/>
      <c r="L35" s="164"/>
      <c r="M35" s="273"/>
      <c r="N35" s="274"/>
      <c r="O35" s="277"/>
      <c r="P35" s="278"/>
      <c r="Q35" s="278"/>
      <c r="R35" s="270"/>
      <c r="S35" s="251"/>
      <c r="T35" s="252"/>
      <c r="U35" s="252"/>
      <c r="V35" s="252"/>
      <c r="W35" s="253"/>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4"/>
      <c r="BG35" s="255"/>
      <c r="BH35" s="256"/>
      <c r="BI35" s="257"/>
      <c r="BJ35" s="258"/>
      <c r="BK35" s="259"/>
      <c r="BL35" s="259"/>
      <c r="BM35" s="259"/>
      <c r="BN35" s="260"/>
    </row>
    <row r="36" spans="2:66" ht="20.25" customHeight="1" x14ac:dyDescent="0.4">
      <c r="B36" s="268"/>
      <c r="C36" s="362"/>
      <c r="D36" s="366"/>
      <c r="E36" s="335"/>
      <c r="F36" s="367"/>
      <c r="G36" s="287"/>
      <c r="H36" s="288"/>
      <c r="I36" s="163"/>
      <c r="J36" s="164">
        <f>G35</f>
        <v>0</v>
      </c>
      <c r="K36" s="163"/>
      <c r="L36" s="164">
        <f>M35</f>
        <v>0</v>
      </c>
      <c r="M36" s="289"/>
      <c r="N36" s="290"/>
      <c r="O36" s="291"/>
      <c r="P36" s="292"/>
      <c r="Q36" s="292"/>
      <c r="R36" s="288"/>
      <c r="S36" s="251"/>
      <c r="T36" s="252"/>
      <c r="U36" s="252"/>
      <c r="V36" s="252"/>
      <c r="W36" s="253"/>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84">
        <f>IF($BI$3="４週",SUM(AA36:BB36),IF($BI$3="暦月",SUM(AA36:BE36),""))</f>
        <v>0</v>
      </c>
      <c r="BG36" s="285"/>
      <c r="BH36" s="286">
        <f>IF($BI$3="４週",BF36/4,IF($BI$3="暦月",(BF36/($BI$8/7)),""))</f>
        <v>0</v>
      </c>
      <c r="BI36" s="285"/>
      <c r="BJ36" s="281"/>
      <c r="BK36" s="282"/>
      <c r="BL36" s="282"/>
      <c r="BM36" s="282"/>
      <c r="BN36" s="283"/>
    </row>
    <row r="37" spans="2:66" ht="20.25" customHeight="1" x14ac:dyDescent="0.4">
      <c r="B37" s="267">
        <f>B35+1</f>
        <v>11</v>
      </c>
      <c r="C37" s="368"/>
      <c r="D37" s="369"/>
      <c r="E37" s="335"/>
      <c r="F37" s="367"/>
      <c r="G37" s="269"/>
      <c r="H37" s="270"/>
      <c r="I37" s="163"/>
      <c r="J37" s="164"/>
      <c r="K37" s="163"/>
      <c r="L37" s="164"/>
      <c r="M37" s="273"/>
      <c r="N37" s="274"/>
      <c r="O37" s="277"/>
      <c r="P37" s="278"/>
      <c r="Q37" s="278"/>
      <c r="R37" s="270"/>
      <c r="S37" s="251"/>
      <c r="T37" s="252"/>
      <c r="U37" s="252"/>
      <c r="V37" s="252"/>
      <c r="W37" s="253"/>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4"/>
      <c r="BG37" s="255"/>
      <c r="BH37" s="256"/>
      <c r="BI37" s="257"/>
      <c r="BJ37" s="258"/>
      <c r="BK37" s="259"/>
      <c r="BL37" s="259"/>
      <c r="BM37" s="259"/>
      <c r="BN37" s="260"/>
    </row>
    <row r="38" spans="2:66" ht="20.25" customHeight="1" x14ac:dyDescent="0.4">
      <c r="B38" s="268"/>
      <c r="C38" s="362"/>
      <c r="D38" s="366"/>
      <c r="E38" s="335"/>
      <c r="F38" s="367"/>
      <c r="G38" s="287"/>
      <c r="H38" s="288"/>
      <c r="I38" s="163"/>
      <c r="J38" s="164">
        <f>G37</f>
        <v>0</v>
      </c>
      <c r="K38" s="163"/>
      <c r="L38" s="164">
        <f>M37</f>
        <v>0</v>
      </c>
      <c r="M38" s="289"/>
      <c r="N38" s="290"/>
      <c r="O38" s="291"/>
      <c r="P38" s="292"/>
      <c r="Q38" s="292"/>
      <c r="R38" s="288"/>
      <c r="S38" s="251"/>
      <c r="T38" s="252"/>
      <c r="U38" s="252"/>
      <c r="V38" s="252"/>
      <c r="W38" s="253"/>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84">
        <f>IF($BI$3="４週",SUM(AA38:BB38),IF($BI$3="暦月",SUM(AA38:BE38),""))</f>
        <v>0</v>
      </c>
      <c r="BG38" s="285"/>
      <c r="BH38" s="286">
        <f>IF($BI$3="４週",BF38/4,IF($BI$3="暦月",(BF38/($BI$8/7)),""))</f>
        <v>0</v>
      </c>
      <c r="BI38" s="285"/>
      <c r="BJ38" s="281"/>
      <c r="BK38" s="282"/>
      <c r="BL38" s="282"/>
      <c r="BM38" s="282"/>
      <c r="BN38" s="283"/>
    </row>
    <row r="39" spans="2:66" ht="20.25" customHeight="1" x14ac:dyDescent="0.4">
      <c r="B39" s="267">
        <f>B37+1</f>
        <v>12</v>
      </c>
      <c r="C39" s="368"/>
      <c r="D39" s="369"/>
      <c r="E39" s="335"/>
      <c r="F39" s="367"/>
      <c r="G39" s="269"/>
      <c r="H39" s="270"/>
      <c r="I39" s="163"/>
      <c r="J39" s="164"/>
      <c r="K39" s="163"/>
      <c r="L39" s="164"/>
      <c r="M39" s="273"/>
      <c r="N39" s="274"/>
      <c r="O39" s="277"/>
      <c r="P39" s="278"/>
      <c r="Q39" s="278"/>
      <c r="R39" s="270"/>
      <c r="S39" s="251"/>
      <c r="T39" s="252"/>
      <c r="U39" s="252"/>
      <c r="V39" s="252"/>
      <c r="W39" s="253"/>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4"/>
      <c r="BG39" s="255"/>
      <c r="BH39" s="256"/>
      <c r="BI39" s="257"/>
      <c r="BJ39" s="258"/>
      <c r="BK39" s="259"/>
      <c r="BL39" s="259"/>
      <c r="BM39" s="259"/>
      <c r="BN39" s="260"/>
    </row>
    <row r="40" spans="2:66" ht="20.25" customHeight="1" x14ac:dyDescent="0.4">
      <c r="B40" s="268"/>
      <c r="C40" s="362"/>
      <c r="D40" s="366"/>
      <c r="E40" s="335"/>
      <c r="F40" s="367"/>
      <c r="G40" s="287"/>
      <c r="H40" s="288"/>
      <c r="I40" s="163"/>
      <c r="J40" s="164">
        <f>G39</f>
        <v>0</v>
      </c>
      <c r="K40" s="163"/>
      <c r="L40" s="164">
        <f>M39</f>
        <v>0</v>
      </c>
      <c r="M40" s="289"/>
      <c r="N40" s="290"/>
      <c r="O40" s="291"/>
      <c r="P40" s="292"/>
      <c r="Q40" s="292"/>
      <c r="R40" s="288"/>
      <c r="S40" s="251"/>
      <c r="T40" s="252"/>
      <c r="U40" s="252"/>
      <c r="V40" s="252"/>
      <c r="W40" s="253"/>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84">
        <f>IF($BI$3="４週",SUM(AA40:BB40),IF($BI$3="暦月",SUM(AA40:BE40),""))</f>
        <v>0</v>
      </c>
      <c r="BG40" s="285"/>
      <c r="BH40" s="286">
        <f>IF($BI$3="４週",BF40/4,IF($BI$3="暦月",(BF40/($BI$8/7)),""))</f>
        <v>0</v>
      </c>
      <c r="BI40" s="285"/>
      <c r="BJ40" s="281"/>
      <c r="BK40" s="282"/>
      <c r="BL40" s="282"/>
      <c r="BM40" s="282"/>
      <c r="BN40" s="283"/>
    </row>
    <row r="41" spans="2:66" ht="20.25" customHeight="1" x14ac:dyDescent="0.4">
      <c r="B41" s="267">
        <f>B39+1</f>
        <v>13</v>
      </c>
      <c r="C41" s="368"/>
      <c r="D41" s="369"/>
      <c r="E41" s="335"/>
      <c r="F41" s="367"/>
      <c r="G41" s="269"/>
      <c r="H41" s="270"/>
      <c r="I41" s="163"/>
      <c r="J41" s="164"/>
      <c r="K41" s="163"/>
      <c r="L41" s="164"/>
      <c r="M41" s="273"/>
      <c r="N41" s="274"/>
      <c r="O41" s="277"/>
      <c r="P41" s="278"/>
      <c r="Q41" s="278"/>
      <c r="R41" s="270"/>
      <c r="S41" s="251"/>
      <c r="T41" s="252"/>
      <c r="U41" s="252"/>
      <c r="V41" s="252"/>
      <c r="W41" s="253"/>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4"/>
      <c r="BG41" s="255"/>
      <c r="BH41" s="256"/>
      <c r="BI41" s="257"/>
      <c r="BJ41" s="258"/>
      <c r="BK41" s="259"/>
      <c r="BL41" s="259"/>
      <c r="BM41" s="259"/>
      <c r="BN41" s="260"/>
    </row>
    <row r="42" spans="2:66" ht="20.25" customHeight="1" x14ac:dyDescent="0.4">
      <c r="B42" s="268"/>
      <c r="C42" s="362"/>
      <c r="D42" s="366"/>
      <c r="E42" s="335"/>
      <c r="F42" s="367"/>
      <c r="G42" s="287"/>
      <c r="H42" s="288"/>
      <c r="I42" s="163"/>
      <c r="J42" s="164">
        <f>G41</f>
        <v>0</v>
      </c>
      <c r="K42" s="163"/>
      <c r="L42" s="164">
        <f>M41</f>
        <v>0</v>
      </c>
      <c r="M42" s="289"/>
      <c r="N42" s="290"/>
      <c r="O42" s="291"/>
      <c r="P42" s="292"/>
      <c r="Q42" s="292"/>
      <c r="R42" s="288"/>
      <c r="S42" s="251"/>
      <c r="T42" s="252"/>
      <c r="U42" s="252"/>
      <c r="V42" s="252"/>
      <c r="W42" s="253"/>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84">
        <f>IF($BI$3="４週",SUM(AA42:BB42),IF($BI$3="暦月",SUM(AA42:BE42),""))</f>
        <v>0</v>
      </c>
      <c r="BG42" s="285"/>
      <c r="BH42" s="286">
        <f>IF($BI$3="４週",BF42/4,IF($BI$3="暦月",(BF42/($BI$8/7)),""))</f>
        <v>0</v>
      </c>
      <c r="BI42" s="285"/>
      <c r="BJ42" s="281"/>
      <c r="BK42" s="282"/>
      <c r="BL42" s="282"/>
      <c r="BM42" s="282"/>
      <c r="BN42" s="283"/>
    </row>
    <row r="43" spans="2:66" ht="20.25" customHeight="1" x14ac:dyDescent="0.4">
      <c r="B43" s="267">
        <f>B41+1</f>
        <v>14</v>
      </c>
      <c r="C43" s="368"/>
      <c r="D43" s="369"/>
      <c r="E43" s="335"/>
      <c r="F43" s="367"/>
      <c r="G43" s="269"/>
      <c r="H43" s="270"/>
      <c r="I43" s="163"/>
      <c r="J43" s="164"/>
      <c r="K43" s="163"/>
      <c r="L43" s="164"/>
      <c r="M43" s="273"/>
      <c r="N43" s="274"/>
      <c r="O43" s="277"/>
      <c r="P43" s="278"/>
      <c r="Q43" s="278"/>
      <c r="R43" s="270"/>
      <c r="S43" s="251"/>
      <c r="T43" s="252"/>
      <c r="U43" s="252"/>
      <c r="V43" s="252"/>
      <c r="W43" s="253"/>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4"/>
      <c r="BG43" s="255"/>
      <c r="BH43" s="256"/>
      <c r="BI43" s="257"/>
      <c r="BJ43" s="258"/>
      <c r="BK43" s="259"/>
      <c r="BL43" s="259"/>
      <c r="BM43" s="259"/>
      <c r="BN43" s="260"/>
    </row>
    <row r="44" spans="2:66" ht="20.25" customHeight="1" x14ac:dyDescent="0.4">
      <c r="B44" s="268"/>
      <c r="C44" s="362"/>
      <c r="D44" s="366"/>
      <c r="E44" s="335"/>
      <c r="F44" s="367"/>
      <c r="G44" s="287"/>
      <c r="H44" s="288"/>
      <c r="I44" s="163"/>
      <c r="J44" s="164">
        <f>G43</f>
        <v>0</v>
      </c>
      <c r="K44" s="163"/>
      <c r="L44" s="164">
        <f>M43</f>
        <v>0</v>
      </c>
      <c r="M44" s="289"/>
      <c r="N44" s="290"/>
      <c r="O44" s="291"/>
      <c r="P44" s="292"/>
      <c r="Q44" s="292"/>
      <c r="R44" s="288"/>
      <c r="S44" s="251"/>
      <c r="T44" s="252"/>
      <c r="U44" s="252"/>
      <c r="V44" s="252"/>
      <c r="W44" s="253"/>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84">
        <f>IF($BI$3="４週",SUM(AA44:BB44),IF($BI$3="暦月",SUM(AA44:BE44),""))</f>
        <v>0</v>
      </c>
      <c r="BG44" s="285"/>
      <c r="BH44" s="286">
        <f>IF($BI$3="４週",BF44/4,IF($BI$3="暦月",(BF44/($BI$8/7)),""))</f>
        <v>0</v>
      </c>
      <c r="BI44" s="285"/>
      <c r="BJ44" s="281"/>
      <c r="BK44" s="282"/>
      <c r="BL44" s="282"/>
      <c r="BM44" s="282"/>
      <c r="BN44" s="283"/>
    </row>
    <row r="45" spans="2:66" ht="20.25" customHeight="1" x14ac:dyDescent="0.4">
      <c r="B45" s="267">
        <f>B43+1</f>
        <v>15</v>
      </c>
      <c r="C45" s="368"/>
      <c r="D45" s="369"/>
      <c r="E45" s="335"/>
      <c r="F45" s="367"/>
      <c r="G45" s="269"/>
      <c r="H45" s="270"/>
      <c r="I45" s="163"/>
      <c r="J45" s="164"/>
      <c r="K45" s="163"/>
      <c r="L45" s="164"/>
      <c r="M45" s="273"/>
      <c r="N45" s="274"/>
      <c r="O45" s="277"/>
      <c r="P45" s="278"/>
      <c r="Q45" s="278"/>
      <c r="R45" s="270"/>
      <c r="S45" s="251"/>
      <c r="T45" s="252"/>
      <c r="U45" s="252"/>
      <c r="V45" s="252"/>
      <c r="W45" s="253"/>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4"/>
      <c r="BG45" s="255"/>
      <c r="BH45" s="256"/>
      <c r="BI45" s="257"/>
      <c r="BJ45" s="258"/>
      <c r="BK45" s="259"/>
      <c r="BL45" s="259"/>
      <c r="BM45" s="259"/>
      <c r="BN45" s="260"/>
    </row>
    <row r="46" spans="2:66" ht="20.25" customHeight="1" x14ac:dyDescent="0.4">
      <c r="B46" s="268"/>
      <c r="C46" s="362"/>
      <c r="D46" s="366"/>
      <c r="E46" s="335"/>
      <c r="F46" s="367"/>
      <c r="G46" s="287"/>
      <c r="H46" s="288"/>
      <c r="I46" s="163"/>
      <c r="J46" s="164">
        <f>G45</f>
        <v>0</v>
      </c>
      <c r="K46" s="163"/>
      <c r="L46" s="164">
        <f>M45</f>
        <v>0</v>
      </c>
      <c r="M46" s="289"/>
      <c r="N46" s="290"/>
      <c r="O46" s="291"/>
      <c r="P46" s="292"/>
      <c r="Q46" s="292"/>
      <c r="R46" s="288"/>
      <c r="S46" s="251"/>
      <c r="T46" s="252"/>
      <c r="U46" s="252"/>
      <c r="V46" s="252"/>
      <c r="W46" s="253"/>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84">
        <f>IF($BI$3="４週",SUM(AA46:BB46),IF($BI$3="暦月",SUM(AA46:BE46),""))</f>
        <v>0</v>
      </c>
      <c r="BG46" s="285"/>
      <c r="BH46" s="286">
        <f>IF($BI$3="４週",BF46/4,IF($BI$3="暦月",(BF46/($BI$8/7)),""))</f>
        <v>0</v>
      </c>
      <c r="BI46" s="285"/>
      <c r="BJ46" s="281"/>
      <c r="BK46" s="282"/>
      <c r="BL46" s="282"/>
      <c r="BM46" s="282"/>
      <c r="BN46" s="283"/>
    </row>
    <row r="47" spans="2:66" ht="20.25" customHeight="1" x14ac:dyDescent="0.4">
      <c r="B47" s="267">
        <f>B45+1</f>
        <v>16</v>
      </c>
      <c r="C47" s="368"/>
      <c r="D47" s="369"/>
      <c r="E47" s="335"/>
      <c r="F47" s="367"/>
      <c r="G47" s="269"/>
      <c r="H47" s="270"/>
      <c r="I47" s="163"/>
      <c r="J47" s="164"/>
      <c r="K47" s="163"/>
      <c r="L47" s="164"/>
      <c r="M47" s="273"/>
      <c r="N47" s="274"/>
      <c r="O47" s="277"/>
      <c r="P47" s="278"/>
      <c r="Q47" s="278"/>
      <c r="R47" s="270"/>
      <c r="S47" s="251"/>
      <c r="T47" s="252"/>
      <c r="U47" s="252"/>
      <c r="V47" s="252"/>
      <c r="W47" s="253"/>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4"/>
      <c r="BG47" s="255"/>
      <c r="BH47" s="256"/>
      <c r="BI47" s="257"/>
      <c r="BJ47" s="258"/>
      <c r="BK47" s="259"/>
      <c r="BL47" s="259"/>
      <c r="BM47" s="259"/>
      <c r="BN47" s="260"/>
    </row>
    <row r="48" spans="2:66" ht="20.25" customHeight="1" x14ac:dyDescent="0.4">
      <c r="B48" s="268"/>
      <c r="C48" s="362"/>
      <c r="D48" s="366"/>
      <c r="E48" s="335"/>
      <c r="F48" s="367"/>
      <c r="G48" s="287"/>
      <c r="H48" s="288"/>
      <c r="I48" s="163"/>
      <c r="J48" s="164">
        <f>G47</f>
        <v>0</v>
      </c>
      <c r="K48" s="163"/>
      <c r="L48" s="164">
        <f>M47</f>
        <v>0</v>
      </c>
      <c r="M48" s="289"/>
      <c r="N48" s="290"/>
      <c r="O48" s="291"/>
      <c r="P48" s="292"/>
      <c r="Q48" s="292"/>
      <c r="R48" s="288"/>
      <c r="S48" s="251"/>
      <c r="T48" s="252"/>
      <c r="U48" s="252"/>
      <c r="V48" s="252"/>
      <c r="W48" s="253"/>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84">
        <f>IF($BI$3="４週",SUM(AA48:BB48),IF($BI$3="暦月",SUM(AA48:BE48),""))</f>
        <v>0</v>
      </c>
      <c r="BG48" s="285"/>
      <c r="BH48" s="286">
        <f>IF($BI$3="４週",BF48/4,IF($BI$3="暦月",(BF48/($BI$8/7)),""))</f>
        <v>0</v>
      </c>
      <c r="BI48" s="285"/>
      <c r="BJ48" s="281"/>
      <c r="BK48" s="282"/>
      <c r="BL48" s="282"/>
      <c r="BM48" s="282"/>
      <c r="BN48" s="283"/>
    </row>
    <row r="49" spans="2:66" ht="20.25" customHeight="1" x14ac:dyDescent="0.4">
      <c r="B49" s="267">
        <f>B47+1</f>
        <v>17</v>
      </c>
      <c r="C49" s="368"/>
      <c r="D49" s="369"/>
      <c r="E49" s="335"/>
      <c r="F49" s="367"/>
      <c r="G49" s="269"/>
      <c r="H49" s="270"/>
      <c r="I49" s="163"/>
      <c r="J49" s="164"/>
      <c r="K49" s="163"/>
      <c r="L49" s="164"/>
      <c r="M49" s="273"/>
      <c r="N49" s="274"/>
      <c r="O49" s="277"/>
      <c r="P49" s="278"/>
      <c r="Q49" s="278"/>
      <c r="R49" s="270"/>
      <c r="S49" s="251"/>
      <c r="T49" s="252"/>
      <c r="U49" s="252"/>
      <c r="V49" s="252"/>
      <c r="W49" s="253"/>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4"/>
      <c r="BG49" s="255"/>
      <c r="BH49" s="256"/>
      <c r="BI49" s="257"/>
      <c r="BJ49" s="258"/>
      <c r="BK49" s="259"/>
      <c r="BL49" s="259"/>
      <c r="BM49" s="259"/>
      <c r="BN49" s="260"/>
    </row>
    <row r="50" spans="2:66" ht="20.25" customHeight="1" x14ac:dyDescent="0.4">
      <c r="B50" s="268"/>
      <c r="C50" s="362"/>
      <c r="D50" s="366"/>
      <c r="E50" s="335"/>
      <c r="F50" s="367"/>
      <c r="G50" s="287"/>
      <c r="H50" s="288"/>
      <c r="I50" s="163"/>
      <c r="J50" s="164">
        <f>G49</f>
        <v>0</v>
      </c>
      <c r="K50" s="163"/>
      <c r="L50" s="164">
        <f>M49</f>
        <v>0</v>
      </c>
      <c r="M50" s="289"/>
      <c r="N50" s="290"/>
      <c r="O50" s="291"/>
      <c r="P50" s="292"/>
      <c r="Q50" s="292"/>
      <c r="R50" s="288"/>
      <c r="S50" s="251"/>
      <c r="T50" s="252"/>
      <c r="U50" s="252"/>
      <c r="V50" s="252"/>
      <c r="W50" s="253"/>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84">
        <f>IF($BI$3="４週",SUM(AA50:BB50),IF($BI$3="暦月",SUM(AA50:BE50),""))</f>
        <v>0</v>
      </c>
      <c r="BG50" s="285"/>
      <c r="BH50" s="286">
        <f>IF($BI$3="４週",BF50/4,IF($BI$3="暦月",(BF50/($BI$8/7)),""))</f>
        <v>0</v>
      </c>
      <c r="BI50" s="285"/>
      <c r="BJ50" s="281"/>
      <c r="BK50" s="282"/>
      <c r="BL50" s="282"/>
      <c r="BM50" s="282"/>
      <c r="BN50" s="283"/>
    </row>
    <row r="51" spans="2:66" ht="20.25" customHeight="1" x14ac:dyDescent="0.4">
      <c r="B51" s="267">
        <f>B49+1</f>
        <v>18</v>
      </c>
      <c r="C51" s="368"/>
      <c r="D51" s="369"/>
      <c r="E51" s="335"/>
      <c r="F51" s="367"/>
      <c r="G51" s="269"/>
      <c r="H51" s="270"/>
      <c r="I51" s="163"/>
      <c r="J51" s="164"/>
      <c r="K51" s="163"/>
      <c r="L51" s="164"/>
      <c r="M51" s="273"/>
      <c r="N51" s="274"/>
      <c r="O51" s="277"/>
      <c r="P51" s="278"/>
      <c r="Q51" s="278"/>
      <c r="R51" s="270"/>
      <c r="S51" s="251"/>
      <c r="T51" s="252"/>
      <c r="U51" s="252"/>
      <c r="V51" s="252"/>
      <c r="W51" s="253"/>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4"/>
      <c r="BG51" s="255"/>
      <c r="BH51" s="256"/>
      <c r="BI51" s="257"/>
      <c r="BJ51" s="258"/>
      <c r="BK51" s="259"/>
      <c r="BL51" s="259"/>
      <c r="BM51" s="259"/>
      <c r="BN51" s="260"/>
    </row>
    <row r="52" spans="2:66" ht="20.25" customHeight="1" x14ac:dyDescent="0.4">
      <c r="B52" s="268"/>
      <c r="C52" s="362"/>
      <c r="D52" s="366"/>
      <c r="E52" s="335"/>
      <c r="F52" s="367"/>
      <c r="G52" s="287"/>
      <c r="H52" s="288"/>
      <c r="I52" s="163"/>
      <c r="J52" s="164">
        <f>G51</f>
        <v>0</v>
      </c>
      <c r="K52" s="163"/>
      <c r="L52" s="164">
        <f>M51</f>
        <v>0</v>
      </c>
      <c r="M52" s="289"/>
      <c r="N52" s="290"/>
      <c r="O52" s="291"/>
      <c r="P52" s="292"/>
      <c r="Q52" s="292"/>
      <c r="R52" s="288"/>
      <c r="S52" s="251"/>
      <c r="T52" s="252"/>
      <c r="U52" s="252"/>
      <c r="V52" s="252"/>
      <c r="W52" s="253"/>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84">
        <f>IF($BI$3="４週",SUM(AA52:BB52),IF($BI$3="暦月",SUM(AA52:BE52),""))</f>
        <v>0</v>
      </c>
      <c r="BG52" s="285"/>
      <c r="BH52" s="286">
        <f>IF($BI$3="４週",BF52/4,IF($BI$3="暦月",(BF52/($BI$8/7)),""))</f>
        <v>0</v>
      </c>
      <c r="BI52" s="285"/>
      <c r="BJ52" s="281"/>
      <c r="BK52" s="282"/>
      <c r="BL52" s="282"/>
      <c r="BM52" s="282"/>
      <c r="BN52" s="283"/>
    </row>
    <row r="53" spans="2:66" ht="20.25" customHeight="1" x14ac:dyDescent="0.4">
      <c r="B53" s="267">
        <f>B51+1</f>
        <v>19</v>
      </c>
      <c r="C53" s="368"/>
      <c r="D53" s="369"/>
      <c r="E53" s="335"/>
      <c r="F53" s="367"/>
      <c r="G53" s="269"/>
      <c r="H53" s="270"/>
      <c r="I53" s="165"/>
      <c r="J53" s="166"/>
      <c r="K53" s="165"/>
      <c r="L53" s="166"/>
      <c r="M53" s="273"/>
      <c r="N53" s="274"/>
      <c r="O53" s="277"/>
      <c r="P53" s="278"/>
      <c r="Q53" s="278"/>
      <c r="R53" s="270"/>
      <c r="S53" s="251"/>
      <c r="T53" s="252"/>
      <c r="U53" s="252"/>
      <c r="V53" s="252"/>
      <c r="W53" s="253"/>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4"/>
      <c r="BG53" s="255"/>
      <c r="BH53" s="256"/>
      <c r="BI53" s="257"/>
      <c r="BJ53" s="258"/>
      <c r="BK53" s="259"/>
      <c r="BL53" s="259"/>
      <c r="BM53" s="259"/>
      <c r="BN53" s="260"/>
    </row>
    <row r="54" spans="2:66" ht="20.25" customHeight="1" x14ac:dyDescent="0.4">
      <c r="B54" s="268"/>
      <c r="C54" s="362"/>
      <c r="D54" s="366"/>
      <c r="E54" s="335"/>
      <c r="F54" s="367"/>
      <c r="G54" s="287"/>
      <c r="H54" s="288"/>
      <c r="I54" s="163"/>
      <c r="J54" s="164">
        <f>G53</f>
        <v>0</v>
      </c>
      <c r="K54" s="163"/>
      <c r="L54" s="164">
        <f>M53</f>
        <v>0</v>
      </c>
      <c r="M54" s="289"/>
      <c r="N54" s="290"/>
      <c r="O54" s="291"/>
      <c r="P54" s="292"/>
      <c r="Q54" s="292"/>
      <c r="R54" s="288"/>
      <c r="S54" s="251"/>
      <c r="T54" s="252"/>
      <c r="U54" s="252"/>
      <c r="V54" s="252"/>
      <c r="W54" s="253"/>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84">
        <f>IF($BI$3="４週",SUM(AA54:BB54),IF($BI$3="暦月",SUM(AA54:BE54),""))</f>
        <v>0</v>
      </c>
      <c r="BG54" s="285"/>
      <c r="BH54" s="286">
        <f>IF($BI$3="４週",BF54/4,IF($BI$3="暦月",(BF54/($BI$8/7)),""))</f>
        <v>0</v>
      </c>
      <c r="BI54" s="285"/>
      <c r="BJ54" s="281"/>
      <c r="BK54" s="282"/>
      <c r="BL54" s="282"/>
      <c r="BM54" s="282"/>
      <c r="BN54" s="283"/>
    </row>
    <row r="55" spans="2:66" ht="20.25" customHeight="1" x14ac:dyDescent="0.4">
      <c r="B55" s="267">
        <f>B53+1</f>
        <v>20</v>
      </c>
      <c r="C55" s="368"/>
      <c r="D55" s="369"/>
      <c r="E55" s="335"/>
      <c r="F55" s="367"/>
      <c r="G55" s="269"/>
      <c r="H55" s="270"/>
      <c r="I55" s="165"/>
      <c r="J55" s="166"/>
      <c r="K55" s="165"/>
      <c r="L55" s="166"/>
      <c r="M55" s="273"/>
      <c r="N55" s="274"/>
      <c r="O55" s="277"/>
      <c r="P55" s="278"/>
      <c r="Q55" s="278"/>
      <c r="R55" s="270"/>
      <c r="S55" s="251"/>
      <c r="T55" s="252"/>
      <c r="U55" s="252"/>
      <c r="V55" s="252"/>
      <c r="W55" s="253"/>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4"/>
      <c r="BG55" s="255"/>
      <c r="BH55" s="256"/>
      <c r="BI55" s="257"/>
      <c r="BJ55" s="258"/>
      <c r="BK55" s="259"/>
      <c r="BL55" s="259"/>
      <c r="BM55" s="259"/>
      <c r="BN55" s="260"/>
    </row>
    <row r="56" spans="2:66" ht="20.25" customHeight="1" x14ac:dyDescent="0.4">
      <c r="B56" s="268"/>
      <c r="C56" s="362"/>
      <c r="D56" s="366"/>
      <c r="E56" s="335"/>
      <c r="F56" s="367"/>
      <c r="G56" s="287"/>
      <c r="H56" s="288"/>
      <c r="I56" s="163"/>
      <c r="J56" s="164">
        <f>G55</f>
        <v>0</v>
      </c>
      <c r="K56" s="163"/>
      <c r="L56" s="164">
        <f>M55</f>
        <v>0</v>
      </c>
      <c r="M56" s="289"/>
      <c r="N56" s="290"/>
      <c r="O56" s="291"/>
      <c r="P56" s="292"/>
      <c r="Q56" s="292"/>
      <c r="R56" s="288"/>
      <c r="S56" s="251"/>
      <c r="T56" s="252"/>
      <c r="U56" s="252"/>
      <c r="V56" s="252"/>
      <c r="W56" s="253"/>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84">
        <f>IF($BI$3="４週",SUM(AA56:BB56),IF($BI$3="暦月",SUM(AA56:BE56),""))</f>
        <v>0</v>
      </c>
      <c r="BG56" s="285"/>
      <c r="BH56" s="286">
        <f>IF($BI$3="４週",BF56/4,IF($BI$3="暦月",(BF56/($BI$8/7)),""))</f>
        <v>0</v>
      </c>
      <c r="BI56" s="285"/>
      <c r="BJ56" s="281"/>
      <c r="BK56" s="282"/>
      <c r="BL56" s="282"/>
      <c r="BM56" s="282"/>
      <c r="BN56" s="283"/>
    </row>
    <row r="57" spans="2:66" ht="20.25" customHeight="1" x14ac:dyDescent="0.4">
      <c r="B57" s="267">
        <f>B55+1</f>
        <v>21</v>
      </c>
      <c r="C57" s="368"/>
      <c r="D57" s="369"/>
      <c r="E57" s="335"/>
      <c r="F57" s="367"/>
      <c r="G57" s="269"/>
      <c r="H57" s="270"/>
      <c r="I57" s="163"/>
      <c r="J57" s="164"/>
      <c r="K57" s="163"/>
      <c r="L57" s="164"/>
      <c r="M57" s="273"/>
      <c r="N57" s="274"/>
      <c r="O57" s="277"/>
      <c r="P57" s="278"/>
      <c r="Q57" s="278"/>
      <c r="R57" s="270"/>
      <c r="S57" s="251"/>
      <c r="T57" s="252"/>
      <c r="U57" s="252"/>
      <c r="V57" s="252"/>
      <c r="W57" s="253"/>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4"/>
      <c r="BG57" s="255"/>
      <c r="BH57" s="256"/>
      <c r="BI57" s="257"/>
      <c r="BJ57" s="258"/>
      <c r="BK57" s="259"/>
      <c r="BL57" s="259"/>
      <c r="BM57" s="259"/>
      <c r="BN57" s="260"/>
    </row>
    <row r="58" spans="2:66" ht="20.25" customHeight="1" x14ac:dyDescent="0.4">
      <c r="B58" s="268"/>
      <c r="C58" s="362"/>
      <c r="D58" s="366"/>
      <c r="E58" s="335"/>
      <c r="F58" s="367"/>
      <c r="G58" s="287"/>
      <c r="H58" s="288"/>
      <c r="I58" s="163"/>
      <c r="J58" s="164">
        <f>G57</f>
        <v>0</v>
      </c>
      <c r="K58" s="163"/>
      <c r="L58" s="164">
        <f>M57</f>
        <v>0</v>
      </c>
      <c r="M58" s="289"/>
      <c r="N58" s="290"/>
      <c r="O58" s="291"/>
      <c r="P58" s="292"/>
      <c r="Q58" s="292"/>
      <c r="R58" s="288"/>
      <c r="S58" s="251"/>
      <c r="T58" s="252"/>
      <c r="U58" s="252"/>
      <c r="V58" s="252"/>
      <c r="W58" s="253"/>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84">
        <f>IF($BI$3="４週",SUM(AA58:BB58),IF($BI$3="暦月",SUM(AA58:BE58),""))</f>
        <v>0</v>
      </c>
      <c r="BG58" s="285"/>
      <c r="BH58" s="286">
        <f>IF($BI$3="４週",BF58/4,IF($BI$3="暦月",(BF58/($BI$8/7)),""))</f>
        <v>0</v>
      </c>
      <c r="BI58" s="285"/>
      <c r="BJ58" s="281"/>
      <c r="BK58" s="282"/>
      <c r="BL58" s="282"/>
      <c r="BM58" s="282"/>
      <c r="BN58" s="283"/>
    </row>
    <row r="59" spans="2:66" ht="20.25" customHeight="1" x14ac:dyDescent="0.4">
      <c r="B59" s="267">
        <f>B57+1</f>
        <v>22</v>
      </c>
      <c r="C59" s="368"/>
      <c r="D59" s="369"/>
      <c r="E59" s="335"/>
      <c r="F59" s="367"/>
      <c r="G59" s="269"/>
      <c r="H59" s="270"/>
      <c r="I59" s="163"/>
      <c r="J59" s="164"/>
      <c r="K59" s="163"/>
      <c r="L59" s="164"/>
      <c r="M59" s="273"/>
      <c r="N59" s="274"/>
      <c r="O59" s="277"/>
      <c r="P59" s="278"/>
      <c r="Q59" s="278"/>
      <c r="R59" s="270"/>
      <c r="S59" s="251"/>
      <c r="T59" s="252"/>
      <c r="U59" s="252"/>
      <c r="V59" s="252"/>
      <c r="W59" s="253"/>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4"/>
      <c r="BG59" s="255"/>
      <c r="BH59" s="256"/>
      <c r="BI59" s="257"/>
      <c r="BJ59" s="258"/>
      <c r="BK59" s="259"/>
      <c r="BL59" s="259"/>
      <c r="BM59" s="259"/>
      <c r="BN59" s="260"/>
    </row>
    <row r="60" spans="2:66" ht="20.25" customHeight="1" x14ac:dyDescent="0.4">
      <c r="B60" s="268"/>
      <c r="C60" s="362"/>
      <c r="D60" s="366"/>
      <c r="E60" s="335"/>
      <c r="F60" s="367"/>
      <c r="G60" s="287"/>
      <c r="H60" s="288"/>
      <c r="I60" s="163"/>
      <c r="J60" s="164">
        <f>G59</f>
        <v>0</v>
      </c>
      <c r="K60" s="163"/>
      <c r="L60" s="164">
        <f>M59</f>
        <v>0</v>
      </c>
      <c r="M60" s="289"/>
      <c r="N60" s="290"/>
      <c r="O60" s="291"/>
      <c r="P60" s="292"/>
      <c r="Q60" s="292"/>
      <c r="R60" s="288"/>
      <c r="S60" s="251"/>
      <c r="T60" s="252"/>
      <c r="U60" s="252"/>
      <c r="V60" s="252"/>
      <c r="W60" s="253"/>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84">
        <f>IF($BI$3="４週",SUM(AA60:BB60),IF($BI$3="暦月",SUM(AA60:BE60),""))</f>
        <v>0</v>
      </c>
      <c r="BG60" s="285"/>
      <c r="BH60" s="286">
        <f>IF($BI$3="４週",BF60/4,IF($BI$3="暦月",(BF60/($BI$8/7)),""))</f>
        <v>0</v>
      </c>
      <c r="BI60" s="285"/>
      <c r="BJ60" s="281"/>
      <c r="BK60" s="282"/>
      <c r="BL60" s="282"/>
      <c r="BM60" s="282"/>
      <c r="BN60" s="283"/>
    </row>
    <row r="61" spans="2:66" ht="20.25" customHeight="1" x14ac:dyDescent="0.4">
      <c r="B61" s="267">
        <f>B59+1</f>
        <v>23</v>
      </c>
      <c r="C61" s="368"/>
      <c r="D61" s="369"/>
      <c r="E61" s="335"/>
      <c r="F61" s="367"/>
      <c r="G61" s="269"/>
      <c r="H61" s="270"/>
      <c r="I61" s="163"/>
      <c r="J61" s="164"/>
      <c r="K61" s="163"/>
      <c r="L61" s="164"/>
      <c r="M61" s="273"/>
      <c r="N61" s="274"/>
      <c r="O61" s="277"/>
      <c r="P61" s="278"/>
      <c r="Q61" s="278"/>
      <c r="R61" s="270"/>
      <c r="S61" s="251"/>
      <c r="T61" s="252"/>
      <c r="U61" s="252"/>
      <c r="V61" s="252"/>
      <c r="W61" s="253"/>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4"/>
      <c r="BG61" s="255"/>
      <c r="BH61" s="256"/>
      <c r="BI61" s="257"/>
      <c r="BJ61" s="258"/>
      <c r="BK61" s="259"/>
      <c r="BL61" s="259"/>
      <c r="BM61" s="259"/>
      <c r="BN61" s="260"/>
    </row>
    <row r="62" spans="2:66" ht="20.25" customHeight="1" x14ac:dyDescent="0.4">
      <c r="B62" s="268"/>
      <c r="C62" s="362"/>
      <c r="D62" s="366"/>
      <c r="E62" s="335"/>
      <c r="F62" s="367"/>
      <c r="G62" s="287"/>
      <c r="H62" s="288"/>
      <c r="I62" s="163"/>
      <c r="J62" s="164">
        <f>G61</f>
        <v>0</v>
      </c>
      <c r="K62" s="163"/>
      <c r="L62" s="164">
        <f>M61</f>
        <v>0</v>
      </c>
      <c r="M62" s="289"/>
      <c r="N62" s="290"/>
      <c r="O62" s="291"/>
      <c r="P62" s="292"/>
      <c r="Q62" s="292"/>
      <c r="R62" s="288"/>
      <c r="S62" s="251"/>
      <c r="T62" s="252"/>
      <c r="U62" s="252"/>
      <c r="V62" s="252"/>
      <c r="W62" s="253"/>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84">
        <f>IF($BI$3="４週",SUM(AA62:BB62),IF($BI$3="暦月",SUM(AA62:BE62),""))</f>
        <v>0</v>
      </c>
      <c r="BG62" s="285"/>
      <c r="BH62" s="286">
        <f>IF($BI$3="４週",BF62/4,IF($BI$3="暦月",(BF62/($BI$8/7)),""))</f>
        <v>0</v>
      </c>
      <c r="BI62" s="285"/>
      <c r="BJ62" s="281"/>
      <c r="BK62" s="282"/>
      <c r="BL62" s="282"/>
      <c r="BM62" s="282"/>
      <c r="BN62" s="283"/>
    </row>
    <row r="63" spans="2:66" ht="20.25" customHeight="1" x14ac:dyDescent="0.4">
      <c r="B63" s="267">
        <f>B61+1</f>
        <v>24</v>
      </c>
      <c r="C63" s="368"/>
      <c r="D63" s="369"/>
      <c r="E63" s="335"/>
      <c r="F63" s="367"/>
      <c r="G63" s="269"/>
      <c r="H63" s="270"/>
      <c r="I63" s="163"/>
      <c r="J63" s="164"/>
      <c r="K63" s="163"/>
      <c r="L63" s="164"/>
      <c r="M63" s="273"/>
      <c r="N63" s="274"/>
      <c r="O63" s="277"/>
      <c r="P63" s="278"/>
      <c r="Q63" s="278"/>
      <c r="R63" s="270"/>
      <c r="S63" s="251"/>
      <c r="T63" s="252"/>
      <c r="U63" s="252"/>
      <c r="V63" s="252"/>
      <c r="W63" s="253"/>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4"/>
      <c r="BG63" s="255"/>
      <c r="BH63" s="256"/>
      <c r="BI63" s="257"/>
      <c r="BJ63" s="258"/>
      <c r="BK63" s="259"/>
      <c r="BL63" s="259"/>
      <c r="BM63" s="259"/>
      <c r="BN63" s="260"/>
    </row>
    <row r="64" spans="2:66" ht="20.25" customHeight="1" x14ac:dyDescent="0.4">
      <c r="B64" s="268"/>
      <c r="C64" s="362"/>
      <c r="D64" s="366"/>
      <c r="E64" s="335"/>
      <c r="F64" s="367"/>
      <c r="G64" s="287"/>
      <c r="H64" s="288"/>
      <c r="I64" s="163"/>
      <c r="J64" s="164">
        <f>G63</f>
        <v>0</v>
      </c>
      <c r="K64" s="163"/>
      <c r="L64" s="164">
        <f>M63</f>
        <v>0</v>
      </c>
      <c r="M64" s="289"/>
      <c r="N64" s="290"/>
      <c r="O64" s="291"/>
      <c r="P64" s="292"/>
      <c r="Q64" s="292"/>
      <c r="R64" s="288"/>
      <c r="S64" s="251"/>
      <c r="T64" s="252"/>
      <c r="U64" s="252"/>
      <c r="V64" s="252"/>
      <c r="W64" s="253"/>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84">
        <f>IF($BI$3="４週",SUM(AA64:BB64),IF($BI$3="暦月",SUM(AA64:BE64),""))</f>
        <v>0</v>
      </c>
      <c r="BG64" s="285"/>
      <c r="BH64" s="286">
        <f>IF($BI$3="４週",BF64/4,IF($BI$3="暦月",(BF64/($BI$8/7)),""))</f>
        <v>0</v>
      </c>
      <c r="BI64" s="285"/>
      <c r="BJ64" s="281"/>
      <c r="BK64" s="282"/>
      <c r="BL64" s="282"/>
      <c r="BM64" s="282"/>
      <c r="BN64" s="283"/>
    </row>
    <row r="65" spans="2:66" ht="20.25" customHeight="1" x14ac:dyDescent="0.4">
      <c r="B65" s="267">
        <f>B63+1</f>
        <v>25</v>
      </c>
      <c r="C65" s="368"/>
      <c r="D65" s="369"/>
      <c r="E65" s="335"/>
      <c r="F65" s="367"/>
      <c r="G65" s="269"/>
      <c r="H65" s="270"/>
      <c r="I65" s="163"/>
      <c r="J65" s="164"/>
      <c r="K65" s="163"/>
      <c r="L65" s="164"/>
      <c r="M65" s="273"/>
      <c r="N65" s="274"/>
      <c r="O65" s="277"/>
      <c r="P65" s="278"/>
      <c r="Q65" s="278"/>
      <c r="R65" s="270"/>
      <c r="S65" s="251"/>
      <c r="T65" s="252"/>
      <c r="U65" s="252"/>
      <c r="V65" s="252"/>
      <c r="W65" s="253"/>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4"/>
      <c r="BG65" s="255"/>
      <c r="BH65" s="256"/>
      <c r="BI65" s="257"/>
      <c r="BJ65" s="258"/>
      <c r="BK65" s="259"/>
      <c r="BL65" s="259"/>
      <c r="BM65" s="259"/>
      <c r="BN65" s="260"/>
    </row>
    <row r="66" spans="2:66" ht="20.25" customHeight="1" x14ac:dyDescent="0.4">
      <c r="B66" s="268"/>
      <c r="C66" s="362"/>
      <c r="D66" s="366"/>
      <c r="E66" s="335"/>
      <c r="F66" s="367"/>
      <c r="G66" s="287"/>
      <c r="H66" s="288"/>
      <c r="I66" s="163"/>
      <c r="J66" s="164">
        <f>G65</f>
        <v>0</v>
      </c>
      <c r="K66" s="163"/>
      <c r="L66" s="164">
        <f>M65</f>
        <v>0</v>
      </c>
      <c r="M66" s="289"/>
      <c r="N66" s="290"/>
      <c r="O66" s="291"/>
      <c r="P66" s="292"/>
      <c r="Q66" s="292"/>
      <c r="R66" s="288"/>
      <c r="S66" s="251"/>
      <c r="T66" s="252"/>
      <c r="U66" s="252"/>
      <c r="V66" s="252"/>
      <c r="W66" s="253"/>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84">
        <f>IF($BI$3="４週",SUM(AA66:BB66),IF($BI$3="暦月",SUM(AA66:BE66),""))</f>
        <v>0</v>
      </c>
      <c r="BG66" s="285"/>
      <c r="BH66" s="286">
        <f>IF($BI$3="４週",BF66/4,IF($BI$3="暦月",(BF66/($BI$8/7)),""))</f>
        <v>0</v>
      </c>
      <c r="BI66" s="285"/>
      <c r="BJ66" s="281"/>
      <c r="BK66" s="282"/>
      <c r="BL66" s="282"/>
      <c r="BM66" s="282"/>
      <c r="BN66" s="283"/>
    </row>
    <row r="67" spans="2:66" ht="20.25" customHeight="1" x14ac:dyDescent="0.4">
      <c r="B67" s="267">
        <f>B65+1</f>
        <v>26</v>
      </c>
      <c r="C67" s="368"/>
      <c r="D67" s="369"/>
      <c r="E67" s="335"/>
      <c r="F67" s="367"/>
      <c r="G67" s="269"/>
      <c r="H67" s="270"/>
      <c r="I67" s="163"/>
      <c r="J67" s="164"/>
      <c r="K67" s="163"/>
      <c r="L67" s="164"/>
      <c r="M67" s="273"/>
      <c r="N67" s="274"/>
      <c r="O67" s="277"/>
      <c r="P67" s="278"/>
      <c r="Q67" s="278"/>
      <c r="R67" s="270"/>
      <c r="S67" s="251"/>
      <c r="T67" s="252"/>
      <c r="U67" s="252"/>
      <c r="V67" s="252"/>
      <c r="W67" s="253"/>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4"/>
      <c r="BG67" s="255"/>
      <c r="BH67" s="256"/>
      <c r="BI67" s="257"/>
      <c r="BJ67" s="258"/>
      <c r="BK67" s="259"/>
      <c r="BL67" s="259"/>
      <c r="BM67" s="259"/>
      <c r="BN67" s="260"/>
    </row>
    <row r="68" spans="2:66" ht="20.25" customHeight="1" x14ac:dyDescent="0.4">
      <c r="B68" s="268"/>
      <c r="C68" s="362"/>
      <c r="D68" s="366"/>
      <c r="E68" s="335"/>
      <c r="F68" s="367"/>
      <c r="G68" s="287"/>
      <c r="H68" s="288"/>
      <c r="I68" s="163"/>
      <c r="J68" s="164">
        <f>G67</f>
        <v>0</v>
      </c>
      <c r="K68" s="163"/>
      <c r="L68" s="164">
        <f>M67</f>
        <v>0</v>
      </c>
      <c r="M68" s="289"/>
      <c r="N68" s="290"/>
      <c r="O68" s="291"/>
      <c r="P68" s="292"/>
      <c r="Q68" s="292"/>
      <c r="R68" s="288"/>
      <c r="S68" s="251"/>
      <c r="T68" s="252"/>
      <c r="U68" s="252"/>
      <c r="V68" s="252"/>
      <c r="W68" s="253"/>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84">
        <f>IF($BI$3="４週",SUM(AA68:BB68),IF($BI$3="暦月",SUM(AA68:BE68),""))</f>
        <v>0</v>
      </c>
      <c r="BG68" s="285"/>
      <c r="BH68" s="286">
        <f>IF($BI$3="４週",BF68/4,IF($BI$3="暦月",(BF68/($BI$8/7)),""))</f>
        <v>0</v>
      </c>
      <c r="BI68" s="285"/>
      <c r="BJ68" s="281"/>
      <c r="BK68" s="282"/>
      <c r="BL68" s="282"/>
      <c r="BM68" s="282"/>
      <c r="BN68" s="283"/>
    </row>
    <row r="69" spans="2:66" ht="20.25" customHeight="1" x14ac:dyDescent="0.4">
      <c r="B69" s="267">
        <f>B67+1</f>
        <v>27</v>
      </c>
      <c r="C69" s="368"/>
      <c r="D69" s="369"/>
      <c r="E69" s="335"/>
      <c r="F69" s="367"/>
      <c r="G69" s="269"/>
      <c r="H69" s="270"/>
      <c r="I69" s="163"/>
      <c r="J69" s="164"/>
      <c r="K69" s="163"/>
      <c r="L69" s="164"/>
      <c r="M69" s="273"/>
      <c r="N69" s="274"/>
      <c r="O69" s="277"/>
      <c r="P69" s="278"/>
      <c r="Q69" s="278"/>
      <c r="R69" s="270"/>
      <c r="S69" s="251"/>
      <c r="T69" s="252"/>
      <c r="U69" s="252"/>
      <c r="V69" s="252"/>
      <c r="W69" s="253"/>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4"/>
      <c r="BG69" s="255"/>
      <c r="BH69" s="256"/>
      <c r="BI69" s="257"/>
      <c r="BJ69" s="258"/>
      <c r="BK69" s="259"/>
      <c r="BL69" s="259"/>
      <c r="BM69" s="259"/>
      <c r="BN69" s="260"/>
    </row>
    <row r="70" spans="2:66" ht="20.25" customHeight="1" x14ac:dyDescent="0.4">
      <c r="B70" s="268"/>
      <c r="C70" s="362"/>
      <c r="D70" s="366"/>
      <c r="E70" s="335"/>
      <c r="F70" s="367"/>
      <c r="G70" s="287"/>
      <c r="H70" s="288"/>
      <c r="I70" s="163"/>
      <c r="J70" s="164">
        <f>G69</f>
        <v>0</v>
      </c>
      <c r="K70" s="163"/>
      <c r="L70" s="164">
        <f>M69</f>
        <v>0</v>
      </c>
      <c r="M70" s="289"/>
      <c r="N70" s="290"/>
      <c r="O70" s="291"/>
      <c r="P70" s="292"/>
      <c r="Q70" s="292"/>
      <c r="R70" s="288"/>
      <c r="S70" s="251"/>
      <c r="T70" s="252"/>
      <c r="U70" s="252"/>
      <c r="V70" s="252"/>
      <c r="W70" s="253"/>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84">
        <f>IF($BI$3="４週",SUM(AA70:BB70),IF($BI$3="暦月",SUM(AA70:BE70),""))</f>
        <v>0</v>
      </c>
      <c r="BG70" s="285"/>
      <c r="BH70" s="286">
        <f>IF($BI$3="４週",BF70/4,IF($BI$3="暦月",(BF70/($BI$8/7)),""))</f>
        <v>0</v>
      </c>
      <c r="BI70" s="285"/>
      <c r="BJ70" s="281"/>
      <c r="BK70" s="282"/>
      <c r="BL70" s="282"/>
      <c r="BM70" s="282"/>
      <c r="BN70" s="283"/>
    </row>
    <row r="71" spans="2:66" ht="20.25" customHeight="1" x14ac:dyDescent="0.4">
      <c r="B71" s="267">
        <f>B69+1</f>
        <v>28</v>
      </c>
      <c r="C71" s="368"/>
      <c r="D71" s="369"/>
      <c r="E71" s="335"/>
      <c r="F71" s="367"/>
      <c r="G71" s="269"/>
      <c r="H71" s="270"/>
      <c r="I71" s="163"/>
      <c r="J71" s="164"/>
      <c r="K71" s="163"/>
      <c r="L71" s="164"/>
      <c r="M71" s="273"/>
      <c r="N71" s="274"/>
      <c r="O71" s="277"/>
      <c r="P71" s="278"/>
      <c r="Q71" s="278"/>
      <c r="R71" s="270"/>
      <c r="S71" s="251"/>
      <c r="T71" s="252"/>
      <c r="U71" s="252"/>
      <c r="V71" s="252"/>
      <c r="W71" s="253"/>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4"/>
      <c r="BG71" s="255"/>
      <c r="BH71" s="256"/>
      <c r="BI71" s="257"/>
      <c r="BJ71" s="258"/>
      <c r="BK71" s="259"/>
      <c r="BL71" s="259"/>
      <c r="BM71" s="259"/>
      <c r="BN71" s="260"/>
    </row>
    <row r="72" spans="2:66" ht="20.25" customHeight="1" x14ac:dyDescent="0.4">
      <c r="B72" s="268"/>
      <c r="C72" s="362"/>
      <c r="D72" s="366"/>
      <c r="E72" s="335"/>
      <c r="F72" s="367"/>
      <c r="G72" s="287"/>
      <c r="H72" s="288"/>
      <c r="I72" s="163"/>
      <c r="J72" s="164">
        <f>G71</f>
        <v>0</v>
      </c>
      <c r="K72" s="163"/>
      <c r="L72" s="164">
        <f>M71</f>
        <v>0</v>
      </c>
      <c r="M72" s="289"/>
      <c r="N72" s="290"/>
      <c r="O72" s="291"/>
      <c r="P72" s="292"/>
      <c r="Q72" s="292"/>
      <c r="R72" s="288"/>
      <c r="S72" s="251"/>
      <c r="T72" s="252"/>
      <c r="U72" s="252"/>
      <c r="V72" s="252"/>
      <c r="W72" s="253"/>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84">
        <f>IF($BI$3="４週",SUM(AA72:BB72),IF($BI$3="暦月",SUM(AA72:BE72),""))</f>
        <v>0</v>
      </c>
      <c r="BG72" s="285"/>
      <c r="BH72" s="286">
        <f>IF($BI$3="４週",BF72/4,IF($BI$3="暦月",(BF72/($BI$8/7)),""))</f>
        <v>0</v>
      </c>
      <c r="BI72" s="285"/>
      <c r="BJ72" s="281"/>
      <c r="BK72" s="282"/>
      <c r="BL72" s="282"/>
      <c r="BM72" s="282"/>
      <c r="BN72" s="283"/>
    </row>
    <row r="73" spans="2:66" ht="20.25" customHeight="1" x14ac:dyDescent="0.4">
      <c r="B73" s="267">
        <f>B71+1</f>
        <v>29</v>
      </c>
      <c r="C73" s="368"/>
      <c r="D73" s="369"/>
      <c r="E73" s="335"/>
      <c r="F73" s="367"/>
      <c r="G73" s="269"/>
      <c r="H73" s="270"/>
      <c r="I73" s="163"/>
      <c r="J73" s="164"/>
      <c r="K73" s="163"/>
      <c r="L73" s="164"/>
      <c r="M73" s="273"/>
      <c r="N73" s="274"/>
      <c r="O73" s="277"/>
      <c r="P73" s="278"/>
      <c r="Q73" s="278"/>
      <c r="R73" s="270"/>
      <c r="S73" s="251"/>
      <c r="T73" s="252"/>
      <c r="U73" s="252"/>
      <c r="V73" s="252"/>
      <c r="W73" s="253"/>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4"/>
      <c r="BG73" s="255"/>
      <c r="BH73" s="256"/>
      <c r="BI73" s="257"/>
      <c r="BJ73" s="258"/>
      <c r="BK73" s="259"/>
      <c r="BL73" s="259"/>
      <c r="BM73" s="259"/>
      <c r="BN73" s="260"/>
    </row>
    <row r="74" spans="2:66" ht="20.25" customHeight="1" x14ac:dyDescent="0.4">
      <c r="B74" s="268"/>
      <c r="C74" s="362"/>
      <c r="D74" s="366"/>
      <c r="E74" s="335"/>
      <c r="F74" s="367"/>
      <c r="G74" s="271"/>
      <c r="H74" s="272"/>
      <c r="I74" s="207"/>
      <c r="J74" s="208">
        <f>G73</f>
        <v>0</v>
      </c>
      <c r="K74" s="207"/>
      <c r="L74" s="208">
        <f>M73</f>
        <v>0</v>
      </c>
      <c r="M74" s="275"/>
      <c r="N74" s="276"/>
      <c r="O74" s="279"/>
      <c r="P74" s="280"/>
      <c r="Q74" s="280"/>
      <c r="R74" s="272"/>
      <c r="S74" s="251"/>
      <c r="T74" s="252"/>
      <c r="U74" s="252"/>
      <c r="V74" s="252"/>
      <c r="W74" s="253"/>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64">
        <f>IF($BI$3="４週",SUM(AA74:BB74),IF($BI$3="暦月",SUM(AA74:BE74),""))</f>
        <v>0</v>
      </c>
      <c r="BG74" s="265"/>
      <c r="BH74" s="266">
        <f>IF($BI$3="４週",BF74/4,IF($BI$3="暦月",(BF74/($BI$8/7)),""))</f>
        <v>0</v>
      </c>
      <c r="BI74" s="265"/>
      <c r="BJ74" s="261"/>
      <c r="BK74" s="262"/>
      <c r="BL74" s="262"/>
      <c r="BM74" s="262"/>
      <c r="BN74" s="263"/>
    </row>
    <row r="75" spans="2:66" ht="20.25" customHeight="1" x14ac:dyDescent="0.4">
      <c r="B75" s="267">
        <f>B73+1</f>
        <v>30</v>
      </c>
      <c r="C75" s="368"/>
      <c r="D75" s="369"/>
      <c r="E75" s="335"/>
      <c r="F75" s="367"/>
      <c r="G75" s="269"/>
      <c r="H75" s="270"/>
      <c r="I75" s="163"/>
      <c r="J75" s="164"/>
      <c r="K75" s="163"/>
      <c r="L75" s="164"/>
      <c r="M75" s="273"/>
      <c r="N75" s="274"/>
      <c r="O75" s="277"/>
      <c r="P75" s="278"/>
      <c r="Q75" s="278"/>
      <c r="R75" s="270"/>
      <c r="S75" s="251"/>
      <c r="T75" s="252"/>
      <c r="U75" s="252"/>
      <c r="V75" s="252"/>
      <c r="W75" s="253"/>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4"/>
      <c r="BG75" s="255"/>
      <c r="BH75" s="256"/>
      <c r="BI75" s="257"/>
      <c r="BJ75" s="258"/>
      <c r="BK75" s="259"/>
      <c r="BL75" s="259"/>
      <c r="BM75" s="259"/>
      <c r="BN75" s="260"/>
    </row>
    <row r="76" spans="2:66" ht="20.25" customHeight="1" x14ac:dyDescent="0.4">
      <c r="B76" s="268"/>
      <c r="C76" s="362"/>
      <c r="D76" s="366"/>
      <c r="E76" s="335"/>
      <c r="F76" s="367"/>
      <c r="G76" s="271"/>
      <c r="H76" s="272"/>
      <c r="I76" s="207"/>
      <c r="J76" s="208">
        <f>G75</f>
        <v>0</v>
      </c>
      <c r="K76" s="207"/>
      <c r="L76" s="208">
        <f>M75</f>
        <v>0</v>
      </c>
      <c r="M76" s="275"/>
      <c r="N76" s="276"/>
      <c r="O76" s="279"/>
      <c r="P76" s="280"/>
      <c r="Q76" s="280"/>
      <c r="R76" s="272"/>
      <c r="S76" s="251"/>
      <c r="T76" s="252"/>
      <c r="U76" s="252"/>
      <c r="V76" s="252"/>
      <c r="W76" s="253"/>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64">
        <f>IF($BI$3="４週",SUM(AA76:BB76),IF($BI$3="暦月",SUM(AA76:BE76),""))</f>
        <v>0</v>
      </c>
      <c r="BG76" s="265"/>
      <c r="BH76" s="266">
        <f>IF($BI$3="４週",BF76/4,IF($BI$3="暦月",(BF76/($BI$8/7)),""))</f>
        <v>0</v>
      </c>
      <c r="BI76" s="265"/>
      <c r="BJ76" s="261"/>
      <c r="BK76" s="262"/>
      <c r="BL76" s="262"/>
      <c r="BM76" s="262"/>
      <c r="BN76" s="263"/>
    </row>
    <row r="77" spans="2:66" ht="20.25" customHeight="1" x14ac:dyDescent="0.4">
      <c r="B77" s="49"/>
      <c r="C77" s="49"/>
      <c r="D77" s="49"/>
      <c r="E77" s="49"/>
      <c r="F77" s="49"/>
      <c r="G77" s="69"/>
      <c r="H77" s="69"/>
      <c r="I77" s="69"/>
      <c r="J77" s="69"/>
      <c r="K77" s="69"/>
      <c r="L77" s="69"/>
      <c r="M77" s="179"/>
      <c r="N77" s="179"/>
      <c r="O77" s="69"/>
      <c r="P77" s="69"/>
      <c r="Q77" s="69"/>
      <c r="R77" s="69"/>
      <c r="S77" s="180"/>
      <c r="T77" s="180"/>
      <c r="U77" s="180"/>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180"/>
      <c r="BK77" s="180"/>
      <c r="BL77" s="180"/>
      <c r="BM77" s="180"/>
      <c r="BN77" s="180"/>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180"/>
      <c r="BK78" s="180"/>
      <c r="BL78" s="180"/>
      <c r="BM78" s="180"/>
      <c r="BN78" s="180"/>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180"/>
    </row>
    <row r="80" spans="2:66" ht="20.25" customHeight="1" x14ac:dyDescent="0.4">
      <c r="B80" s="49"/>
      <c r="C80" s="49"/>
      <c r="D80" s="49"/>
      <c r="E80" s="49"/>
      <c r="F80" s="49"/>
      <c r="G80" s="69"/>
      <c r="H80" s="69"/>
      <c r="I80" s="69"/>
      <c r="J80" s="69"/>
      <c r="K80" s="69"/>
      <c r="L80" s="69"/>
      <c r="M80" s="124"/>
      <c r="N80" s="125"/>
      <c r="O80" s="242" t="s">
        <v>132</v>
      </c>
      <c r="P80" s="242"/>
      <c r="Q80" s="242" t="s">
        <v>133</v>
      </c>
      <c r="R80" s="242"/>
      <c r="S80" s="242"/>
      <c r="T80" s="242"/>
      <c r="U80" s="125"/>
      <c r="V80" s="248" t="s">
        <v>134</v>
      </c>
      <c r="W80" s="248"/>
      <c r="X80" s="248"/>
      <c r="Y80" s="248"/>
      <c r="Z80" s="129"/>
      <c r="AA80" s="130" t="s">
        <v>135</v>
      </c>
      <c r="AB80" s="130"/>
      <c r="AC80" s="2"/>
      <c r="AD80" s="127"/>
      <c r="AE80" s="242" t="s">
        <v>132</v>
      </c>
      <c r="AF80" s="242"/>
      <c r="AG80" s="242" t="s">
        <v>133</v>
      </c>
      <c r="AH80" s="242"/>
      <c r="AI80" s="242"/>
      <c r="AJ80" s="242"/>
      <c r="AK80" s="125"/>
      <c r="AL80" s="248" t="s">
        <v>134</v>
      </c>
      <c r="AM80" s="248"/>
      <c r="AN80" s="248"/>
      <c r="AO80" s="248"/>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9"/>
      <c r="BK80" s="249"/>
      <c r="BL80" s="249"/>
      <c r="BM80" s="249"/>
      <c r="BN80" s="180"/>
    </row>
    <row r="81" spans="2:66" ht="20.25" customHeight="1" x14ac:dyDescent="0.4">
      <c r="B81" s="49"/>
      <c r="C81" s="49"/>
      <c r="D81" s="49"/>
      <c r="E81" s="49"/>
      <c r="F81" s="49"/>
      <c r="G81" s="69"/>
      <c r="H81" s="69"/>
      <c r="I81" s="69"/>
      <c r="J81" s="69"/>
      <c r="K81" s="69"/>
      <c r="L81" s="69"/>
      <c r="M81" s="124"/>
      <c r="N81" s="125"/>
      <c r="O81" s="234"/>
      <c r="P81" s="234"/>
      <c r="Q81" s="234" t="s">
        <v>136</v>
      </c>
      <c r="R81" s="234"/>
      <c r="S81" s="234" t="s">
        <v>137</v>
      </c>
      <c r="T81" s="234"/>
      <c r="U81" s="125"/>
      <c r="V81" s="234" t="s">
        <v>136</v>
      </c>
      <c r="W81" s="234"/>
      <c r="X81" s="234" t="s">
        <v>137</v>
      </c>
      <c r="Y81" s="234"/>
      <c r="Z81" s="129"/>
      <c r="AA81" s="130" t="s">
        <v>138</v>
      </c>
      <c r="AB81" s="130"/>
      <c r="AC81" s="2"/>
      <c r="AD81" s="127"/>
      <c r="AE81" s="234"/>
      <c r="AF81" s="234"/>
      <c r="AG81" s="234" t="s">
        <v>136</v>
      </c>
      <c r="AH81" s="234"/>
      <c r="AI81" s="234" t="s">
        <v>137</v>
      </c>
      <c r="AJ81" s="234"/>
      <c r="AK81" s="125"/>
      <c r="AL81" s="234" t="s">
        <v>136</v>
      </c>
      <c r="AM81" s="234"/>
      <c r="AN81" s="234" t="s">
        <v>137</v>
      </c>
      <c r="AO81" s="234"/>
      <c r="AP81" s="129"/>
      <c r="AQ81" s="130" t="s">
        <v>138</v>
      </c>
      <c r="AR81" s="130"/>
      <c r="AS81" s="127"/>
      <c r="AT81" s="127"/>
      <c r="AU81" s="131" t="s">
        <v>103</v>
      </c>
      <c r="AV81" s="131"/>
      <c r="AW81" s="131"/>
      <c r="AX81" s="131"/>
      <c r="AY81" s="129"/>
      <c r="AZ81" s="130" t="s">
        <v>104</v>
      </c>
      <c r="BA81" s="131"/>
      <c r="BB81" s="131"/>
      <c r="BC81" s="131"/>
      <c r="BD81" s="129"/>
      <c r="BE81" s="234" t="s">
        <v>139</v>
      </c>
      <c r="BF81" s="234"/>
      <c r="BG81" s="234"/>
      <c r="BH81" s="234"/>
      <c r="BI81" s="76"/>
      <c r="BJ81" s="250"/>
      <c r="BK81" s="250"/>
      <c r="BL81" s="250"/>
      <c r="BM81" s="250"/>
      <c r="BN81" s="180"/>
    </row>
    <row r="82" spans="2:66" ht="20.25" customHeight="1" x14ac:dyDescent="0.4">
      <c r="B82" s="49"/>
      <c r="C82" s="49"/>
      <c r="D82" s="49"/>
      <c r="E82" s="49"/>
      <c r="F82" s="49"/>
      <c r="G82" s="69"/>
      <c r="H82" s="69"/>
      <c r="I82" s="69"/>
      <c r="J82" s="69"/>
      <c r="K82" s="69"/>
      <c r="L82" s="69"/>
      <c r="M82" s="124"/>
      <c r="N82" s="125"/>
      <c r="O82" s="223" t="s">
        <v>6</v>
      </c>
      <c r="P82" s="223"/>
      <c r="Q82" s="224">
        <f>SUMIFS($BF$17:$BF$76,$J$17:$J$76,"看護職員",$L$17:$L$76,"A")</f>
        <v>0</v>
      </c>
      <c r="R82" s="224"/>
      <c r="S82" s="225">
        <f>SUMIFS($BH$17:$BH$76,$J$17:$J$76,"看護職員",$L$17:$L$76,"A")</f>
        <v>0</v>
      </c>
      <c r="T82" s="225"/>
      <c r="U82" s="139"/>
      <c r="V82" s="230">
        <v>0</v>
      </c>
      <c r="W82" s="230"/>
      <c r="X82" s="230">
        <v>0</v>
      </c>
      <c r="Y82" s="230"/>
      <c r="Z82" s="140"/>
      <c r="AA82" s="232">
        <v>0</v>
      </c>
      <c r="AB82" s="233"/>
      <c r="AC82" s="2"/>
      <c r="AD82" s="127"/>
      <c r="AE82" s="223" t="s">
        <v>6</v>
      </c>
      <c r="AF82" s="223"/>
      <c r="AG82" s="224">
        <f>SUMIFS($BF$17:$BF$76,$J$17:$J$76,"介護職員",$L$17:$L$76,"A")</f>
        <v>0</v>
      </c>
      <c r="AH82" s="224"/>
      <c r="AI82" s="225">
        <f>SUMIFS($BH$17:$BH$76,$J$17:$J$76,"介護職員",$L$17:$L$76,"A")</f>
        <v>0</v>
      </c>
      <c r="AJ82" s="225"/>
      <c r="AK82" s="139"/>
      <c r="AL82" s="230">
        <v>0</v>
      </c>
      <c r="AM82" s="230"/>
      <c r="AN82" s="230">
        <v>0</v>
      </c>
      <c r="AO82" s="230"/>
      <c r="AP82" s="140"/>
      <c r="AQ82" s="232">
        <v>0</v>
      </c>
      <c r="AR82" s="233"/>
      <c r="AS82" s="127"/>
      <c r="AT82" s="127"/>
      <c r="AU82" s="245">
        <f>Y96</f>
        <v>0</v>
      </c>
      <c r="AV82" s="223"/>
      <c r="AW82" s="223"/>
      <c r="AX82" s="223"/>
      <c r="AY82" s="181" t="s">
        <v>153</v>
      </c>
      <c r="AZ82" s="245">
        <f>AO96</f>
        <v>0</v>
      </c>
      <c r="BA82" s="246"/>
      <c r="BB82" s="246"/>
      <c r="BC82" s="246"/>
      <c r="BD82" s="181" t="s">
        <v>147</v>
      </c>
      <c r="BE82" s="235">
        <f>ROUNDDOWN(AU82+AZ82,1)</f>
        <v>0</v>
      </c>
      <c r="BF82" s="235"/>
      <c r="BG82" s="235"/>
      <c r="BH82" s="235"/>
      <c r="BI82" s="76"/>
      <c r="BJ82" s="79"/>
      <c r="BK82" s="79"/>
      <c r="BL82" s="79"/>
      <c r="BM82" s="79"/>
      <c r="BN82" s="180"/>
    </row>
    <row r="83" spans="2:66" ht="20.25" customHeight="1" x14ac:dyDescent="0.4">
      <c r="B83" s="49"/>
      <c r="C83" s="49"/>
      <c r="D83" s="49"/>
      <c r="E83" s="49"/>
      <c r="F83" s="49"/>
      <c r="G83" s="69"/>
      <c r="H83" s="69"/>
      <c r="I83" s="69"/>
      <c r="J83" s="69"/>
      <c r="K83" s="69"/>
      <c r="L83" s="69"/>
      <c r="M83" s="124"/>
      <c r="N83" s="125"/>
      <c r="O83" s="223" t="s">
        <v>7</v>
      </c>
      <c r="P83" s="223"/>
      <c r="Q83" s="224">
        <f>SUMIFS($BF$17:$BF$76,$J$17:$J$76,"看護職員",$L$17:$L$76,"B")</f>
        <v>0</v>
      </c>
      <c r="R83" s="224"/>
      <c r="S83" s="225">
        <f>SUMIFS($BH$17:$BH$76,$J$17:$J$76,"看護職員",$L$17:$L$76,"B")</f>
        <v>0</v>
      </c>
      <c r="T83" s="225"/>
      <c r="U83" s="139"/>
      <c r="V83" s="230">
        <v>0</v>
      </c>
      <c r="W83" s="230"/>
      <c r="X83" s="230">
        <v>0</v>
      </c>
      <c r="Y83" s="230"/>
      <c r="Z83" s="140"/>
      <c r="AA83" s="232">
        <v>0</v>
      </c>
      <c r="AB83" s="233"/>
      <c r="AC83" s="2"/>
      <c r="AD83" s="127"/>
      <c r="AE83" s="223" t="s">
        <v>7</v>
      </c>
      <c r="AF83" s="223"/>
      <c r="AG83" s="224">
        <f>SUMIFS($BF$17:$BF$76,$J$17:$J$76,"介護職員",$L$17:$L$76,"B")</f>
        <v>0</v>
      </c>
      <c r="AH83" s="224"/>
      <c r="AI83" s="225">
        <f>SUMIFS($BH$17:$BH$76,$J$17:$J$76,"介護職員",$L$17:$L$76,"B")</f>
        <v>0</v>
      </c>
      <c r="AJ83" s="225"/>
      <c r="AK83" s="139"/>
      <c r="AL83" s="230">
        <v>0</v>
      </c>
      <c r="AM83" s="230"/>
      <c r="AN83" s="230">
        <v>0</v>
      </c>
      <c r="AO83" s="230"/>
      <c r="AP83" s="140"/>
      <c r="AQ83" s="232">
        <v>0</v>
      </c>
      <c r="AR83" s="233"/>
      <c r="AS83" s="127"/>
      <c r="AT83" s="127"/>
      <c r="AU83" s="127"/>
      <c r="AV83" s="127"/>
      <c r="AW83" s="127"/>
      <c r="AX83" s="127"/>
      <c r="AY83" s="127"/>
      <c r="AZ83" s="127"/>
      <c r="BA83" s="127"/>
      <c r="BB83" s="127"/>
      <c r="BC83" s="127"/>
      <c r="BD83" s="127"/>
      <c r="BE83" s="127"/>
      <c r="BF83" s="127"/>
      <c r="BG83" s="127"/>
      <c r="BH83" s="128"/>
      <c r="BI83" s="76"/>
      <c r="BJ83" s="180"/>
      <c r="BK83" s="180"/>
      <c r="BL83" s="180"/>
      <c r="BM83" s="180"/>
      <c r="BN83" s="180"/>
    </row>
    <row r="84" spans="2:66" ht="20.25" customHeight="1" x14ac:dyDescent="0.4">
      <c r="B84" s="49"/>
      <c r="C84" s="49"/>
      <c r="D84" s="49"/>
      <c r="E84" s="49"/>
      <c r="F84" s="49"/>
      <c r="G84" s="69"/>
      <c r="H84" s="69"/>
      <c r="I84" s="69"/>
      <c r="J84" s="69"/>
      <c r="K84" s="69"/>
      <c r="L84" s="69"/>
      <c r="M84" s="124"/>
      <c r="N84" s="125"/>
      <c r="O84" s="223" t="s">
        <v>8</v>
      </c>
      <c r="P84" s="223"/>
      <c r="Q84" s="224">
        <f>SUMIFS($BF$17:$BF$76,$J$17:$J$76,"看護職員",$L$17:$L$76,"C")</f>
        <v>0</v>
      </c>
      <c r="R84" s="224"/>
      <c r="S84" s="225">
        <f>SUMIFS($BH$17:$BH$76,$J$17:$J$76,"看護職員",$L$17:$L$76,"C")</f>
        <v>0</v>
      </c>
      <c r="T84" s="225"/>
      <c r="U84" s="139"/>
      <c r="V84" s="230">
        <v>0</v>
      </c>
      <c r="W84" s="230"/>
      <c r="X84" s="231">
        <v>0</v>
      </c>
      <c r="Y84" s="231"/>
      <c r="Z84" s="140"/>
      <c r="AA84" s="228" t="s">
        <v>36</v>
      </c>
      <c r="AB84" s="229"/>
      <c r="AC84" s="2"/>
      <c r="AD84" s="127"/>
      <c r="AE84" s="223" t="s">
        <v>8</v>
      </c>
      <c r="AF84" s="223"/>
      <c r="AG84" s="224">
        <f>SUMIFS($BF$17:$BF$76,$J$17:$J$76,"介護職員",$L$17:$L$76,"C")</f>
        <v>0</v>
      </c>
      <c r="AH84" s="224"/>
      <c r="AI84" s="225">
        <f>SUMIFS($BH$17:$BH$76,$J$17:$J$76,"介護職員",$L$17:$L$76,"C")</f>
        <v>0</v>
      </c>
      <c r="AJ84" s="225"/>
      <c r="AK84" s="139"/>
      <c r="AL84" s="230">
        <v>0</v>
      </c>
      <c r="AM84" s="230"/>
      <c r="AN84" s="231">
        <v>0</v>
      </c>
      <c r="AO84" s="231"/>
      <c r="AP84" s="140"/>
      <c r="AQ84" s="228" t="s">
        <v>36</v>
      </c>
      <c r="AR84" s="229"/>
      <c r="AS84" s="127"/>
      <c r="AT84" s="127"/>
      <c r="AU84" s="127"/>
      <c r="AV84" s="127"/>
      <c r="AW84" s="127"/>
      <c r="AX84" s="127"/>
      <c r="AY84" s="127"/>
      <c r="AZ84" s="127"/>
      <c r="BA84" s="127"/>
      <c r="BB84" s="127"/>
      <c r="BC84" s="127"/>
      <c r="BD84" s="127"/>
      <c r="BE84" s="127"/>
      <c r="BF84" s="127"/>
      <c r="BG84" s="127"/>
      <c r="BH84" s="128"/>
      <c r="BI84" s="76"/>
      <c r="BJ84" s="180"/>
      <c r="BK84" s="180"/>
      <c r="BL84" s="180"/>
      <c r="BM84" s="180"/>
      <c r="BN84" s="180"/>
    </row>
    <row r="85" spans="2:66" ht="20.25" customHeight="1" x14ac:dyDescent="0.4">
      <c r="B85" s="49"/>
      <c r="C85" s="49"/>
      <c r="D85" s="49"/>
      <c r="E85" s="49"/>
      <c r="F85" s="49"/>
      <c r="G85" s="69"/>
      <c r="H85" s="69"/>
      <c r="I85" s="69"/>
      <c r="J85" s="69"/>
      <c r="K85" s="69"/>
      <c r="L85" s="69"/>
      <c r="M85" s="124"/>
      <c r="N85" s="125"/>
      <c r="O85" s="223" t="s">
        <v>9</v>
      </c>
      <c r="P85" s="223"/>
      <c r="Q85" s="224">
        <f>SUMIFS($BF$17:$BF$76,$J$17:$J$76,"看護職員",$L$17:$L$76,"D")</f>
        <v>0</v>
      </c>
      <c r="R85" s="224"/>
      <c r="S85" s="225">
        <f>SUMIFS($BH$17:$BH$76,$J$17:$J$76,"看護職員",$L$17:$L$76,"D")</f>
        <v>0</v>
      </c>
      <c r="T85" s="225"/>
      <c r="U85" s="139"/>
      <c r="V85" s="230">
        <v>0</v>
      </c>
      <c r="W85" s="230"/>
      <c r="X85" s="231">
        <v>0</v>
      </c>
      <c r="Y85" s="231"/>
      <c r="Z85" s="140"/>
      <c r="AA85" s="228" t="s">
        <v>36</v>
      </c>
      <c r="AB85" s="229"/>
      <c r="AC85" s="2"/>
      <c r="AD85" s="127"/>
      <c r="AE85" s="223" t="s">
        <v>9</v>
      </c>
      <c r="AF85" s="223"/>
      <c r="AG85" s="224">
        <f>SUMIFS($BF$17:$BF$76,$J$17:$J$76,"介護職員",$L$17:$L$76,"D")</f>
        <v>0</v>
      </c>
      <c r="AH85" s="224"/>
      <c r="AI85" s="225">
        <f>SUMIFS($BH$17:$BH$76,$J$17:$J$76,"介護職員",$L$17:$L$76,"D")</f>
        <v>0</v>
      </c>
      <c r="AJ85" s="225"/>
      <c r="AK85" s="139"/>
      <c r="AL85" s="230">
        <v>0</v>
      </c>
      <c r="AM85" s="230"/>
      <c r="AN85" s="231">
        <v>0</v>
      </c>
      <c r="AO85" s="231"/>
      <c r="AP85" s="140"/>
      <c r="AQ85" s="228" t="s">
        <v>36</v>
      </c>
      <c r="AR85" s="229"/>
      <c r="AS85" s="127"/>
      <c r="AT85" s="127"/>
      <c r="AU85" s="125" t="s">
        <v>156</v>
      </c>
      <c r="AV85" s="125"/>
      <c r="AW85" s="125"/>
      <c r="AX85" s="125"/>
      <c r="AY85" s="125"/>
      <c r="AZ85" s="125"/>
      <c r="BA85" s="127"/>
      <c r="BB85" s="127"/>
      <c r="BC85" s="127"/>
      <c r="BD85" s="127"/>
      <c r="BE85" s="127"/>
      <c r="BF85" s="127"/>
      <c r="BG85" s="127"/>
      <c r="BH85" s="128"/>
      <c r="BI85" s="76"/>
      <c r="BJ85" s="180"/>
      <c r="BK85" s="180"/>
      <c r="BL85" s="180"/>
      <c r="BM85" s="180"/>
      <c r="BN85" s="180"/>
    </row>
    <row r="86" spans="2:66" ht="20.25" customHeight="1" x14ac:dyDescent="0.4">
      <c r="B86" s="49"/>
      <c r="C86" s="49"/>
      <c r="D86" s="49"/>
      <c r="E86" s="49"/>
      <c r="F86" s="49"/>
      <c r="G86" s="69"/>
      <c r="H86" s="69"/>
      <c r="I86" s="69"/>
      <c r="J86" s="69"/>
      <c r="K86" s="69"/>
      <c r="L86" s="69"/>
      <c r="M86" s="124"/>
      <c r="N86" s="125"/>
      <c r="O86" s="223" t="s">
        <v>139</v>
      </c>
      <c r="P86" s="223"/>
      <c r="Q86" s="224">
        <f>SUM(Q82:R85)</f>
        <v>0</v>
      </c>
      <c r="R86" s="224"/>
      <c r="S86" s="225">
        <f>SUM(S82:T85)</f>
        <v>0</v>
      </c>
      <c r="T86" s="225"/>
      <c r="U86" s="139"/>
      <c r="V86" s="224">
        <f>SUM(V82:W85)</f>
        <v>0</v>
      </c>
      <c r="W86" s="224"/>
      <c r="X86" s="225">
        <f>SUM(X82:Y85)</f>
        <v>0</v>
      </c>
      <c r="Y86" s="225"/>
      <c r="Z86" s="140"/>
      <c r="AA86" s="243">
        <f>SUM(AA82:AB83)</f>
        <v>0</v>
      </c>
      <c r="AB86" s="244"/>
      <c r="AC86" s="2"/>
      <c r="AD86" s="127"/>
      <c r="AE86" s="223" t="s">
        <v>139</v>
      </c>
      <c r="AF86" s="223"/>
      <c r="AG86" s="224">
        <f>SUM(AG82:AH85)</f>
        <v>0</v>
      </c>
      <c r="AH86" s="224"/>
      <c r="AI86" s="225">
        <f>SUM(AI82:AJ85)</f>
        <v>0</v>
      </c>
      <c r="AJ86" s="225"/>
      <c r="AK86" s="139"/>
      <c r="AL86" s="224">
        <f>SUM(AL82:AM85)</f>
        <v>0</v>
      </c>
      <c r="AM86" s="224"/>
      <c r="AN86" s="225">
        <f>SUM(AN82:AO85)</f>
        <v>0</v>
      </c>
      <c r="AO86" s="225"/>
      <c r="AP86" s="140"/>
      <c r="AQ86" s="243">
        <f>SUM(AQ82:AR83)</f>
        <v>0</v>
      </c>
      <c r="AR86" s="244"/>
      <c r="AS86" s="127"/>
      <c r="AT86" s="127"/>
      <c r="AU86" s="223" t="s">
        <v>4</v>
      </c>
      <c r="AV86" s="223"/>
      <c r="AW86" s="223" t="s">
        <v>5</v>
      </c>
      <c r="AX86" s="223"/>
      <c r="AY86" s="223"/>
      <c r="AZ86" s="223"/>
      <c r="BA86" s="127"/>
      <c r="BB86" s="127"/>
      <c r="BC86" s="127"/>
      <c r="BD86" s="127"/>
      <c r="BE86" s="127"/>
      <c r="BF86" s="127"/>
      <c r="BG86" s="127"/>
      <c r="BH86" s="128"/>
      <c r="BI86" s="76"/>
      <c r="BJ86" s="180"/>
      <c r="BK86" s="180"/>
      <c r="BL86" s="180"/>
      <c r="BM86" s="180"/>
      <c r="BN86" s="180"/>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23" t="s">
        <v>6</v>
      </c>
      <c r="AV87" s="223"/>
      <c r="AW87" s="223" t="s">
        <v>94</v>
      </c>
      <c r="AX87" s="223"/>
      <c r="AY87" s="223"/>
      <c r="AZ87" s="223"/>
      <c r="BA87" s="127"/>
      <c r="BB87" s="127"/>
      <c r="BC87" s="127"/>
      <c r="BD87" s="127"/>
      <c r="BE87" s="127"/>
      <c r="BF87" s="127"/>
      <c r="BG87" s="127"/>
      <c r="BH87" s="128"/>
      <c r="BI87" s="76"/>
      <c r="BJ87" s="180"/>
      <c r="BK87" s="180"/>
      <c r="BL87" s="180"/>
      <c r="BM87" s="180"/>
      <c r="BN87" s="180"/>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38" t="s">
        <v>243</v>
      </c>
      <c r="W88" s="239"/>
      <c r="X88" s="137"/>
      <c r="Y88" s="137"/>
      <c r="Z88" s="125"/>
      <c r="AA88" s="125"/>
      <c r="AB88" s="125"/>
      <c r="AC88" s="127"/>
      <c r="AD88" s="127"/>
      <c r="AE88" s="126" t="s">
        <v>142</v>
      </c>
      <c r="AF88" s="125"/>
      <c r="AG88" s="125"/>
      <c r="AH88" s="125"/>
      <c r="AI88" s="125"/>
      <c r="AJ88" s="125"/>
      <c r="AK88" s="160" t="s">
        <v>242</v>
      </c>
      <c r="AL88" s="240" t="str">
        <f>V88</f>
        <v>週</v>
      </c>
      <c r="AM88" s="241"/>
      <c r="AN88" s="137"/>
      <c r="AO88" s="137"/>
      <c r="AP88" s="125"/>
      <c r="AQ88" s="125"/>
      <c r="AR88" s="125"/>
      <c r="AS88" s="127"/>
      <c r="AT88" s="127"/>
      <c r="AU88" s="223" t="s">
        <v>7</v>
      </c>
      <c r="AV88" s="223"/>
      <c r="AW88" s="223" t="s">
        <v>95</v>
      </c>
      <c r="AX88" s="223"/>
      <c r="AY88" s="223"/>
      <c r="AZ88" s="223"/>
      <c r="BA88" s="127"/>
      <c r="BB88" s="127"/>
      <c r="BC88" s="127"/>
      <c r="BD88" s="127"/>
      <c r="BE88" s="127"/>
      <c r="BF88" s="127"/>
      <c r="BG88" s="127"/>
      <c r="BH88" s="128"/>
      <c r="BI88" s="76"/>
      <c r="BJ88" s="180"/>
      <c r="BK88" s="180"/>
      <c r="BL88" s="180"/>
      <c r="BM88" s="180"/>
      <c r="BN88" s="180"/>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23" t="s">
        <v>8</v>
      </c>
      <c r="AV89" s="223"/>
      <c r="AW89" s="223" t="s">
        <v>96</v>
      </c>
      <c r="AX89" s="223"/>
      <c r="AY89" s="223"/>
      <c r="AZ89" s="223"/>
      <c r="BA89" s="127"/>
      <c r="BB89" s="127"/>
      <c r="BC89" s="127"/>
      <c r="BD89" s="127"/>
      <c r="BE89" s="127"/>
      <c r="BF89" s="127"/>
      <c r="BG89" s="127"/>
      <c r="BH89" s="128"/>
      <c r="BI89" s="76"/>
      <c r="BJ89" s="180"/>
      <c r="BK89" s="180"/>
      <c r="BL89" s="180"/>
      <c r="BM89" s="180"/>
      <c r="BN89" s="180"/>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23" t="s">
        <v>9</v>
      </c>
      <c r="AV90" s="223"/>
      <c r="AW90" s="223" t="s">
        <v>157</v>
      </c>
      <c r="AX90" s="223"/>
      <c r="AY90" s="223"/>
      <c r="AZ90" s="223"/>
      <c r="BA90" s="127"/>
      <c r="BB90" s="127"/>
      <c r="BC90" s="127"/>
      <c r="BD90" s="127"/>
      <c r="BE90" s="127"/>
      <c r="BF90" s="127"/>
      <c r="BG90" s="127"/>
      <c r="BH90" s="128"/>
      <c r="BI90" s="76"/>
      <c r="BJ90" s="180"/>
      <c r="BK90" s="180"/>
      <c r="BL90" s="180"/>
      <c r="BM90" s="180"/>
      <c r="BN90" s="180"/>
    </row>
    <row r="91" spans="2:66" ht="20.25" customHeight="1" x14ac:dyDescent="0.4">
      <c r="M91" s="2"/>
      <c r="N91" s="2"/>
      <c r="O91" s="226">
        <f>IF($V$88="週",X86,V86)</f>
        <v>0</v>
      </c>
      <c r="P91" s="226"/>
      <c r="Q91" s="226"/>
      <c r="R91" s="226"/>
      <c r="S91" s="181" t="s">
        <v>146</v>
      </c>
      <c r="T91" s="223">
        <f>IF($V$88="週",$BE$6,$BI$6)</f>
        <v>40</v>
      </c>
      <c r="U91" s="223"/>
      <c r="V91" s="223"/>
      <c r="W91" s="223"/>
      <c r="X91" s="181" t="s">
        <v>147</v>
      </c>
      <c r="Y91" s="227">
        <f>ROUNDDOWN(O91/T91,1)</f>
        <v>0</v>
      </c>
      <c r="Z91" s="227"/>
      <c r="AA91" s="227"/>
      <c r="AB91" s="227"/>
      <c r="AC91" s="2"/>
      <c r="AD91" s="2"/>
      <c r="AE91" s="226">
        <f>IF($AL$88="週",AN86,AL86)</f>
        <v>0</v>
      </c>
      <c r="AF91" s="226"/>
      <c r="AG91" s="226"/>
      <c r="AH91" s="226"/>
      <c r="AI91" s="181" t="s">
        <v>146</v>
      </c>
      <c r="AJ91" s="223">
        <f>IF($AL$88="週",$BE$6,$BI$6)</f>
        <v>40</v>
      </c>
      <c r="AK91" s="223"/>
      <c r="AL91" s="223"/>
      <c r="AM91" s="223"/>
      <c r="AN91" s="181" t="s">
        <v>147</v>
      </c>
      <c r="AO91" s="227">
        <f>ROUNDDOWN(AE91/AJ91,1)</f>
        <v>0</v>
      </c>
      <c r="AP91" s="227"/>
      <c r="AQ91" s="227"/>
      <c r="AR91" s="227"/>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42"/>
      <c r="Z94" s="242"/>
      <c r="AA94" s="242"/>
      <c r="AB94" s="242"/>
      <c r="AC94" s="2"/>
      <c r="AD94" s="2"/>
      <c r="AE94" s="125" t="s">
        <v>135</v>
      </c>
      <c r="AF94" s="125"/>
      <c r="AG94" s="125"/>
      <c r="AH94" s="125"/>
      <c r="AI94" s="125"/>
      <c r="AJ94" s="125"/>
      <c r="AK94" s="125"/>
      <c r="AL94" s="125"/>
      <c r="AM94" s="125"/>
      <c r="AN94" s="126"/>
      <c r="AO94" s="242"/>
      <c r="AP94" s="242"/>
      <c r="AQ94" s="242"/>
      <c r="AR94" s="242"/>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34" t="s">
        <v>139</v>
      </c>
      <c r="Z95" s="234"/>
      <c r="AA95" s="234"/>
      <c r="AB95" s="234"/>
      <c r="AC95" s="2"/>
      <c r="AD95" s="2"/>
      <c r="AE95" s="129" t="s">
        <v>149</v>
      </c>
      <c r="AF95" s="129"/>
      <c r="AG95" s="129"/>
      <c r="AH95" s="129"/>
      <c r="AI95" s="129"/>
      <c r="AJ95" s="125" t="s">
        <v>150</v>
      </c>
      <c r="AK95" s="129"/>
      <c r="AL95" s="129"/>
      <c r="AM95" s="129"/>
      <c r="AN95" s="129"/>
      <c r="AO95" s="234" t="s">
        <v>139</v>
      </c>
      <c r="AP95" s="234"/>
      <c r="AQ95" s="234"/>
      <c r="AR95" s="234"/>
      <c r="AS95" s="2"/>
      <c r="AT95" s="2"/>
      <c r="AU95" s="2"/>
      <c r="AV95" s="2"/>
      <c r="AW95" s="2"/>
      <c r="AX95" s="2"/>
      <c r="AY95" s="2"/>
      <c r="AZ95" s="2"/>
      <c r="BA95" s="2"/>
      <c r="BB95" s="2"/>
      <c r="BC95" s="2"/>
      <c r="BD95" s="2"/>
      <c r="BE95" s="2"/>
      <c r="BF95" s="2"/>
      <c r="BG95" s="2"/>
      <c r="BH95" s="2"/>
    </row>
    <row r="96" spans="2:66" ht="20.25" customHeight="1" x14ac:dyDescent="0.4">
      <c r="M96" s="2"/>
      <c r="N96" s="2"/>
      <c r="O96" s="223">
        <f>AA86</f>
        <v>0</v>
      </c>
      <c r="P96" s="223"/>
      <c r="Q96" s="223"/>
      <c r="R96" s="223"/>
      <c r="S96" s="181" t="s">
        <v>153</v>
      </c>
      <c r="T96" s="227">
        <f>Y91</f>
        <v>0</v>
      </c>
      <c r="U96" s="227"/>
      <c r="V96" s="227"/>
      <c r="W96" s="227"/>
      <c r="X96" s="181" t="s">
        <v>147</v>
      </c>
      <c r="Y96" s="235">
        <f>ROUNDDOWN(O96+T96,1)</f>
        <v>0</v>
      </c>
      <c r="Z96" s="235"/>
      <c r="AA96" s="235"/>
      <c r="AB96" s="235"/>
      <c r="AC96" s="138"/>
      <c r="AD96" s="138"/>
      <c r="AE96" s="236">
        <f>AQ86</f>
        <v>0</v>
      </c>
      <c r="AF96" s="236"/>
      <c r="AG96" s="236"/>
      <c r="AH96" s="236"/>
      <c r="AI96" s="136" t="s">
        <v>153</v>
      </c>
      <c r="AJ96" s="237">
        <f>AO91</f>
        <v>0</v>
      </c>
      <c r="AK96" s="237"/>
      <c r="AL96" s="237"/>
      <c r="AM96" s="237"/>
      <c r="AN96" s="136" t="s">
        <v>147</v>
      </c>
      <c r="AO96" s="235">
        <f>ROUNDDOWN(AE96+AJ96,1)</f>
        <v>0</v>
      </c>
      <c r="AP96" s="235"/>
      <c r="AQ96" s="235"/>
      <c r="AR96" s="235"/>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J75:BN76"/>
    <mergeCell ref="BF76:BG76"/>
    <mergeCell ref="BH76:BI76"/>
    <mergeCell ref="D75:F76"/>
    <mergeCell ref="G75:H76"/>
    <mergeCell ref="M75:N76"/>
    <mergeCell ref="O75:R76"/>
    <mergeCell ref="Y94:AB94"/>
    <mergeCell ref="AO94:AR94"/>
    <mergeCell ref="Y95:AB95"/>
    <mergeCell ref="AO95:AR95"/>
    <mergeCell ref="O96:R96"/>
    <mergeCell ref="T96:W96"/>
    <mergeCell ref="Y96:AB96"/>
    <mergeCell ref="AE96:AH96"/>
    <mergeCell ref="AJ96:AM96"/>
    <mergeCell ref="AO96:AR96"/>
    <mergeCell ref="V88:W88"/>
    <mergeCell ref="AL88:AM88"/>
    <mergeCell ref="AU90:AV90"/>
    <mergeCell ref="AW90:AZ90"/>
    <mergeCell ref="O91:R91"/>
    <mergeCell ref="T91:W91"/>
    <mergeCell ref="Y91:AB91"/>
    <mergeCell ref="AE91:AH91"/>
    <mergeCell ref="AJ91:AM91"/>
    <mergeCell ref="AO91:AR91"/>
    <mergeCell ref="AU88:AV88"/>
    <mergeCell ref="AW88:AZ88"/>
    <mergeCell ref="AU89:AV89"/>
    <mergeCell ref="AW89:AZ89"/>
    <mergeCell ref="O86:P86"/>
    <mergeCell ref="Q86:R86"/>
    <mergeCell ref="S86:T86"/>
    <mergeCell ref="V86:W86"/>
    <mergeCell ref="X86:Y86"/>
    <mergeCell ref="AA86:AB86"/>
    <mergeCell ref="AE86:AF86"/>
    <mergeCell ref="AG86:AH86"/>
    <mergeCell ref="AI86:AJ86"/>
    <mergeCell ref="AG84:AH84"/>
    <mergeCell ref="AI84:AJ84"/>
    <mergeCell ref="AA85:AB85"/>
    <mergeCell ref="AE85:AF85"/>
    <mergeCell ref="AG85:AH85"/>
    <mergeCell ref="AI85:AJ85"/>
    <mergeCell ref="AL85:AM85"/>
    <mergeCell ref="AN85:AO85"/>
    <mergeCell ref="O85:P85"/>
    <mergeCell ref="Q85:R85"/>
    <mergeCell ref="S85:T85"/>
    <mergeCell ref="V85:W85"/>
    <mergeCell ref="X85:Y85"/>
    <mergeCell ref="O84:P84"/>
    <mergeCell ref="Q84:R84"/>
    <mergeCell ref="S84:T84"/>
    <mergeCell ref="V84:W84"/>
    <mergeCell ref="X84:Y84"/>
    <mergeCell ref="AA84:AB84"/>
    <mergeCell ref="AE84:AF84"/>
    <mergeCell ref="AL86:AM86"/>
    <mergeCell ref="AN86:AO86"/>
    <mergeCell ref="AQ86:AR86"/>
    <mergeCell ref="AU86:AV86"/>
    <mergeCell ref="AW86:AZ86"/>
    <mergeCell ref="AU87:AV87"/>
    <mergeCell ref="AW87:AZ87"/>
    <mergeCell ref="AQ85:AR85"/>
    <mergeCell ref="AL84:AM84"/>
    <mergeCell ref="AN84:AO84"/>
    <mergeCell ref="AQ84:AR84"/>
    <mergeCell ref="AQ83:AR83"/>
    <mergeCell ref="O83:P83"/>
    <mergeCell ref="Q83:R83"/>
    <mergeCell ref="S83:T83"/>
    <mergeCell ref="V83:W83"/>
    <mergeCell ref="X83:Y83"/>
    <mergeCell ref="AA83:AB83"/>
    <mergeCell ref="AE83:AF83"/>
    <mergeCell ref="AG83:AH83"/>
    <mergeCell ref="AI83:AJ83"/>
    <mergeCell ref="AL83:AM83"/>
    <mergeCell ref="AN83:AO83"/>
    <mergeCell ref="BJ81:BM81"/>
    <mergeCell ref="BJ79:BM79"/>
    <mergeCell ref="O80:P81"/>
    <mergeCell ref="Q80:T80"/>
    <mergeCell ref="V80:Y80"/>
    <mergeCell ref="AE80:AF81"/>
    <mergeCell ref="AG80:AJ80"/>
    <mergeCell ref="AL80:AO80"/>
    <mergeCell ref="BJ80:BM80"/>
    <mergeCell ref="Q81:R81"/>
    <mergeCell ref="S81:T81"/>
    <mergeCell ref="V81:W81"/>
    <mergeCell ref="X81:Y81"/>
    <mergeCell ref="AG81:AH81"/>
    <mergeCell ref="AI81:AJ81"/>
    <mergeCell ref="AL81:AM81"/>
    <mergeCell ref="AN81:AO81"/>
    <mergeCell ref="O82:P82"/>
    <mergeCell ref="Q82:R82"/>
    <mergeCell ref="S82:T82"/>
    <mergeCell ref="V82:W82"/>
    <mergeCell ref="X82:Y82"/>
    <mergeCell ref="AA82:AB82"/>
    <mergeCell ref="AE82:AF82"/>
    <mergeCell ref="S73:W74"/>
    <mergeCell ref="BF73:BG73"/>
    <mergeCell ref="BE82:BH82"/>
    <mergeCell ref="AI82:AJ82"/>
    <mergeCell ref="AL82:AM82"/>
    <mergeCell ref="AN82:AO82"/>
    <mergeCell ref="AQ82:AR82"/>
    <mergeCell ref="AU82:AX82"/>
    <mergeCell ref="AZ82:BC82"/>
    <mergeCell ref="BE81:BH81"/>
    <mergeCell ref="AG82:AH82"/>
    <mergeCell ref="S75:W76"/>
    <mergeCell ref="BF75:BG75"/>
    <mergeCell ref="BH75:BI75"/>
    <mergeCell ref="B75:B76"/>
    <mergeCell ref="C75:C76"/>
    <mergeCell ref="S71:W72"/>
    <mergeCell ref="BF71:BG71"/>
    <mergeCell ref="BH71:BI71"/>
    <mergeCell ref="BJ71:BN72"/>
    <mergeCell ref="BF72:BG72"/>
    <mergeCell ref="BH72:BI72"/>
    <mergeCell ref="B71:B72"/>
    <mergeCell ref="C71:C72"/>
    <mergeCell ref="D71:F72"/>
    <mergeCell ref="G71:H72"/>
    <mergeCell ref="M71:N72"/>
    <mergeCell ref="O71:R72"/>
    <mergeCell ref="BH73:BI73"/>
    <mergeCell ref="BJ73:BN74"/>
    <mergeCell ref="BF74:BG74"/>
    <mergeCell ref="BH74:BI74"/>
    <mergeCell ref="B73:B74"/>
    <mergeCell ref="C73:C74"/>
    <mergeCell ref="D73:F74"/>
    <mergeCell ref="G73:H74"/>
    <mergeCell ref="M73:N74"/>
    <mergeCell ref="O73:R74"/>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S17:W18"/>
    <mergeCell ref="BF17:BG17"/>
    <mergeCell ref="BH17:BI17"/>
    <mergeCell ref="BJ19:BN20"/>
    <mergeCell ref="BF20:BG20"/>
    <mergeCell ref="BH20:BI20"/>
    <mergeCell ref="B19:B20"/>
    <mergeCell ref="C19:C20"/>
    <mergeCell ref="D19:F20"/>
    <mergeCell ref="G19:H20"/>
    <mergeCell ref="M19:N20"/>
    <mergeCell ref="O19:R20"/>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90:AD90 AS90:BE90">
    <cfRule type="expression" dxfId="136" priority="238">
      <formula>OR(#REF!=$B77,#REF!=$B77)</formula>
    </cfRule>
  </conditionalFormatting>
  <conditionalFormatting sqref="AD80 AA80:AB80 AA89:AD89 AS89:BE89 AS80:BE80">
    <cfRule type="expression" dxfId="135" priority="239">
      <formula>OR(#REF!=$B78,#REF!=$B78)</formula>
    </cfRule>
  </conditionalFormatting>
  <conditionalFormatting sqref="AQ90:AR90">
    <cfRule type="expression" dxfId="134" priority="236">
      <formula>OR(#REF!=$B77,#REF!=$B77)</formula>
    </cfRule>
  </conditionalFormatting>
  <conditionalFormatting sqref="AQ80:AR80 AQ89:AR89">
    <cfRule type="expression" dxfId="133" priority="237">
      <formula>OR(#REF!=$B78,#REF!=$B78)</formula>
    </cfRule>
  </conditionalFormatting>
  <conditionalFormatting sqref="BF18:BI18">
    <cfRule type="expression" dxfId="132" priority="235">
      <formula>INDIRECT(ADDRESS(ROW(),COLUMN()))=TRUNC(INDIRECT(ADDRESS(ROW(),COLUMN())))</formula>
    </cfRule>
  </conditionalFormatting>
  <conditionalFormatting sqref="BF20:BI20">
    <cfRule type="expression" dxfId="131" priority="234">
      <formula>INDIRECT(ADDRESS(ROW(),COLUMN()))=TRUNC(INDIRECT(ADDRESS(ROW(),COLUMN())))</formula>
    </cfRule>
  </conditionalFormatting>
  <conditionalFormatting sqref="BF22:BI22">
    <cfRule type="expression" dxfId="130" priority="233">
      <formula>INDIRECT(ADDRESS(ROW(),COLUMN()))=TRUNC(INDIRECT(ADDRESS(ROW(),COLUMN())))</formula>
    </cfRule>
  </conditionalFormatting>
  <conditionalFormatting sqref="BF24:BI24">
    <cfRule type="expression" dxfId="129" priority="232">
      <formula>INDIRECT(ADDRESS(ROW(),COLUMN()))=TRUNC(INDIRECT(ADDRESS(ROW(),COLUMN())))</formula>
    </cfRule>
  </conditionalFormatting>
  <conditionalFormatting sqref="BF26:BI26">
    <cfRule type="expression" dxfId="128" priority="231">
      <formula>INDIRECT(ADDRESS(ROW(),COLUMN()))=TRUNC(INDIRECT(ADDRESS(ROW(),COLUMN())))</formula>
    </cfRule>
  </conditionalFormatting>
  <conditionalFormatting sqref="BF28:BI28">
    <cfRule type="expression" dxfId="127" priority="230">
      <formula>INDIRECT(ADDRESS(ROW(),COLUMN()))=TRUNC(INDIRECT(ADDRESS(ROW(),COLUMN())))</formula>
    </cfRule>
  </conditionalFormatting>
  <conditionalFormatting sqref="BF30:BI30">
    <cfRule type="expression" dxfId="126" priority="229">
      <formula>INDIRECT(ADDRESS(ROW(),COLUMN()))=TRUNC(INDIRECT(ADDRESS(ROW(),COLUMN())))</formula>
    </cfRule>
  </conditionalFormatting>
  <conditionalFormatting sqref="BF32:BI32">
    <cfRule type="expression" dxfId="125" priority="228">
      <formula>INDIRECT(ADDRESS(ROW(),COLUMN()))=TRUNC(INDIRECT(ADDRESS(ROW(),COLUMN())))</formula>
    </cfRule>
  </conditionalFormatting>
  <conditionalFormatting sqref="BF34:BI34">
    <cfRule type="expression" dxfId="124" priority="227">
      <formula>INDIRECT(ADDRESS(ROW(),COLUMN()))=TRUNC(INDIRECT(ADDRESS(ROW(),COLUMN())))</formula>
    </cfRule>
  </conditionalFormatting>
  <conditionalFormatting sqref="BF36:BI36">
    <cfRule type="expression" dxfId="123" priority="226">
      <formula>INDIRECT(ADDRESS(ROW(),COLUMN()))=TRUNC(INDIRECT(ADDRESS(ROW(),COLUMN())))</formula>
    </cfRule>
  </conditionalFormatting>
  <conditionalFormatting sqref="BF38:BI38">
    <cfRule type="expression" dxfId="122" priority="225">
      <formula>INDIRECT(ADDRESS(ROW(),COLUMN()))=TRUNC(INDIRECT(ADDRESS(ROW(),COLUMN())))</formula>
    </cfRule>
  </conditionalFormatting>
  <conditionalFormatting sqref="BF40:BI40">
    <cfRule type="expression" dxfId="121" priority="224">
      <formula>INDIRECT(ADDRESS(ROW(),COLUMN()))=TRUNC(INDIRECT(ADDRESS(ROW(),COLUMN())))</formula>
    </cfRule>
  </conditionalFormatting>
  <conditionalFormatting sqref="BF42:BI42">
    <cfRule type="expression" dxfId="120" priority="223">
      <formula>INDIRECT(ADDRESS(ROW(),COLUMN()))=TRUNC(INDIRECT(ADDRESS(ROW(),COLUMN())))</formula>
    </cfRule>
  </conditionalFormatting>
  <conditionalFormatting sqref="BF44:BI44">
    <cfRule type="expression" dxfId="119" priority="222">
      <formula>INDIRECT(ADDRESS(ROW(),COLUMN()))=TRUNC(INDIRECT(ADDRESS(ROW(),COLUMN())))</formula>
    </cfRule>
  </conditionalFormatting>
  <conditionalFormatting sqref="BF46:BI46">
    <cfRule type="expression" dxfId="118" priority="221">
      <formula>INDIRECT(ADDRESS(ROW(),COLUMN()))=TRUNC(INDIRECT(ADDRESS(ROW(),COLUMN())))</formula>
    </cfRule>
  </conditionalFormatting>
  <conditionalFormatting sqref="BF48:BI48">
    <cfRule type="expression" dxfId="117" priority="220">
      <formula>INDIRECT(ADDRESS(ROW(),COLUMN()))=TRUNC(INDIRECT(ADDRESS(ROW(),COLUMN())))</formula>
    </cfRule>
  </conditionalFormatting>
  <conditionalFormatting sqref="BF50:BI50">
    <cfRule type="expression" dxfId="116" priority="219">
      <formula>INDIRECT(ADDRESS(ROW(),COLUMN()))=TRUNC(INDIRECT(ADDRESS(ROW(),COLUMN())))</formula>
    </cfRule>
  </conditionalFormatting>
  <conditionalFormatting sqref="BF52:BI52">
    <cfRule type="expression" dxfId="115" priority="218">
      <formula>INDIRECT(ADDRESS(ROW(),COLUMN()))=TRUNC(INDIRECT(ADDRESS(ROW(),COLUMN())))</formula>
    </cfRule>
  </conditionalFormatting>
  <conditionalFormatting sqref="BF54:BI54">
    <cfRule type="expression" dxfId="114" priority="217">
      <formula>INDIRECT(ADDRESS(ROW(),COLUMN()))=TRUNC(INDIRECT(ADDRESS(ROW(),COLUMN())))</formula>
    </cfRule>
  </conditionalFormatting>
  <conditionalFormatting sqref="BF56:BI56">
    <cfRule type="expression" dxfId="113" priority="216">
      <formula>INDIRECT(ADDRESS(ROW(),COLUMN()))=TRUNC(INDIRECT(ADDRESS(ROW(),COLUMN())))</formula>
    </cfRule>
  </conditionalFormatting>
  <conditionalFormatting sqref="BF58:BI58">
    <cfRule type="expression" dxfId="112" priority="215">
      <formula>INDIRECT(ADDRESS(ROW(),COLUMN()))=TRUNC(INDIRECT(ADDRESS(ROW(),COLUMN())))</formula>
    </cfRule>
  </conditionalFormatting>
  <conditionalFormatting sqref="BF60:BI60">
    <cfRule type="expression" dxfId="111" priority="214">
      <formula>INDIRECT(ADDRESS(ROW(),COLUMN()))=TRUNC(INDIRECT(ADDRESS(ROW(),COLUMN())))</formula>
    </cfRule>
  </conditionalFormatting>
  <conditionalFormatting sqref="BF62:BI62">
    <cfRule type="expression" dxfId="110" priority="213">
      <formula>INDIRECT(ADDRESS(ROW(),COLUMN()))=TRUNC(INDIRECT(ADDRESS(ROW(),COLUMN())))</formula>
    </cfRule>
  </conditionalFormatting>
  <conditionalFormatting sqref="BF64:BI64">
    <cfRule type="expression" dxfId="109" priority="212">
      <formula>INDIRECT(ADDRESS(ROW(),COLUMN()))=TRUNC(INDIRECT(ADDRESS(ROW(),COLUMN())))</formula>
    </cfRule>
  </conditionalFormatting>
  <conditionalFormatting sqref="BF66:BI66">
    <cfRule type="expression" dxfId="108" priority="211">
      <formula>INDIRECT(ADDRESS(ROW(),COLUMN()))=TRUNC(INDIRECT(ADDRESS(ROW(),COLUMN())))</formula>
    </cfRule>
  </conditionalFormatting>
  <conditionalFormatting sqref="BF68:BI68">
    <cfRule type="expression" dxfId="107" priority="210">
      <formula>INDIRECT(ADDRESS(ROW(),COLUMN()))=TRUNC(INDIRECT(ADDRESS(ROW(),COLUMN())))</formula>
    </cfRule>
  </conditionalFormatting>
  <conditionalFormatting sqref="BF70:BI70">
    <cfRule type="expression" dxfId="106" priority="209">
      <formula>INDIRECT(ADDRESS(ROW(),COLUMN()))=TRUNC(INDIRECT(ADDRESS(ROW(),COLUMN())))</formula>
    </cfRule>
  </conditionalFormatting>
  <conditionalFormatting sqref="BF72:BI72">
    <cfRule type="expression" dxfId="105" priority="208">
      <formula>INDIRECT(ADDRESS(ROW(),COLUMN()))=TRUNC(INDIRECT(ADDRESS(ROW(),COLUMN())))</formula>
    </cfRule>
  </conditionalFormatting>
  <conditionalFormatting sqref="BF74:BI74">
    <cfRule type="expression" dxfId="104" priority="207">
      <formula>INDIRECT(ADDRESS(ROW(),COLUMN()))=TRUNC(INDIRECT(ADDRESS(ROW(),COLUMN())))</formula>
    </cfRule>
  </conditionalFormatting>
  <conditionalFormatting sqref="AG86:AR86 AK82:AR85">
    <cfRule type="expression" dxfId="103" priority="204">
      <formula>INDIRECT(ADDRESS(ROW(),COLUMN()))=TRUNC(INDIRECT(ADDRESS(ROW(),COLUMN())))</formula>
    </cfRule>
  </conditionalFormatting>
  <conditionalFormatting sqref="Q82:AB86">
    <cfRule type="expression" dxfId="102" priority="205">
      <formula>INDIRECT(ADDRESS(ROW(),COLUMN()))=TRUNC(INDIRECT(ADDRESS(ROW(),COLUMN())))</formula>
    </cfRule>
  </conditionalFormatting>
  <conditionalFormatting sqref="O91:R91">
    <cfRule type="expression" dxfId="101" priority="203">
      <formula>INDIRECT(ADDRESS(ROW(),COLUMN()))=TRUNC(INDIRECT(ADDRESS(ROW(),COLUMN())))</formula>
    </cfRule>
  </conditionalFormatting>
  <conditionalFormatting sqref="AE91:AH91">
    <cfRule type="expression" dxfId="100" priority="202">
      <formula>INDIRECT(ADDRESS(ROW(),COLUMN()))=TRUNC(INDIRECT(ADDRESS(ROW(),COLUMN())))</formula>
    </cfRule>
  </conditionalFormatting>
  <conditionalFormatting sqref="AG82:AJ85">
    <cfRule type="expression" dxfId="99" priority="201">
      <formula>INDIRECT(ADDRESS(ROW(),COLUMN()))=TRUNC(INDIRECT(ADDRESS(ROW(),COLUMN())))</formula>
    </cfRule>
  </conditionalFormatting>
  <conditionalFormatting sqref="AA18:BE18">
    <cfRule type="expression" dxfId="98" priority="171">
      <formula>INDIRECT(ADDRESS(ROW(),COLUMN()))=TRUNC(INDIRECT(ADDRESS(ROW(),COLUMN())))</formula>
    </cfRule>
  </conditionalFormatting>
  <conditionalFormatting sqref="AA20:BE20">
    <cfRule type="expression" dxfId="97" priority="200">
      <formula>INDIRECT(ADDRESS(ROW(),COLUMN()))=TRUNC(INDIRECT(ADDRESS(ROW(),COLUMN())))</formula>
    </cfRule>
  </conditionalFormatting>
  <conditionalFormatting sqref="AA22:BE22">
    <cfRule type="expression" dxfId="96" priority="170">
      <formula>INDIRECT(ADDRESS(ROW(),COLUMN()))=TRUNC(INDIRECT(ADDRESS(ROW(),COLUMN())))</formula>
    </cfRule>
  </conditionalFormatting>
  <conditionalFormatting sqref="AA24:BE24">
    <cfRule type="expression" dxfId="95" priority="169">
      <formula>INDIRECT(ADDRESS(ROW(),COLUMN()))=TRUNC(INDIRECT(ADDRESS(ROW(),COLUMN())))</formula>
    </cfRule>
  </conditionalFormatting>
  <conditionalFormatting sqref="AA26:BE26">
    <cfRule type="expression" dxfId="94" priority="168">
      <formula>INDIRECT(ADDRESS(ROW(),COLUMN()))=TRUNC(INDIRECT(ADDRESS(ROW(),COLUMN())))</formula>
    </cfRule>
  </conditionalFormatting>
  <conditionalFormatting sqref="AA28:BE28">
    <cfRule type="expression" dxfId="93" priority="167">
      <formula>INDIRECT(ADDRESS(ROW(),COLUMN()))=TRUNC(INDIRECT(ADDRESS(ROW(),COLUMN())))</formula>
    </cfRule>
  </conditionalFormatting>
  <conditionalFormatting sqref="AA30:BE30">
    <cfRule type="expression" dxfId="92" priority="166">
      <formula>INDIRECT(ADDRESS(ROW(),COLUMN()))=TRUNC(INDIRECT(ADDRESS(ROW(),COLUMN())))</formula>
    </cfRule>
  </conditionalFormatting>
  <conditionalFormatting sqref="AA32:BE32">
    <cfRule type="expression" dxfId="91" priority="165">
      <formula>INDIRECT(ADDRESS(ROW(),COLUMN()))=TRUNC(INDIRECT(ADDRESS(ROW(),COLUMN())))</formula>
    </cfRule>
  </conditionalFormatting>
  <conditionalFormatting sqref="AA34:BE34">
    <cfRule type="expression" dxfId="90" priority="164">
      <formula>INDIRECT(ADDRESS(ROW(),COLUMN()))=TRUNC(INDIRECT(ADDRESS(ROW(),COLUMN())))</formula>
    </cfRule>
  </conditionalFormatting>
  <conditionalFormatting sqref="AA36:BE36">
    <cfRule type="expression" dxfId="89" priority="163">
      <formula>INDIRECT(ADDRESS(ROW(),COLUMN()))=TRUNC(INDIRECT(ADDRESS(ROW(),COLUMN())))</formula>
    </cfRule>
  </conditionalFormatting>
  <conditionalFormatting sqref="AA38:BE38">
    <cfRule type="expression" dxfId="88" priority="162">
      <formula>INDIRECT(ADDRESS(ROW(),COLUMN()))=TRUNC(INDIRECT(ADDRESS(ROW(),COLUMN())))</formula>
    </cfRule>
  </conditionalFormatting>
  <conditionalFormatting sqref="AA40:BE40">
    <cfRule type="expression" dxfId="87" priority="161">
      <formula>INDIRECT(ADDRESS(ROW(),COLUMN()))=TRUNC(INDIRECT(ADDRESS(ROW(),COLUMN())))</formula>
    </cfRule>
  </conditionalFormatting>
  <conditionalFormatting sqref="AA42:BE42">
    <cfRule type="expression" dxfId="86" priority="160">
      <formula>INDIRECT(ADDRESS(ROW(),COLUMN()))=TRUNC(INDIRECT(ADDRESS(ROW(),COLUMN())))</formula>
    </cfRule>
  </conditionalFormatting>
  <conditionalFormatting sqref="AA44:BE44">
    <cfRule type="expression" dxfId="85" priority="159">
      <formula>INDIRECT(ADDRESS(ROW(),COLUMN()))=TRUNC(INDIRECT(ADDRESS(ROW(),COLUMN())))</formula>
    </cfRule>
  </conditionalFormatting>
  <conditionalFormatting sqref="AA46:BE46">
    <cfRule type="expression" dxfId="84" priority="158">
      <formula>INDIRECT(ADDRESS(ROW(),COLUMN()))=TRUNC(INDIRECT(ADDRESS(ROW(),COLUMN())))</formula>
    </cfRule>
  </conditionalFormatting>
  <conditionalFormatting sqref="AA48:BE48">
    <cfRule type="expression" dxfId="83" priority="157">
      <formula>INDIRECT(ADDRESS(ROW(),COLUMN()))=TRUNC(INDIRECT(ADDRESS(ROW(),COLUMN())))</formula>
    </cfRule>
  </conditionalFormatting>
  <conditionalFormatting sqref="AA50:BE50">
    <cfRule type="expression" dxfId="82" priority="156">
      <formula>INDIRECT(ADDRESS(ROW(),COLUMN()))=TRUNC(INDIRECT(ADDRESS(ROW(),COLUMN())))</formula>
    </cfRule>
  </conditionalFormatting>
  <conditionalFormatting sqref="AA52:BE52">
    <cfRule type="expression" dxfId="81" priority="155">
      <formula>INDIRECT(ADDRESS(ROW(),COLUMN()))=TRUNC(INDIRECT(ADDRESS(ROW(),COLUMN())))</formula>
    </cfRule>
  </conditionalFormatting>
  <conditionalFormatting sqref="AA54:BE54">
    <cfRule type="expression" dxfId="80" priority="154">
      <formula>INDIRECT(ADDRESS(ROW(),COLUMN()))=TRUNC(INDIRECT(ADDRESS(ROW(),COLUMN())))</formula>
    </cfRule>
  </conditionalFormatting>
  <conditionalFormatting sqref="AA56:BE56">
    <cfRule type="expression" dxfId="79" priority="153">
      <formula>INDIRECT(ADDRESS(ROW(),COLUMN()))=TRUNC(INDIRECT(ADDRESS(ROW(),COLUMN())))</formula>
    </cfRule>
  </conditionalFormatting>
  <conditionalFormatting sqref="AA58:BE58">
    <cfRule type="expression" dxfId="78" priority="152">
      <formula>INDIRECT(ADDRESS(ROW(),COLUMN()))=TRUNC(INDIRECT(ADDRESS(ROW(),COLUMN())))</formula>
    </cfRule>
  </conditionalFormatting>
  <conditionalFormatting sqref="AA60:BE60">
    <cfRule type="expression" dxfId="77" priority="151">
      <formula>INDIRECT(ADDRESS(ROW(),COLUMN()))=TRUNC(INDIRECT(ADDRESS(ROW(),COLUMN())))</formula>
    </cfRule>
  </conditionalFormatting>
  <conditionalFormatting sqref="AA62:BE62">
    <cfRule type="expression" dxfId="76" priority="150">
      <formula>INDIRECT(ADDRESS(ROW(),COLUMN()))=TRUNC(INDIRECT(ADDRESS(ROW(),COLUMN())))</formula>
    </cfRule>
  </conditionalFormatting>
  <conditionalFormatting sqref="AA64:BE64">
    <cfRule type="expression" dxfId="75" priority="149">
      <formula>INDIRECT(ADDRESS(ROW(),COLUMN()))=TRUNC(INDIRECT(ADDRESS(ROW(),COLUMN())))</formula>
    </cfRule>
  </conditionalFormatting>
  <conditionalFormatting sqref="AA66:BE66">
    <cfRule type="expression" dxfId="74" priority="148">
      <formula>INDIRECT(ADDRESS(ROW(),COLUMN()))=TRUNC(INDIRECT(ADDRESS(ROW(),COLUMN())))</formula>
    </cfRule>
  </conditionalFormatting>
  <conditionalFormatting sqref="AA68:BE68">
    <cfRule type="expression" dxfId="73" priority="147">
      <formula>INDIRECT(ADDRESS(ROW(),COLUMN()))=TRUNC(INDIRECT(ADDRESS(ROW(),COLUMN())))</formula>
    </cfRule>
  </conditionalFormatting>
  <conditionalFormatting sqref="AA70:BE70">
    <cfRule type="expression" dxfId="72" priority="146">
      <formula>INDIRECT(ADDRESS(ROW(),COLUMN()))=TRUNC(INDIRECT(ADDRESS(ROW(),COLUMN())))</formula>
    </cfRule>
  </conditionalFormatting>
  <conditionalFormatting sqref="AA72:BE72">
    <cfRule type="expression" dxfId="71" priority="145">
      <formula>INDIRECT(ADDRESS(ROW(),COLUMN()))=TRUNC(INDIRECT(ADDRESS(ROW(),COLUMN())))</formula>
    </cfRule>
  </conditionalFormatting>
  <conditionalFormatting sqref="AA74:BE74">
    <cfRule type="expression" dxfId="70" priority="144">
      <formula>INDIRECT(ADDRESS(ROW(),COLUMN()))=TRUNC(INDIRECT(ADDRESS(ROW(),COLUMN())))</formula>
    </cfRule>
  </conditionalFormatting>
  <conditionalFormatting sqref="AA76:BE76">
    <cfRule type="expression" dxfId="69" priority="141">
      <formula>INDIRECT(ADDRESS(ROW(),COLUMN()))=TRUNC(INDIRECT(ADDRESS(ROW(),COLUMN())))</formula>
    </cfRule>
  </conditionalFormatting>
  <conditionalFormatting sqref="BF76:BI76">
    <cfRule type="expression" dxfId="68" priority="142">
      <formula>INDIRECT(ADDRESS(ROW(),COLUMN()))=TRUNC(INDIRECT(ADDRESS(ROW(),COLUMN())))</formula>
    </cfRule>
  </conditionalFormatting>
  <dataValidations count="11">
    <dataValidation type="list" allowBlank="1" showInputMessage="1" showErrorMessage="1" sqref="V88:W8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76">
      <formula1>職種</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シフト記号表</formula1>
    </dataValidation>
    <dataValidation type="list" allowBlank="1" showInputMessage="1" sqref="M17:N76">
      <formula1>"A, B, C, D"</formula1>
    </dataValidation>
    <dataValidation allowBlank="1" showInputMessage="1" showErrorMessage="1" error="入力可能範囲　32～40" sqref="BI10"/>
    <dataValidation type="list" allowBlank="1" showInputMessage="1" sqref="C17:C90">
      <formula1>"◎,○"</formula1>
    </dataValidation>
    <dataValidation type="list" errorStyle="warning" allowBlank="1" showInputMessage="1" error="リストにない場合のみ、入力してください。" sqref="O17:R76">
      <formula1>INDIRECT(G17)</formula1>
    </dataValidation>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55" zoomScaleNormal="55" zoomScaleSheetLayoutView="55" workbookViewId="0">
      <selection activeCell="H2" sqref="H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330" t="s">
        <v>159</v>
      </c>
      <c r="AY1" s="331"/>
      <c r="AZ1" s="331"/>
      <c r="BA1" s="331"/>
      <c r="BB1" s="331"/>
      <c r="BC1" s="331"/>
      <c r="BD1" s="331"/>
      <c r="BE1" s="331"/>
      <c r="BF1" s="331"/>
      <c r="BG1" s="331"/>
      <c r="BH1" s="331"/>
      <c r="BI1" s="331"/>
      <c r="BJ1" s="331"/>
      <c r="BK1" s="331"/>
      <c r="BL1" s="331"/>
      <c r="BM1" s="331"/>
      <c r="BN1" s="9" t="s">
        <v>2</v>
      </c>
    </row>
    <row r="2" spans="2:71" s="8" customFormat="1" ht="20.25" customHeight="1" x14ac:dyDescent="0.4">
      <c r="N2" s="7"/>
      <c r="Q2" s="7"/>
      <c r="R2" s="7"/>
      <c r="T2" s="9"/>
      <c r="U2" s="9"/>
      <c r="V2" s="9"/>
      <c r="W2" s="9"/>
      <c r="X2" s="9"/>
      <c r="Y2" s="9"/>
      <c r="Z2" s="9"/>
      <c r="AA2" s="9"/>
      <c r="AF2" s="142" t="s">
        <v>27</v>
      </c>
      <c r="AG2" s="332">
        <v>3</v>
      </c>
      <c r="AH2" s="332"/>
      <c r="AI2" s="142" t="s">
        <v>28</v>
      </c>
      <c r="AJ2" s="333">
        <f>IF(AG2=0,"",YEAR(DATE(2018+AG2,1,1)))</f>
        <v>2021</v>
      </c>
      <c r="AK2" s="333"/>
      <c r="AL2" s="143" t="s">
        <v>29</v>
      </c>
      <c r="AM2" s="143" t="s">
        <v>1</v>
      </c>
      <c r="AN2" s="332">
        <v>4</v>
      </c>
      <c r="AO2" s="332"/>
      <c r="AP2" s="143" t="s">
        <v>24</v>
      </c>
      <c r="AW2" s="9" t="s">
        <v>31</v>
      </c>
      <c r="AX2" s="332" t="s">
        <v>202</v>
      </c>
      <c r="AY2" s="332"/>
      <c r="AZ2" s="332"/>
      <c r="BA2" s="332"/>
      <c r="BB2" s="332"/>
      <c r="BC2" s="332"/>
      <c r="BD2" s="332"/>
      <c r="BE2" s="332"/>
      <c r="BF2" s="332"/>
      <c r="BG2" s="332"/>
      <c r="BH2" s="332"/>
      <c r="BI2" s="332"/>
      <c r="BJ2" s="332"/>
      <c r="BK2" s="332"/>
      <c r="BL2" s="332"/>
      <c r="BM2" s="33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34" t="s">
        <v>239</v>
      </c>
      <c r="BJ3" s="335"/>
      <c r="BK3" s="335"/>
      <c r="BL3" s="336"/>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34" t="s">
        <v>240</v>
      </c>
      <c r="BJ4" s="335"/>
      <c r="BK4" s="335"/>
      <c r="BL4" s="336"/>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357">
        <v>40</v>
      </c>
      <c r="BF6" s="358"/>
      <c r="BG6" s="2" t="s">
        <v>22</v>
      </c>
      <c r="BH6" s="6"/>
      <c r="BI6" s="357">
        <v>160</v>
      </c>
      <c r="BJ6" s="358"/>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59">
        <f>DAY(EOMONTH(DATE(AJ2,AN2,1),0))</f>
        <v>30</v>
      </c>
      <c r="BJ8" s="360"/>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357">
        <v>36</v>
      </c>
      <c r="BJ10" s="358"/>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93" t="s">
        <v>20</v>
      </c>
      <c r="C12" s="370" t="s">
        <v>273</v>
      </c>
      <c r="D12" s="296" t="s">
        <v>274</v>
      </c>
      <c r="E12" s="338"/>
      <c r="F12" s="373"/>
      <c r="G12" s="296" t="s">
        <v>275</v>
      </c>
      <c r="H12" s="297"/>
      <c r="I12" s="144"/>
      <c r="J12" s="145"/>
      <c r="K12" s="144"/>
      <c r="L12" s="145"/>
      <c r="M12" s="302" t="s">
        <v>276</v>
      </c>
      <c r="N12" s="303"/>
      <c r="O12" s="308" t="s">
        <v>277</v>
      </c>
      <c r="P12" s="309"/>
      <c r="Q12" s="309"/>
      <c r="R12" s="297"/>
      <c r="S12" s="308" t="s">
        <v>278</v>
      </c>
      <c r="T12" s="309"/>
      <c r="U12" s="309"/>
      <c r="V12" s="309"/>
      <c r="W12" s="297"/>
      <c r="X12" s="198"/>
      <c r="Y12" s="198"/>
      <c r="Z12" s="199"/>
      <c r="AA12" s="337" t="s">
        <v>279</v>
      </c>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9" t="str">
        <f>IF(BI3="４週","(12)1～4週目の勤務時間数合計","(12)1か月の勤務時間数　合計")</f>
        <v>(12)1～4週目の勤務時間数合計</v>
      </c>
      <c r="BG12" s="340"/>
      <c r="BH12" s="345" t="s">
        <v>280</v>
      </c>
      <c r="BI12" s="346"/>
      <c r="BJ12" s="296" t="s">
        <v>281</v>
      </c>
      <c r="BK12" s="309"/>
      <c r="BL12" s="309"/>
      <c r="BM12" s="309"/>
      <c r="BN12" s="351"/>
    </row>
    <row r="13" spans="2:71" ht="20.25" customHeight="1" x14ac:dyDescent="0.4">
      <c r="B13" s="294"/>
      <c r="C13" s="371"/>
      <c r="D13" s="374"/>
      <c r="E13" s="375"/>
      <c r="F13" s="376"/>
      <c r="G13" s="298"/>
      <c r="H13" s="299"/>
      <c r="I13" s="146"/>
      <c r="J13" s="147"/>
      <c r="K13" s="146"/>
      <c r="L13" s="147"/>
      <c r="M13" s="304"/>
      <c r="N13" s="305"/>
      <c r="O13" s="310"/>
      <c r="P13" s="311"/>
      <c r="Q13" s="311"/>
      <c r="R13" s="299"/>
      <c r="S13" s="310"/>
      <c r="T13" s="311"/>
      <c r="U13" s="311"/>
      <c r="V13" s="311"/>
      <c r="W13" s="299"/>
      <c r="X13" s="200"/>
      <c r="Y13" s="200"/>
      <c r="Z13" s="201"/>
      <c r="AA13" s="354" t="s">
        <v>11</v>
      </c>
      <c r="AB13" s="354"/>
      <c r="AC13" s="354"/>
      <c r="AD13" s="354"/>
      <c r="AE13" s="354"/>
      <c r="AF13" s="354"/>
      <c r="AG13" s="355"/>
      <c r="AH13" s="356" t="s">
        <v>12</v>
      </c>
      <c r="AI13" s="354"/>
      <c r="AJ13" s="354"/>
      <c r="AK13" s="354"/>
      <c r="AL13" s="354"/>
      <c r="AM13" s="354"/>
      <c r="AN13" s="355"/>
      <c r="AO13" s="356" t="s">
        <v>13</v>
      </c>
      <c r="AP13" s="354"/>
      <c r="AQ13" s="354"/>
      <c r="AR13" s="354"/>
      <c r="AS13" s="354"/>
      <c r="AT13" s="354"/>
      <c r="AU13" s="355"/>
      <c r="AV13" s="356" t="s">
        <v>14</v>
      </c>
      <c r="AW13" s="354"/>
      <c r="AX13" s="354"/>
      <c r="AY13" s="354"/>
      <c r="AZ13" s="354"/>
      <c r="BA13" s="354"/>
      <c r="BB13" s="355"/>
      <c r="BC13" s="356" t="s">
        <v>15</v>
      </c>
      <c r="BD13" s="354"/>
      <c r="BE13" s="354"/>
      <c r="BF13" s="341"/>
      <c r="BG13" s="342"/>
      <c r="BH13" s="347"/>
      <c r="BI13" s="348"/>
      <c r="BJ13" s="298"/>
      <c r="BK13" s="311"/>
      <c r="BL13" s="311"/>
      <c r="BM13" s="311"/>
      <c r="BN13" s="352"/>
    </row>
    <row r="14" spans="2:71" ht="20.25" customHeight="1" x14ac:dyDescent="0.4">
      <c r="B14" s="294"/>
      <c r="C14" s="371"/>
      <c r="D14" s="374"/>
      <c r="E14" s="375"/>
      <c r="F14" s="376"/>
      <c r="G14" s="298"/>
      <c r="H14" s="299"/>
      <c r="I14" s="146"/>
      <c r="J14" s="147"/>
      <c r="K14" s="146"/>
      <c r="L14" s="147"/>
      <c r="M14" s="304"/>
      <c r="N14" s="305"/>
      <c r="O14" s="310"/>
      <c r="P14" s="311"/>
      <c r="Q14" s="311"/>
      <c r="R14" s="299"/>
      <c r="S14" s="310"/>
      <c r="T14" s="311"/>
      <c r="U14" s="311"/>
      <c r="V14" s="311"/>
      <c r="W14" s="299"/>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1"/>
      <c r="BG14" s="342"/>
      <c r="BH14" s="347"/>
      <c r="BI14" s="348"/>
      <c r="BJ14" s="298"/>
      <c r="BK14" s="311"/>
      <c r="BL14" s="311"/>
      <c r="BM14" s="311"/>
      <c r="BN14" s="352"/>
    </row>
    <row r="15" spans="2:71" ht="20.25" hidden="1" customHeight="1" x14ac:dyDescent="0.4">
      <c r="B15" s="294"/>
      <c r="C15" s="371"/>
      <c r="D15" s="374"/>
      <c r="E15" s="375"/>
      <c r="F15" s="376"/>
      <c r="G15" s="298"/>
      <c r="H15" s="299"/>
      <c r="I15" s="146"/>
      <c r="J15" s="147"/>
      <c r="K15" s="146"/>
      <c r="L15" s="147"/>
      <c r="M15" s="304"/>
      <c r="N15" s="305"/>
      <c r="O15" s="310"/>
      <c r="P15" s="311"/>
      <c r="Q15" s="311"/>
      <c r="R15" s="299"/>
      <c r="S15" s="310"/>
      <c r="T15" s="311"/>
      <c r="U15" s="311"/>
      <c r="V15" s="311"/>
      <c r="W15" s="299"/>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1"/>
      <c r="BG15" s="342"/>
      <c r="BH15" s="347"/>
      <c r="BI15" s="348"/>
      <c r="BJ15" s="298"/>
      <c r="BK15" s="311"/>
      <c r="BL15" s="311"/>
      <c r="BM15" s="311"/>
      <c r="BN15" s="352"/>
    </row>
    <row r="16" spans="2:71" ht="20.25" customHeight="1" thickBot="1" x14ac:dyDescent="0.45">
      <c r="B16" s="295"/>
      <c r="C16" s="372"/>
      <c r="D16" s="377"/>
      <c r="E16" s="378"/>
      <c r="F16" s="379"/>
      <c r="G16" s="300"/>
      <c r="H16" s="301"/>
      <c r="I16" s="148"/>
      <c r="J16" s="149"/>
      <c r="K16" s="148"/>
      <c r="L16" s="149"/>
      <c r="M16" s="306"/>
      <c r="N16" s="307"/>
      <c r="O16" s="312"/>
      <c r="P16" s="313"/>
      <c r="Q16" s="313"/>
      <c r="R16" s="301"/>
      <c r="S16" s="312"/>
      <c r="T16" s="313"/>
      <c r="U16" s="313"/>
      <c r="V16" s="313"/>
      <c r="W16" s="301"/>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3"/>
      <c r="BG16" s="344"/>
      <c r="BH16" s="349"/>
      <c r="BI16" s="350"/>
      <c r="BJ16" s="300"/>
      <c r="BK16" s="313"/>
      <c r="BL16" s="313"/>
      <c r="BM16" s="313"/>
      <c r="BN16" s="353"/>
    </row>
    <row r="17" spans="2:66" ht="20.25" customHeight="1" x14ac:dyDescent="0.4">
      <c r="B17" s="267">
        <f>B15+1</f>
        <v>1</v>
      </c>
      <c r="C17" s="361"/>
      <c r="D17" s="363"/>
      <c r="E17" s="364"/>
      <c r="F17" s="365"/>
      <c r="G17" s="324" t="s">
        <v>70</v>
      </c>
      <c r="H17" s="325"/>
      <c r="I17" s="161"/>
      <c r="J17" s="162"/>
      <c r="K17" s="161"/>
      <c r="L17" s="162"/>
      <c r="M17" s="326" t="s">
        <v>89</v>
      </c>
      <c r="N17" s="327"/>
      <c r="O17" s="328" t="s">
        <v>108</v>
      </c>
      <c r="P17" s="329"/>
      <c r="Q17" s="329"/>
      <c r="R17" s="325"/>
      <c r="S17" s="314" t="s">
        <v>88</v>
      </c>
      <c r="T17" s="315"/>
      <c r="U17" s="315"/>
      <c r="V17" s="315"/>
      <c r="W17" s="316"/>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321"/>
      <c r="BK17" s="322"/>
      <c r="BL17" s="322"/>
      <c r="BM17" s="322"/>
      <c r="BN17" s="323"/>
    </row>
    <row r="18" spans="2:66" ht="20.25" customHeight="1" x14ac:dyDescent="0.4">
      <c r="B18" s="268"/>
      <c r="C18" s="362"/>
      <c r="D18" s="366"/>
      <c r="E18" s="335"/>
      <c r="F18" s="367"/>
      <c r="G18" s="287"/>
      <c r="H18" s="288"/>
      <c r="I18" s="163"/>
      <c r="J18" s="164" t="str">
        <f>G17</f>
        <v>管理者</v>
      </c>
      <c r="K18" s="163"/>
      <c r="L18" s="164" t="str">
        <f>M17</f>
        <v>A</v>
      </c>
      <c r="M18" s="289"/>
      <c r="N18" s="290"/>
      <c r="O18" s="291"/>
      <c r="P18" s="292"/>
      <c r="Q18" s="292"/>
      <c r="R18" s="288"/>
      <c r="S18" s="251"/>
      <c r="T18" s="252"/>
      <c r="U18" s="252"/>
      <c r="V18" s="252"/>
      <c r="W18" s="253"/>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84">
        <f>IF($BI$3="４週",SUM(AA18:BB18),IF($BI$3="暦月",SUM(AA18:BE18),""))</f>
        <v>160</v>
      </c>
      <c r="BG18" s="285"/>
      <c r="BH18" s="286">
        <f>IF($BI$3="４週",BF18/4,IF($BI$3="暦月",(BF18/($BI$8/7)),""))</f>
        <v>40</v>
      </c>
      <c r="BI18" s="285"/>
      <c r="BJ18" s="281"/>
      <c r="BK18" s="282"/>
      <c r="BL18" s="282"/>
      <c r="BM18" s="282"/>
      <c r="BN18" s="283"/>
    </row>
    <row r="19" spans="2:66" ht="20.25" customHeight="1" x14ac:dyDescent="0.4">
      <c r="B19" s="267">
        <f>B17+1</f>
        <v>2</v>
      </c>
      <c r="C19" s="368"/>
      <c r="D19" s="369"/>
      <c r="E19" s="335"/>
      <c r="F19" s="367"/>
      <c r="G19" s="269" t="s">
        <v>101</v>
      </c>
      <c r="H19" s="270"/>
      <c r="I19" s="165"/>
      <c r="J19" s="166"/>
      <c r="K19" s="165"/>
      <c r="L19" s="166"/>
      <c r="M19" s="273" t="s">
        <v>100</v>
      </c>
      <c r="N19" s="274"/>
      <c r="O19" s="277" t="s">
        <v>101</v>
      </c>
      <c r="P19" s="278"/>
      <c r="Q19" s="278"/>
      <c r="R19" s="270"/>
      <c r="S19" s="251" t="s">
        <v>167</v>
      </c>
      <c r="T19" s="252"/>
      <c r="U19" s="252"/>
      <c r="V19" s="252"/>
      <c r="W19" s="253"/>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4"/>
      <c r="BG19" s="255"/>
      <c r="BH19" s="256"/>
      <c r="BI19" s="257"/>
      <c r="BJ19" s="258"/>
      <c r="BK19" s="259"/>
      <c r="BL19" s="259"/>
      <c r="BM19" s="259"/>
      <c r="BN19" s="260"/>
    </row>
    <row r="20" spans="2:66" ht="20.25" customHeight="1" x14ac:dyDescent="0.4">
      <c r="B20" s="268"/>
      <c r="C20" s="362"/>
      <c r="D20" s="366"/>
      <c r="E20" s="335"/>
      <c r="F20" s="367"/>
      <c r="G20" s="287"/>
      <c r="H20" s="288"/>
      <c r="I20" s="163"/>
      <c r="J20" s="164" t="str">
        <f>G19</f>
        <v>医師</v>
      </c>
      <c r="K20" s="163"/>
      <c r="L20" s="164" t="str">
        <f>M19</f>
        <v>C</v>
      </c>
      <c r="M20" s="289"/>
      <c r="N20" s="290"/>
      <c r="O20" s="291"/>
      <c r="P20" s="292"/>
      <c r="Q20" s="292"/>
      <c r="R20" s="288"/>
      <c r="S20" s="251"/>
      <c r="T20" s="252"/>
      <c r="U20" s="252"/>
      <c r="V20" s="252"/>
      <c r="W20" s="253"/>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84">
        <f>IF($BI$3="４週",SUM(AA20:BB20),IF($BI$3="暦月",SUM(AA20:BE20),""))</f>
        <v>47.999999999999993</v>
      </c>
      <c r="BG20" s="285"/>
      <c r="BH20" s="286">
        <f>IF($BI$3="４週",BF20/4,IF($BI$3="暦月",(BF20/($BI$8/7)),""))</f>
        <v>11.999999999999998</v>
      </c>
      <c r="BI20" s="285"/>
      <c r="BJ20" s="281"/>
      <c r="BK20" s="282"/>
      <c r="BL20" s="282"/>
      <c r="BM20" s="282"/>
      <c r="BN20" s="283"/>
    </row>
    <row r="21" spans="2:66" ht="20.25" customHeight="1" x14ac:dyDescent="0.4">
      <c r="B21" s="267">
        <f>B19+1</f>
        <v>3</v>
      </c>
      <c r="C21" s="368"/>
      <c r="D21" s="369"/>
      <c r="E21" s="335"/>
      <c r="F21" s="367"/>
      <c r="G21" s="269" t="s">
        <v>102</v>
      </c>
      <c r="H21" s="270"/>
      <c r="I21" s="163"/>
      <c r="J21" s="164"/>
      <c r="K21" s="163"/>
      <c r="L21" s="164"/>
      <c r="M21" s="273" t="s">
        <v>89</v>
      </c>
      <c r="N21" s="274"/>
      <c r="O21" s="277" t="s">
        <v>108</v>
      </c>
      <c r="P21" s="278"/>
      <c r="Q21" s="278"/>
      <c r="R21" s="270"/>
      <c r="S21" s="251" t="s">
        <v>168</v>
      </c>
      <c r="T21" s="252"/>
      <c r="U21" s="252"/>
      <c r="V21" s="252"/>
      <c r="W21" s="253"/>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4"/>
      <c r="BG21" s="255"/>
      <c r="BH21" s="256"/>
      <c r="BI21" s="257"/>
      <c r="BJ21" s="258"/>
      <c r="BK21" s="259"/>
      <c r="BL21" s="259"/>
      <c r="BM21" s="259"/>
      <c r="BN21" s="260"/>
    </row>
    <row r="22" spans="2:66" ht="20.25" customHeight="1" x14ac:dyDescent="0.4">
      <c r="B22" s="268"/>
      <c r="C22" s="362"/>
      <c r="D22" s="366"/>
      <c r="E22" s="335"/>
      <c r="F22" s="367"/>
      <c r="G22" s="287"/>
      <c r="H22" s="288"/>
      <c r="I22" s="163"/>
      <c r="J22" s="164" t="str">
        <f>G21</f>
        <v>生活相談員</v>
      </c>
      <c r="K22" s="163"/>
      <c r="L22" s="164" t="str">
        <f>M21</f>
        <v>A</v>
      </c>
      <c r="M22" s="289"/>
      <c r="N22" s="290"/>
      <c r="O22" s="291"/>
      <c r="P22" s="292"/>
      <c r="Q22" s="292"/>
      <c r="R22" s="288"/>
      <c r="S22" s="251"/>
      <c r="T22" s="252"/>
      <c r="U22" s="252"/>
      <c r="V22" s="252"/>
      <c r="W22" s="253"/>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84">
        <f>IF($BI$3="４週",SUM(AA22:BB22),IF($BI$3="暦月",SUM(AA22:BE22),""))</f>
        <v>160</v>
      </c>
      <c r="BG22" s="285"/>
      <c r="BH22" s="286">
        <f>IF($BI$3="４週",BF22/4,IF($BI$3="暦月",(BF22/($BI$8/7)),""))</f>
        <v>40</v>
      </c>
      <c r="BI22" s="285"/>
      <c r="BJ22" s="281"/>
      <c r="BK22" s="282"/>
      <c r="BL22" s="282"/>
      <c r="BM22" s="282"/>
      <c r="BN22" s="283"/>
    </row>
    <row r="23" spans="2:66" ht="20.25" customHeight="1" x14ac:dyDescent="0.4">
      <c r="B23" s="267">
        <f>B21+1</f>
        <v>4</v>
      </c>
      <c r="C23" s="368"/>
      <c r="D23" s="369"/>
      <c r="E23" s="335"/>
      <c r="F23" s="367"/>
      <c r="G23" s="269" t="s">
        <v>106</v>
      </c>
      <c r="H23" s="270"/>
      <c r="I23" s="163"/>
      <c r="J23" s="164"/>
      <c r="K23" s="163"/>
      <c r="L23" s="164"/>
      <c r="M23" s="273" t="s">
        <v>141</v>
      </c>
      <c r="N23" s="274"/>
      <c r="O23" s="277" t="s">
        <v>119</v>
      </c>
      <c r="P23" s="278"/>
      <c r="Q23" s="278"/>
      <c r="R23" s="270"/>
      <c r="S23" s="251" t="s">
        <v>169</v>
      </c>
      <c r="T23" s="252"/>
      <c r="U23" s="252"/>
      <c r="V23" s="252"/>
      <c r="W23" s="253"/>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4"/>
      <c r="BG23" s="255"/>
      <c r="BH23" s="256"/>
      <c r="BI23" s="257"/>
      <c r="BJ23" s="258" t="s">
        <v>223</v>
      </c>
      <c r="BK23" s="259"/>
      <c r="BL23" s="259"/>
      <c r="BM23" s="259"/>
      <c r="BN23" s="260"/>
    </row>
    <row r="24" spans="2:66" ht="20.25" customHeight="1" x14ac:dyDescent="0.4">
      <c r="B24" s="268"/>
      <c r="C24" s="362"/>
      <c r="D24" s="366"/>
      <c r="E24" s="335"/>
      <c r="F24" s="367"/>
      <c r="G24" s="287"/>
      <c r="H24" s="288"/>
      <c r="I24" s="163"/>
      <c r="J24" s="164" t="str">
        <f>G23</f>
        <v>機能訓練指導員</v>
      </c>
      <c r="K24" s="163"/>
      <c r="L24" s="164" t="str">
        <f>M23</f>
        <v>B</v>
      </c>
      <c r="M24" s="289"/>
      <c r="N24" s="290"/>
      <c r="O24" s="291"/>
      <c r="P24" s="292"/>
      <c r="Q24" s="292"/>
      <c r="R24" s="288"/>
      <c r="S24" s="251"/>
      <c r="T24" s="252"/>
      <c r="U24" s="252"/>
      <c r="V24" s="252"/>
      <c r="W24" s="253"/>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84">
        <f>IF($BI$3="４週",SUM(AA24:BB24),IF($BI$3="暦月",SUM(AA24:BE24),""))</f>
        <v>80.000000000000014</v>
      </c>
      <c r="BG24" s="285"/>
      <c r="BH24" s="286">
        <f>IF($BI$3="４週",BF24/4,IF($BI$3="暦月",(BF24/($BI$8/7)),""))</f>
        <v>20.000000000000004</v>
      </c>
      <c r="BI24" s="285"/>
      <c r="BJ24" s="281"/>
      <c r="BK24" s="282"/>
      <c r="BL24" s="282"/>
      <c r="BM24" s="282"/>
      <c r="BN24" s="283"/>
    </row>
    <row r="25" spans="2:66" ht="20.25" customHeight="1" x14ac:dyDescent="0.4">
      <c r="B25" s="267">
        <f>B23+1</f>
        <v>5</v>
      </c>
      <c r="C25" s="368"/>
      <c r="D25" s="369"/>
      <c r="E25" s="335"/>
      <c r="F25" s="367"/>
      <c r="G25" s="269" t="s">
        <v>105</v>
      </c>
      <c r="H25" s="270"/>
      <c r="I25" s="163"/>
      <c r="J25" s="164"/>
      <c r="K25" s="163"/>
      <c r="L25" s="164"/>
      <c r="M25" s="273" t="s">
        <v>100</v>
      </c>
      <c r="N25" s="274"/>
      <c r="O25" s="277" t="s">
        <v>115</v>
      </c>
      <c r="P25" s="278"/>
      <c r="Q25" s="278"/>
      <c r="R25" s="270"/>
      <c r="S25" s="251" t="s">
        <v>170</v>
      </c>
      <c r="T25" s="252"/>
      <c r="U25" s="252"/>
      <c r="V25" s="252"/>
      <c r="W25" s="253"/>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4"/>
      <c r="BG25" s="255"/>
      <c r="BH25" s="256"/>
      <c r="BI25" s="257"/>
      <c r="BJ25" s="258"/>
      <c r="BK25" s="259"/>
      <c r="BL25" s="259"/>
      <c r="BM25" s="259"/>
      <c r="BN25" s="260"/>
    </row>
    <row r="26" spans="2:66" ht="20.25" customHeight="1" x14ac:dyDescent="0.4">
      <c r="B26" s="268"/>
      <c r="C26" s="362"/>
      <c r="D26" s="366"/>
      <c r="E26" s="335"/>
      <c r="F26" s="367"/>
      <c r="G26" s="287"/>
      <c r="H26" s="288"/>
      <c r="I26" s="163"/>
      <c r="J26" s="164" t="str">
        <f>G25</f>
        <v>栄養士</v>
      </c>
      <c r="K26" s="163"/>
      <c r="L26" s="164" t="str">
        <f>M25</f>
        <v>C</v>
      </c>
      <c r="M26" s="289"/>
      <c r="N26" s="290"/>
      <c r="O26" s="291"/>
      <c r="P26" s="292"/>
      <c r="Q26" s="292"/>
      <c r="R26" s="288"/>
      <c r="S26" s="251"/>
      <c r="T26" s="252"/>
      <c r="U26" s="252"/>
      <c r="V26" s="252"/>
      <c r="W26" s="253"/>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84">
        <f>IF($BI$3="４週",SUM(AA26:BB26),IF($BI$3="暦月",SUM(AA26:BE26),""))</f>
        <v>79.999999999999986</v>
      </c>
      <c r="BG26" s="285"/>
      <c r="BH26" s="286">
        <f>IF($BI$3="４週",BF26/4,IF($BI$3="暦月",(BF26/($BI$8/7)),""))</f>
        <v>19.999999999999996</v>
      </c>
      <c r="BI26" s="285"/>
      <c r="BJ26" s="281"/>
      <c r="BK26" s="282"/>
      <c r="BL26" s="282"/>
      <c r="BM26" s="282"/>
      <c r="BN26" s="283"/>
    </row>
    <row r="27" spans="2:66" ht="20.25" customHeight="1" x14ac:dyDescent="0.4">
      <c r="B27" s="267">
        <f>B25+1</f>
        <v>6</v>
      </c>
      <c r="C27" s="368"/>
      <c r="D27" s="369"/>
      <c r="E27" s="335"/>
      <c r="F27" s="367"/>
      <c r="G27" s="269" t="s">
        <v>71</v>
      </c>
      <c r="H27" s="270"/>
      <c r="I27" s="163"/>
      <c r="J27" s="164"/>
      <c r="K27" s="163"/>
      <c r="L27" s="164"/>
      <c r="M27" s="273" t="s">
        <v>89</v>
      </c>
      <c r="N27" s="274"/>
      <c r="O27" s="277" t="s">
        <v>71</v>
      </c>
      <c r="P27" s="278"/>
      <c r="Q27" s="278"/>
      <c r="R27" s="270"/>
      <c r="S27" s="251" t="s">
        <v>269</v>
      </c>
      <c r="T27" s="252"/>
      <c r="U27" s="252"/>
      <c r="V27" s="252"/>
      <c r="W27" s="253"/>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4"/>
      <c r="BG27" s="255"/>
      <c r="BH27" s="256"/>
      <c r="BI27" s="257"/>
      <c r="BJ27" s="258"/>
      <c r="BK27" s="259"/>
      <c r="BL27" s="259"/>
      <c r="BM27" s="259"/>
      <c r="BN27" s="260"/>
    </row>
    <row r="28" spans="2:66" ht="20.25" customHeight="1" x14ac:dyDescent="0.4">
      <c r="B28" s="268"/>
      <c r="C28" s="362"/>
      <c r="D28" s="366"/>
      <c r="E28" s="335"/>
      <c r="F28" s="367"/>
      <c r="G28" s="287"/>
      <c r="H28" s="288"/>
      <c r="I28" s="163"/>
      <c r="J28" s="164" t="str">
        <f>G27</f>
        <v>介護支援専門員</v>
      </c>
      <c r="K28" s="163"/>
      <c r="L28" s="164" t="str">
        <f>M27</f>
        <v>A</v>
      </c>
      <c r="M28" s="289"/>
      <c r="N28" s="290"/>
      <c r="O28" s="291"/>
      <c r="P28" s="292"/>
      <c r="Q28" s="292"/>
      <c r="R28" s="288"/>
      <c r="S28" s="251"/>
      <c r="T28" s="252"/>
      <c r="U28" s="252"/>
      <c r="V28" s="252"/>
      <c r="W28" s="253"/>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84">
        <f>IF($BI$3="４週",SUM(AA28:BB28),IF($BI$3="暦月",SUM(AA28:BE28),""))</f>
        <v>160</v>
      </c>
      <c r="BG28" s="285"/>
      <c r="BH28" s="286">
        <f>IF($BI$3="４週",BF28/4,IF($BI$3="暦月",(BF28/($BI$8/7)),""))</f>
        <v>40</v>
      </c>
      <c r="BI28" s="285"/>
      <c r="BJ28" s="281"/>
      <c r="BK28" s="282"/>
      <c r="BL28" s="282"/>
      <c r="BM28" s="282"/>
      <c r="BN28" s="283"/>
    </row>
    <row r="29" spans="2:66" ht="20.25" customHeight="1" x14ac:dyDescent="0.4">
      <c r="B29" s="267">
        <f>B27+1</f>
        <v>7</v>
      </c>
      <c r="C29" s="368"/>
      <c r="D29" s="369"/>
      <c r="E29" s="335"/>
      <c r="F29" s="367"/>
      <c r="G29" s="269" t="s">
        <v>103</v>
      </c>
      <c r="H29" s="270"/>
      <c r="I29" s="163"/>
      <c r="J29" s="164"/>
      <c r="K29" s="163"/>
      <c r="L29" s="164"/>
      <c r="M29" s="273" t="s">
        <v>141</v>
      </c>
      <c r="N29" s="274"/>
      <c r="O29" s="277" t="s">
        <v>112</v>
      </c>
      <c r="P29" s="278"/>
      <c r="Q29" s="278"/>
      <c r="R29" s="270"/>
      <c r="S29" s="251" t="s">
        <v>169</v>
      </c>
      <c r="T29" s="252"/>
      <c r="U29" s="252"/>
      <c r="V29" s="252"/>
      <c r="W29" s="253"/>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4"/>
      <c r="BG29" s="255"/>
      <c r="BH29" s="256"/>
      <c r="BI29" s="257"/>
      <c r="BJ29" s="258" t="s">
        <v>224</v>
      </c>
      <c r="BK29" s="259"/>
      <c r="BL29" s="259"/>
      <c r="BM29" s="259"/>
      <c r="BN29" s="260"/>
    </row>
    <row r="30" spans="2:66" ht="20.25" customHeight="1" x14ac:dyDescent="0.4">
      <c r="B30" s="268"/>
      <c r="C30" s="362"/>
      <c r="D30" s="366"/>
      <c r="E30" s="335"/>
      <c r="F30" s="367"/>
      <c r="G30" s="287"/>
      <c r="H30" s="288"/>
      <c r="I30" s="163"/>
      <c r="J30" s="164" t="str">
        <f>G29</f>
        <v>看護職員</v>
      </c>
      <c r="K30" s="163"/>
      <c r="L30" s="164" t="str">
        <f>M29</f>
        <v>B</v>
      </c>
      <c r="M30" s="289"/>
      <c r="N30" s="290"/>
      <c r="O30" s="291"/>
      <c r="P30" s="292"/>
      <c r="Q30" s="292"/>
      <c r="R30" s="288"/>
      <c r="S30" s="251"/>
      <c r="T30" s="252"/>
      <c r="U30" s="252"/>
      <c r="V30" s="252"/>
      <c r="W30" s="253"/>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84">
        <f>IF($BI$3="４週",SUM(AA30:BB30),IF($BI$3="暦月",SUM(AA30:BE30),""))</f>
        <v>79.999999999999986</v>
      </c>
      <c r="BG30" s="285"/>
      <c r="BH30" s="286">
        <f>IF($BI$3="４週",BF30/4,IF($BI$3="暦月",(BF30/($BI$8/7)),""))</f>
        <v>19.999999999999996</v>
      </c>
      <c r="BI30" s="285"/>
      <c r="BJ30" s="281"/>
      <c r="BK30" s="282"/>
      <c r="BL30" s="282"/>
      <c r="BM30" s="282"/>
      <c r="BN30" s="283"/>
    </row>
    <row r="31" spans="2:66" ht="20.25" customHeight="1" x14ac:dyDescent="0.4">
      <c r="B31" s="267">
        <f>B29+1</f>
        <v>8</v>
      </c>
      <c r="C31" s="368"/>
      <c r="D31" s="369"/>
      <c r="E31" s="335"/>
      <c r="F31" s="367"/>
      <c r="G31" s="269" t="s">
        <v>103</v>
      </c>
      <c r="H31" s="270"/>
      <c r="I31" s="163"/>
      <c r="J31" s="164"/>
      <c r="K31" s="163"/>
      <c r="L31" s="164"/>
      <c r="M31" s="273" t="s">
        <v>89</v>
      </c>
      <c r="N31" s="274"/>
      <c r="O31" s="277" t="s">
        <v>112</v>
      </c>
      <c r="P31" s="278"/>
      <c r="Q31" s="278"/>
      <c r="R31" s="270"/>
      <c r="S31" s="251" t="s">
        <v>171</v>
      </c>
      <c r="T31" s="252"/>
      <c r="U31" s="252"/>
      <c r="V31" s="252"/>
      <c r="W31" s="253"/>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4"/>
      <c r="BG31" s="255"/>
      <c r="BH31" s="256"/>
      <c r="BI31" s="257"/>
      <c r="BJ31" s="258"/>
      <c r="BK31" s="259"/>
      <c r="BL31" s="259"/>
      <c r="BM31" s="259"/>
      <c r="BN31" s="260"/>
    </row>
    <row r="32" spans="2:66" ht="20.25" customHeight="1" x14ac:dyDescent="0.4">
      <c r="B32" s="268"/>
      <c r="C32" s="362"/>
      <c r="D32" s="366"/>
      <c r="E32" s="335"/>
      <c r="F32" s="367"/>
      <c r="G32" s="287"/>
      <c r="H32" s="288"/>
      <c r="I32" s="163"/>
      <c r="J32" s="164" t="str">
        <f>G31</f>
        <v>看護職員</v>
      </c>
      <c r="K32" s="163"/>
      <c r="L32" s="164" t="str">
        <f>M31</f>
        <v>A</v>
      </c>
      <c r="M32" s="289"/>
      <c r="N32" s="290"/>
      <c r="O32" s="291"/>
      <c r="P32" s="292"/>
      <c r="Q32" s="292"/>
      <c r="R32" s="288"/>
      <c r="S32" s="251"/>
      <c r="T32" s="252"/>
      <c r="U32" s="252"/>
      <c r="V32" s="252"/>
      <c r="W32" s="253"/>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84">
        <f>IF($BI$3="４週",SUM(AA32:BB32),IF($BI$3="暦月",SUM(AA32:BE32),""))</f>
        <v>160</v>
      </c>
      <c r="BG32" s="285"/>
      <c r="BH32" s="286">
        <f>IF($BI$3="４週",BF32/4,IF($BI$3="暦月",(BF32/($BI$8/7)),""))</f>
        <v>40</v>
      </c>
      <c r="BI32" s="285"/>
      <c r="BJ32" s="281"/>
      <c r="BK32" s="282"/>
      <c r="BL32" s="282"/>
      <c r="BM32" s="282"/>
      <c r="BN32" s="283"/>
    </row>
    <row r="33" spans="2:66" ht="20.25" customHeight="1" x14ac:dyDescent="0.4">
      <c r="B33" s="267">
        <f>B31+1</f>
        <v>9</v>
      </c>
      <c r="C33" s="368"/>
      <c r="D33" s="369"/>
      <c r="E33" s="335"/>
      <c r="F33" s="367"/>
      <c r="G33" s="269" t="s">
        <v>103</v>
      </c>
      <c r="H33" s="270"/>
      <c r="I33" s="163"/>
      <c r="J33" s="164"/>
      <c r="K33" s="163"/>
      <c r="L33" s="164"/>
      <c r="M33" s="273" t="s">
        <v>89</v>
      </c>
      <c r="N33" s="274"/>
      <c r="O33" s="277" t="s">
        <v>112</v>
      </c>
      <c r="P33" s="278"/>
      <c r="Q33" s="278"/>
      <c r="R33" s="270"/>
      <c r="S33" s="251" t="s">
        <v>172</v>
      </c>
      <c r="T33" s="252"/>
      <c r="U33" s="252"/>
      <c r="V33" s="252"/>
      <c r="W33" s="253"/>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4"/>
      <c r="BG33" s="255"/>
      <c r="BH33" s="256"/>
      <c r="BI33" s="257"/>
      <c r="BJ33" s="258"/>
      <c r="BK33" s="259"/>
      <c r="BL33" s="259"/>
      <c r="BM33" s="259"/>
      <c r="BN33" s="260"/>
    </row>
    <row r="34" spans="2:66" ht="20.25" customHeight="1" x14ac:dyDescent="0.4">
      <c r="B34" s="268"/>
      <c r="C34" s="362"/>
      <c r="D34" s="366"/>
      <c r="E34" s="335"/>
      <c r="F34" s="367"/>
      <c r="G34" s="287"/>
      <c r="H34" s="288"/>
      <c r="I34" s="163"/>
      <c r="J34" s="164" t="str">
        <f>G33</f>
        <v>看護職員</v>
      </c>
      <c r="K34" s="163"/>
      <c r="L34" s="164" t="str">
        <f>M33</f>
        <v>A</v>
      </c>
      <c r="M34" s="289"/>
      <c r="N34" s="290"/>
      <c r="O34" s="291"/>
      <c r="P34" s="292"/>
      <c r="Q34" s="292"/>
      <c r="R34" s="288"/>
      <c r="S34" s="251"/>
      <c r="T34" s="252"/>
      <c r="U34" s="252"/>
      <c r="V34" s="252"/>
      <c r="W34" s="253"/>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84">
        <f>IF($BI$3="４週",SUM(AA34:BB34),IF($BI$3="暦月",SUM(AA34:BE34),""))</f>
        <v>160</v>
      </c>
      <c r="BG34" s="285"/>
      <c r="BH34" s="286">
        <f>IF($BI$3="４週",BF34/4,IF($BI$3="暦月",(BF34/($BI$8/7)),""))</f>
        <v>40</v>
      </c>
      <c r="BI34" s="285"/>
      <c r="BJ34" s="281"/>
      <c r="BK34" s="282"/>
      <c r="BL34" s="282"/>
      <c r="BM34" s="282"/>
      <c r="BN34" s="283"/>
    </row>
    <row r="35" spans="2:66" ht="20.25" customHeight="1" x14ac:dyDescent="0.4">
      <c r="B35" s="267">
        <f>B33+1</f>
        <v>10</v>
      </c>
      <c r="C35" s="368" t="s">
        <v>131</v>
      </c>
      <c r="D35" s="369" t="s">
        <v>160</v>
      </c>
      <c r="E35" s="335"/>
      <c r="F35" s="367"/>
      <c r="G35" s="269" t="s">
        <v>104</v>
      </c>
      <c r="H35" s="270"/>
      <c r="I35" s="163"/>
      <c r="J35" s="164"/>
      <c r="K35" s="163"/>
      <c r="L35" s="164"/>
      <c r="M35" s="273" t="s">
        <v>89</v>
      </c>
      <c r="N35" s="274"/>
      <c r="O35" s="277" t="s">
        <v>19</v>
      </c>
      <c r="P35" s="278"/>
      <c r="Q35" s="278"/>
      <c r="R35" s="270"/>
      <c r="S35" s="251" t="s">
        <v>173</v>
      </c>
      <c r="T35" s="252"/>
      <c r="U35" s="252"/>
      <c r="V35" s="252"/>
      <c r="W35" s="253"/>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4"/>
      <c r="BG35" s="255"/>
      <c r="BH35" s="256"/>
      <c r="BI35" s="257"/>
      <c r="BJ35" s="258"/>
      <c r="BK35" s="259"/>
      <c r="BL35" s="259"/>
      <c r="BM35" s="259"/>
      <c r="BN35" s="260"/>
    </row>
    <row r="36" spans="2:66" ht="20.25" customHeight="1" x14ac:dyDescent="0.4">
      <c r="B36" s="268"/>
      <c r="C36" s="362"/>
      <c r="D36" s="366"/>
      <c r="E36" s="335"/>
      <c r="F36" s="367"/>
      <c r="G36" s="287"/>
      <c r="H36" s="288"/>
      <c r="I36" s="163"/>
      <c r="J36" s="164" t="str">
        <f>G35</f>
        <v>介護職員</v>
      </c>
      <c r="K36" s="163"/>
      <c r="L36" s="164" t="str">
        <f>M35</f>
        <v>A</v>
      </c>
      <c r="M36" s="289"/>
      <c r="N36" s="290"/>
      <c r="O36" s="291"/>
      <c r="P36" s="292"/>
      <c r="Q36" s="292"/>
      <c r="R36" s="288"/>
      <c r="S36" s="251"/>
      <c r="T36" s="252"/>
      <c r="U36" s="252"/>
      <c r="V36" s="252"/>
      <c r="W36" s="253"/>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84">
        <f>IF($BI$3="４週",SUM(AA36:BB36),IF($BI$3="暦月",SUM(AA36:BE36),""))</f>
        <v>160</v>
      </c>
      <c r="BG36" s="285"/>
      <c r="BH36" s="286">
        <f>IF($BI$3="４週",BF36/4,IF($BI$3="暦月",(BF36/($BI$8/7)),""))</f>
        <v>40</v>
      </c>
      <c r="BI36" s="285"/>
      <c r="BJ36" s="281"/>
      <c r="BK36" s="282"/>
      <c r="BL36" s="282"/>
      <c r="BM36" s="282"/>
      <c r="BN36" s="283"/>
    </row>
    <row r="37" spans="2:66" ht="20.25" customHeight="1" x14ac:dyDescent="0.4">
      <c r="B37" s="267">
        <f>B35+1</f>
        <v>11</v>
      </c>
      <c r="C37" s="368"/>
      <c r="D37" s="369" t="s">
        <v>160</v>
      </c>
      <c r="E37" s="335"/>
      <c r="F37" s="367"/>
      <c r="G37" s="269" t="s">
        <v>104</v>
      </c>
      <c r="H37" s="270"/>
      <c r="I37" s="163"/>
      <c r="J37" s="164"/>
      <c r="K37" s="163"/>
      <c r="L37" s="164"/>
      <c r="M37" s="273" t="s">
        <v>89</v>
      </c>
      <c r="N37" s="274"/>
      <c r="O37" s="277" t="s">
        <v>90</v>
      </c>
      <c r="P37" s="278"/>
      <c r="Q37" s="278"/>
      <c r="R37" s="270"/>
      <c r="S37" s="251" t="s">
        <v>174</v>
      </c>
      <c r="T37" s="252"/>
      <c r="U37" s="252"/>
      <c r="V37" s="252"/>
      <c r="W37" s="253"/>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4"/>
      <c r="BG37" s="255"/>
      <c r="BH37" s="256"/>
      <c r="BI37" s="257"/>
      <c r="BJ37" s="258"/>
      <c r="BK37" s="259"/>
      <c r="BL37" s="259"/>
      <c r="BM37" s="259"/>
      <c r="BN37" s="260"/>
    </row>
    <row r="38" spans="2:66" ht="20.25" customHeight="1" x14ac:dyDescent="0.4">
      <c r="B38" s="268"/>
      <c r="C38" s="362"/>
      <c r="D38" s="366"/>
      <c r="E38" s="335"/>
      <c r="F38" s="367"/>
      <c r="G38" s="287"/>
      <c r="H38" s="288"/>
      <c r="I38" s="163"/>
      <c r="J38" s="164" t="str">
        <f>G37</f>
        <v>介護職員</v>
      </c>
      <c r="K38" s="163"/>
      <c r="L38" s="164" t="str">
        <f>M37</f>
        <v>A</v>
      </c>
      <c r="M38" s="289"/>
      <c r="N38" s="290"/>
      <c r="O38" s="291"/>
      <c r="P38" s="292"/>
      <c r="Q38" s="292"/>
      <c r="R38" s="288"/>
      <c r="S38" s="251"/>
      <c r="T38" s="252"/>
      <c r="U38" s="252"/>
      <c r="V38" s="252"/>
      <c r="W38" s="253"/>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84">
        <f>IF($BI$3="４週",SUM(AA38:BB38),IF($BI$3="暦月",SUM(AA38:BE38),""))</f>
        <v>160</v>
      </c>
      <c r="BG38" s="285"/>
      <c r="BH38" s="286">
        <f>IF($BI$3="４週",BF38/4,IF($BI$3="暦月",(BF38/($BI$8/7)),""))</f>
        <v>40</v>
      </c>
      <c r="BI38" s="285"/>
      <c r="BJ38" s="281"/>
      <c r="BK38" s="282"/>
      <c r="BL38" s="282"/>
      <c r="BM38" s="282"/>
      <c r="BN38" s="283"/>
    </row>
    <row r="39" spans="2:66" ht="20.25" customHeight="1" x14ac:dyDescent="0.4">
      <c r="B39" s="267">
        <f>B37+1</f>
        <v>12</v>
      </c>
      <c r="C39" s="368"/>
      <c r="D39" s="369" t="s">
        <v>160</v>
      </c>
      <c r="E39" s="335"/>
      <c r="F39" s="367"/>
      <c r="G39" s="269" t="s">
        <v>104</v>
      </c>
      <c r="H39" s="270"/>
      <c r="I39" s="163"/>
      <c r="J39" s="164"/>
      <c r="K39" s="163"/>
      <c r="L39" s="164"/>
      <c r="M39" s="273" t="s">
        <v>89</v>
      </c>
      <c r="N39" s="274"/>
      <c r="O39" s="277" t="s">
        <v>90</v>
      </c>
      <c r="P39" s="278"/>
      <c r="Q39" s="278"/>
      <c r="R39" s="270"/>
      <c r="S39" s="251" t="s">
        <v>175</v>
      </c>
      <c r="T39" s="252"/>
      <c r="U39" s="252"/>
      <c r="V39" s="252"/>
      <c r="W39" s="253"/>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4"/>
      <c r="BG39" s="255"/>
      <c r="BH39" s="256"/>
      <c r="BI39" s="257"/>
      <c r="BJ39" s="258"/>
      <c r="BK39" s="259"/>
      <c r="BL39" s="259"/>
      <c r="BM39" s="259"/>
      <c r="BN39" s="260"/>
    </row>
    <row r="40" spans="2:66" ht="20.25" customHeight="1" x14ac:dyDescent="0.4">
      <c r="B40" s="268"/>
      <c r="C40" s="362"/>
      <c r="D40" s="366"/>
      <c r="E40" s="335"/>
      <c r="F40" s="367"/>
      <c r="G40" s="287"/>
      <c r="H40" s="288"/>
      <c r="I40" s="163"/>
      <c r="J40" s="164" t="str">
        <f>G39</f>
        <v>介護職員</v>
      </c>
      <c r="K40" s="163"/>
      <c r="L40" s="164" t="str">
        <f>M39</f>
        <v>A</v>
      </c>
      <c r="M40" s="289"/>
      <c r="N40" s="290"/>
      <c r="O40" s="291"/>
      <c r="P40" s="292"/>
      <c r="Q40" s="292"/>
      <c r="R40" s="288"/>
      <c r="S40" s="251"/>
      <c r="T40" s="252"/>
      <c r="U40" s="252"/>
      <c r="V40" s="252"/>
      <c r="W40" s="253"/>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84">
        <f>IF($BI$3="４週",SUM(AA40:BB40),IF($BI$3="暦月",SUM(AA40:BE40),""))</f>
        <v>160</v>
      </c>
      <c r="BG40" s="285"/>
      <c r="BH40" s="286">
        <f>IF($BI$3="４週",BF40/4,IF($BI$3="暦月",(BF40/($BI$8/7)),""))</f>
        <v>40</v>
      </c>
      <c r="BI40" s="285"/>
      <c r="BJ40" s="281"/>
      <c r="BK40" s="282"/>
      <c r="BL40" s="282"/>
      <c r="BM40" s="282"/>
      <c r="BN40" s="283"/>
    </row>
    <row r="41" spans="2:66" ht="20.25" customHeight="1" x14ac:dyDescent="0.4">
      <c r="B41" s="267">
        <f>B39+1</f>
        <v>13</v>
      </c>
      <c r="C41" s="368"/>
      <c r="D41" s="369" t="s">
        <v>160</v>
      </c>
      <c r="E41" s="335"/>
      <c r="F41" s="367"/>
      <c r="G41" s="269" t="s">
        <v>104</v>
      </c>
      <c r="H41" s="270"/>
      <c r="I41" s="163"/>
      <c r="J41" s="164"/>
      <c r="K41" s="163"/>
      <c r="L41" s="164"/>
      <c r="M41" s="273" t="s">
        <v>89</v>
      </c>
      <c r="N41" s="274"/>
      <c r="O41" s="277" t="s">
        <v>90</v>
      </c>
      <c r="P41" s="278"/>
      <c r="Q41" s="278"/>
      <c r="R41" s="270"/>
      <c r="S41" s="251" t="s">
        <v>176</v>
      </c>
      <c r="T41" s="252"/>
      <c r="U41" s="252"/>
      <c r="V41" s="252"/>
      <c r="W41" s="253"/>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314</v>
      </c>
      <c r="BA41" s="106"/>
      <c r="BB41" s="107" t="s">
        <v>248</v>
      </c>
      <c r="BC41" s="105"/>
      <c r="BD41" s="106"/>
      <c r="BE41" s="108"/>
      <c r="BF41" s="254"/>
      <c r="BG41" s="255"/>
      <c r="BH41" s="256"/>
      <c r="BI41" s="257"/>
      <c r="BJ41" s="258"/>
      <c r="BK41" s="259"/>
      <c r="BL41" s="259"/>
      <c r="BM41" s="259"/>
      <c r="BN41" s="260"/>
    </row>
    <row r="42" spans="2:66" ht="20.25" customHeight="1" x14ac:dyDescent="0.4">
      <c r="B42" s="268"/>
      <c r="C42" s="362"/>
      <c r="D42" s="366"/>
      <c r="E42" s="335"/>
      <c r="F42" s="367"/>
      <c r="G42" s="287"/>
      <c r="H42" s="288"/>
      <c r="I42" s="163"/>
      <c r="J42" s="164" t="str">
        <f>G41</f>
        <v>介護職員</v>
      </c>
      <c r="K42" s="163"/>
      <c r="L42" s="164" t="str">
        <f>M41</f>
        <v>A</v>
      </c>
      <c r="M42" s="289"/>
      <c r="N42" s="290"/>
      <c r="O42" s="291"/>
      <c r="P42" s="292"/>
      <c r="Q42" s="292"/>
      <c r="R42" s="288"/>
      <c r="S42" s="251"/>
      <c r="T42" s="252"/>
      <c r="U42" s="252"/>
      <c r="V42" s="252"/>
      <c r="W42" s="253"/>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84">
        <f>IF($BI$3="４週",SUM(AA42:BB42),IF($BI$3="暦月",SUM(AA42:BE42),""))</f>
        <v>160</v>
      </c>
      <c r="BG42" s="285"/>
      <c r="BH42" s="286">
        <f>IF($BI$3="４週",BF42/4,IF($BI$3="暦月",(BF42/($BI$8/7)),""))</f>
        <v>40</v>
      </c>
      <c r="BI42" s="285"/>
      <c r="BJ42" s="281"/>
      <c r="BK42" s="282"/>
      <c r="BL42" s="282"/>
      <c r="BM42" s="282"/>
      <c r="BN42" s="283"/>
    </row>
    <row r="43" spans="2:66" ht="20.25" customHeight="1" x14ac:dyDescent="0.4">
      <c r="B43" s="267">
        <f>B41+1</f>
        <v>14</v>
      </c>
      <c r="C43" s="368"/>
      <c r="D43" s="369" t="s">
        <v>160</v>
      </c>
      <c r="E43" s="335"/>
      <c r="F43" s="367"/>
      <c r="G43" s="269" t="s">
        <v>104</v>
      </c>
      <c r="H43" s="270"/>
      <c r="I43" s="163"/>
      <c r="J43" s="164"/>
      <c r="K43" s="163"/>
      <c r="L43" s="164"/>
      <c r="M43" s="273" t="s">
        <v>100</v>
      </c>
      <c r="N43" s="274"/>
      <c r="O43" s="277" t="s">
        <v>90</v>
      </c>
      <c r="P43" s="278"/>
      <c r="Q43" s="278"/>
      <c r="R43" s="270"/>
      <c r="S43" s="251" t="s">
        <v>177</v>
      </c>
      <c r="T43" s="252"/>
      <c r="U43" s="252"/>
      <c r="V43" s="252"/>
      <c r="W43" s="253"/>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4"/>
      <c r="BG43" s="255"/>
      <c r="BH43" s="256"/>
      <c r="BI43" s="257"/>
      <c r="BJ43" s="258"/>
      <c r="BK43" s="259"/>
      <c r="BL43" s="259"/>
      <c r="BM43" s="259"/>
      <c r="BN43" s="260"/>
    </row>
    <row r="44" spans="2:66" ht="20.25" customHeight="1" x14ac:dyDescent="0.4">
      <c r="B44" s="268"/>
      <c r="C44" s="362"/>
      <c r="D44" s="366"/>
      <c r="E44" s="335"/>
      <c r="F44" s="367"/>
      <c r="G44" s="287"/>
      <c r="H44" s="288"/>
      <c r="I44" s="163"/>
      <c r="J44" s="164" t="str">
        <f>G43</f>
        <v>介護職員</v>
      </c>
      <c r="K44" s="163"/>
      <c r="L44" s="164" t="str">
        <f>M43</f>
        <v>C</v>
      </c>
      <c r="M44" s="289"/>
      <c r="N44" s="290"/>
      <c r="O44" s="291"/>
      <c r="P44" s="292"/>
      <c r="Q44" s="292"/>
      <c r="R44" s="288"/>
      <c r="S44" s="251"/>
      <c r="T44" s="252"/>
      <c r="U44" s="252"/>
      <c r="V44" s="252"/>
      <c r="W44" s="253"/>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84">
        <f>IF($BI$3="４週",SUM(AA44:BB44),IF($BI$3="暦月",SUM(AA44:BE44),""))</f>
        <v>128</v>
      </c>
      <c r="BG44" s="285"/>
      <c r="BH44" s="286">
        <f>IF($BI$3="４週",BF44/4,IF($BI$3="暦月",(BF44/($BI$8/7)),""))</f>
        <v>32</v>
      </c>
      <c r="BI44" s="285"/>
      <c r="BJ44" s="281"/>
      <c r="BK44" s="282"/>
      <c r="BL44" s="282"/>
      <c r="BM44" s="282"/>
      <c r="BN44" s="283"/>
    </row>
    <row r="45" spans="2:66" ht="20.25" customHeight="1" x14ac:dyDescent="0.4">
      <c r="B45" s="267">
        <f>B43+1</f>
        <v>15</v>
      </c>
      <c r="C45" s="368" t="s">
        <v>163</v>
      </c>
      <c r="D45" s="369" t="s">
        <v>161</v>
      </c>
      <c r="E45" s="335"/>
      <c r="F45" s="367"/>
      <c r="G45" s="269" t="s">
        <v>104</v>
      </c>
      <c r="H45" s="270"/>
      <c r="I45" s="163"/>
      <c r="J45" s="164"/>
      <c r="K45" s="163"/>
      <c r="L45" s="164"/>
      <c r="M45" s="273" t="s">
        <v>89</v>
      </c>
      <c r="N45" s="274"/>
      <c r="O45" s="277" t="s">
        <v>19</v>
      </c>
      <c r="P45" s="278"/>
      <c r="Q45" s="278"/>
      <c r="R45" s="270"/>
      <c r="S45" s="251" t="s">
        <v>178</v>
      </c>
      <c r="T45" s="252"/>
      <c r="U45" s="252"/>
      <c r="V45" s="252"/>
      <c r="W45" s="253"/>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4"/>
      <c r="BG45" s="255"/>
      <c r="BH45" s="256"/>
      <c r="BI45" s="257"/>
      <c r="BJ45" s="258"/>
      <c r="BK45" s="259"/>
      <c r="BL45" s="259"/>
      <c r="BM45" s="259"/>
      <c r="BN45" s="260"/>
    </row>
    <row r="46" spans="2:66" ht="20.25" customHeight="1" x14ac:dyDescent="0.4">
      <c r="B46" s="268"/>
      <c r="C46" s="362"/>
      <c r="D46" s="366"/>
      <c r="E46" s="335"/>
      <c r="F46" s="367"/>
      <c r="G46" s="287"/>
      <c r="H46" s="288"/>
      <c r="I46" s="163"/>
      <c r="J46" s="164" t="str">
        <f>G45</f>
        <v>介護職員</v>
      </c>
      <c r="K46" s="163"/>
      <c r="L46" s="164" t="str">
        <f>M45</f>
        <v>A</v>
      </c>
      <c r="M46" s="289"/>
      <c r="N46" s="290"/>
      <c r="O46" s="291"/>
      <c r="P46" s="292"/>
      <c r="Q46" s="292"/>
      <c r="R46" s="288"/>
      <c r="S46" s="251"/>
      <c r="T46" s="252"/>
      <c r="U46" s="252"/>
      <c r="V46" s="252"/>
      <c r="W46" s="253"/>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84">
        <f>IF($BI$3="４週",SUM(AA46:BB46),IF($BI$3="暦月",SUM(AA46:BE46),""))</f>
        <v>160</v>
      </c>
      <c r="BG46" s="285"/>
      <c r="BH46" s="286">
        <f>IF($BI$3="４週",BF46/4,IF($BI$3="暦月",(BF46/($BI$8/7)),""))</f>
        <v>40</v>
      </c>
      <c r="BI46" s="285"/>
      <c r="BJ46" s="281"/>
      <c r="BK46" s="282"/>
      <c r="BL46" s="282"/>
      <c r="BM46" s="282"/>
      <c r="BN46" s="283"/>
    </row>
    <row r="47" spans="2:66" ht="20.25" customHeight="1" x14ac:dyDescent="0.4">
      <c r="B47" s="267">
        <f>B45+1</f>
        <v>16</v>
      </c>
      <c r="C47" s="368"/>
      <c r="D47" s="369" t="s">
        <v>161</v>
      </c>
      <c r="E47" s="335"/>
      <c r="F47" s="367"/>
      <c r="G47" s="269" t="s">
        <v>104</v>
      </c>
      <c r="H47" s="270"/>
      <c r="I47" s="163"/>
      <c r="J47" s="164"/>
      <c r="K47" s="163"/>
      <c r="L47" s="164"/>
      <c r="M47" s="273" t="s">
        <v>89</v>
      </c>
      <c r="N47" s="274"/>
      <c r="O47" s="277" t="s">
        <v>90</v>
      </c>
      <c r="P47" s="278"/>
      <c r="Q47" s="278"/>
      <c r="R47" s="270"/>
      <c r="S47" s="251" t="s">
        <v>179</v>
      </c>
      <c r="T47" s="252"/>
      <c r="U47" s="252"/>
      <c r="V47" s="252"/>
      <c r="W47" s="253"/>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4"/>
      <c r="BG47" s="255"/>
      <c r="BH47" s="256"/>
      <c r="BI47" s="257"/>
      <c r="BJ47" s="258"/>
      <c r="BK47" s="259"/>
      <c r="BL47" s="259"/>
      <c r="BM47" s="259"/>
      <c r="BN47" s="260"/>
    </row>
    <row r="48" spans="2:66" ht="20.25" customHeight="1" x14ac:dyDescent="0.4">
      <c r="B48" s="268"/>
      <c r="C48" s="362"/>
      <c r="D48" s="366"/>
      <c r="E48" s="335"/>
      <c r="F48" s="367"/>
      <c r="G48" s="287"/>
      <c r="H48" s="288"/>
      <c r="I48" s="163"/>
      <c r="J48" s="164" t="str">
        <f>G47</f>
        <v>介護職員</v>
      </c>
      <c r="K48" s="163"/>
      <c r="L48" s="164" t="str">
        <f>M47</f>
        <v>A</v>
      </c>
      <c r="M48" s="289"/>
      <c r="N48" s="290"/>
      <c r="O48" s="291"/>
      <c r="P48" s="292"/>
      <c r="Q48" s="292"/>
      <c r="R48" s="288"/>
      <c r="S48" s="251"/>
      <c r="T48" s="252"/>
      <c r="U48" s="252"/>
      <c r="V48" s="252"/>
      <c r="W48" s="253"/>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84">
        <f>IF($BI$3="４週",SUM(AA48:BB48),IF($BI$3="暦月",SUM(AA48:BE48),""))</f>
        <v>160</v>
      </c>
      <c r="BG48" s="285"/>
      <c r="BH48" s="286">
        <f>IF($BI$3="４週",BF48/4,IF($BI$3="暦月",(BF48/($BI$8/7)),""))</f>
        <v>40</v>
      </c>
      <c r="BI48" s="285"/>
      <c r="BJ48" s="281"/>
      <c r="BK48" s="282"/>
      <c r="BL48" s="282"/>
      <c r="BM48" s="282"/>
      <c r="BN48" s="283"/>
    </row>
    <row r="49" spans="2:66" ht="20.25" customHeight="1" x14ac:dyDescent="0.4">
      <c r="B49" s="267">
        <f>B47+1</f>
        <v>17</v>
      </c>
      <c r="C49" s="368"/>
      <c r="D49" s="369" t="s">
        <v>161</v>
      </c>
      <c r="E49" s="335"/>
      <c r="F49" s="367"/>
      <c r="G49" s="269" t="s">
        <v>104</v>
      </c>
      <c r="H49" s="270"/>
      <c r="I49" s="163"/>
      <c r="J49" s="164"/>
      <c r="K49" s="163"/>
      <c r="L49" s="164"/>
      <c r="M49" s="273" t="s">
        <v>89</v>
      </c>
      <c r="N49" s="274"/>
      <c r="O49" s="277" t="s">
        <v>90</v>
      </c>
      <c r="P49" s="278"/>
      <c r="Q49" s="278"/>
      <c r="R49" s="270"/>
      <c r="S49" s="251" t="s">
        <v>180</v>
      </c>
      <c r="T49" s="252"/>
      <c r="U49" s="252"/>
      <c r="V49" s="252"/>
      <c r="W49" s="253"/>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4"/>
      <c r="BG49" s="255"/>
      <c r="BH49" s="256"/>
      <c r="BI49" s="257"/>
      <c r="BJ49" s="258"/>
      <c r="BK49" s="259"/>
      <c r="BL49" s="259"/>
      <c r="BM49" s="259"/>
      <c r="BN49" s="260"/>
    </row>
    <row r="50" spans="2:66" ht="20.25" customHeight="1" x14ac:dyDescent="0.4">
      <c r="B50" s="268"/>
      <c r="C50" s="362"/>
      <c r="D50" s="366"/>
      <c r="E50" s="335"/>
      <c r="F50" s="367"/>
      <c r="G50" s="287"/>
      <c r="H50" s="288"/>
      <c r="I50" s="163"/>
      <c r="J50" s="164" t="str">
        <f>G49</f>
        <v>介護職員</v>
      </c>
      <c r="K50" s="163"/>
      <c r="L50" s="164" t="str">
        <f>M49</f>
        <v>A</v>
      </c>
      <c r="M50" s="289"/>
      <c r="N50" s="290"/>
      <c r="O50" s="291"/>
      <c r="P50" s="292"/>
      <c r="Q50" s="292"/>
      <c r="R50" s="288"/>
      <c r="S50" s="251"/>
      <c r="T50" s="252"/>
      <c r="U50" s="252"/>
      <c r="V50" s="252"/>
      <c r="W50" s="253"/>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84">
        <f>IF($BI$3="４週",SUM(AA50:BB50),IF($BI$3="暦月",SUM(AA50:BE50),""))</f>
        <v>160</v>
      </c>
      <c r="BG50" s="285"/>
      <c r="BH50" s="286">
        <f>IF($BI$3="４週",BF50/4,IF($BI$3="暦月",(BF50/($BI$8/7)),""))</f>
        <v>40</v>
      </c>
      <c r="BI50" s="285"/>
      <c r="BJ50" s="281"/>
      <c r="BK50" s="282"/>
      <c r="BL50" s="282"/>
      <c r="BM50" s="282"/>
      <c r="BN50" s="283"/>
    </row>
    <row r="51" spans="2:66" ht="20.25" customHeight="1" x14ac:dyDescent="0.4">
      <c r="B51" s="267">
        <f>B49+1</f>
        <v>18</v>
      </c>
      <c r="C51" s="368"/>
      <c r="D51" s="369" t="s">
        <v>166</v>
      </c>
      <c r="E51" s="335"/>
      <c r="F51" s="367"/>
      <c r="G51" s="269" t="s">
        <v>104</v>
      </c>
      <c r="H51" s="270"/>
      <c r="I51" s="163"/>
      <c r="J51" s="164"/>
      <c r="K51" s="163"/>
      <c r="L51" s="164"/>
      <c r="M51" s="273" t="s">
        <v>89</v>
      </c>
      <c r="N51" s="274"/>
      <c r="O51" s="277" t="s">
        <v>90</v>
      </c>
      <c r="P51" s="278"/>
      <c r="Q51" s="278"/>
      <c r="R51" s="270"/>
      <c r="S51" s="251" t="s">
        <v>181</v>
      </c>
      <c r="T51" s="252"/>
      <c r="U51" s="252"/>
      <c r="V51" s="252"/>
      <c r="W51" s="253"/>
      <c r="X51" s="195" t="s">
        <v>18</v>
      </c>
      <c r="Y51" s="118"/>
      <c r="Z51" s="119"/>
      <c r="AA51" s="105" t="s">
        <v>313</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4"/>
      <c r="BG51" s="255"/>
      <c r="BH51" s="256"/>
      <c r="BI51" s="257"/>
      <c r="BJ51" s="258"/>
      <c r="BK51" s="259"/>
      <c r="BL51" s="259"/>
      <c r="BM51" s="259"/>
      <c r="BN51" s="260"/>
    </row>
    <row r="52" spans="2:66" ht="20.25" customHeight="1" x14ac:dyDescent="0.4">
      <c r="B52" s="268"/>
      <c r="C52" s="362"/>
      <c r="D52" s="366"/>
      <c r="E52" s="335"/>
      <c r="F52" s="367"/>
      <c r="G52" s="287"/>
      <c r="H52" s="288"/>
      <c r="I52" s="163"/>
      <c r="J52" s="164" t="str">
        <f>G51</f>
        <v>介護職員</v>
      </c>
      <c r="K52" s="163"/>
      <c r="L52" s="164" t="str">
        <f>M51</f>
        <v>A</v>
      </c>
      <c r="M52" s="289"/>
      <c r="N52" s="290"/>
      <c r="O52" s="291"/>
      <c r="P52" s="292"/>
      <c r="Q52" s="292"/>
      <c r="R52" s="288"/>
      <c r="S52" s="251"/>
      <c r="T52" s="252"/>
      <c r="U52" s="252"/>
      <c r="V52" s="252"/>
      <c r="W52" s="253"/>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84">
        <f>IF($BI$3="４週",SUM(AA52:BB52),IF($BI$3="暦月",SUM(AA52:BE52),""))</f>
        <v>160</v>
      </c>
      <c r="BG52" s="285"/>
      <c r="BH52" s="286">
        <f>IF($BI$3="４週",BF52/4,IF($BI$3="暦月",(BF52/($BI$8/7)),""))</f>
        <v>40</v>
      </c>
      <c r="BI52" s="285"/>
      <c r="BJ52" s="281"/>
      <c r="BK52" s="282"/>
      <c r="BL52" s="282"/>
      <c r="BM52" s="282"/>
      <c r="BN52" s="283"/>
    </row>
    <row r="53" spans="2:66" ht="20.25" customHeight="1" x14ac:dyDescent="0.4">
      <c r="B53" s="267">
        <f>B51+1</f>
        <v>19</v>
      </c>
      <c r="C53" s="368"/>
      <c r="D53" s="369" t="s">
        <v>161</v>
      </c>
      <c r="E53" s="335"/>
      <c r="F53" s="367"/>
      <c r="G53" s="269" t="s">
        <v>104</v>
      </c>
      <c r="H53" s="270"/>
      <c r="I53" s="165"/>
      <c r="J53" s="166"/>
      <c r="K53" s="165"/>
      <c r="L53" s="166"/>
      <c r="M53" s="273" t="s">
        <v>100</v>
      </c>
      <c r="N53" s="274"/>
      <c r="O53" s="277" t="s">
        <v>90</v>
      </c>
      <c r="P53" s="278"/>
      <c r="Q53" s="278"/>
      <c r="R53" s="270"/>
      <c r="S53" s="251" t="s">
        <v>182</v>
      </c>
      <c r="T53" s="252"/>
      <c r="U53" s="252"/>
      <c r="V53" s="252"/>
      <c r="W53" s="253"/>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4"/>
      <c r="BG53" s="255"/>
      <c r="BH53" s="256"/>
      <c r="BI53" s="257"/>
      <c r="BJ53" s="258"/>
      <c r="BK53" s="259"/>
      <c r="BL53" s="259"/>
      <c r="BM53" s="259"/>
      <c r="BN53" s="260"/>
    </row>
    <row r="54" spans="2:66" ht="20.25" customHeight="1" x14ac:dyDescent="0.4">
      <c r="B54" s="268"/>
      <c r="C54" s="362"/>
      <c r="D54" s="366"/>
      <c r="E54" s="335"/>
      <c r="F54" s="367"/>
      <c r="G54" s="287"/>
      <c r="H54" s="288"/>
      <c r="I54" s="163"/>
      <c r="J54" s="164" t="str">
        <f>G53</f>
        <v>介護職員</v>
      </c>
      <c r="K54" s="163"/>
      <c r="L54" s="164" t="str">
        <f>M53</f>
        <v>C</v>
      </c>
      <c r="M54" s="289"/>
      <c r="N54" s="290"/>
      <c r="O54" s="291"/>
      <c r="P54" s="292"/>
      <c r="Q54" s="292"/>
      <c r="R54" s="288"/>
      <c r="S54" s="251"/>
      <c r="T54" s="252"/>
      <c r="U54" s="252"/>
      <c r="V54" s="252"/>
      <c r="W54" s="253"/>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84">
        <f>IF($BI$3="４週",SUM(AA54:BB54),IF($BI$3="暦月",SUM(AA54:BE54),""))</f>
        <v>128</v>
      </c>
      <c r="BG54" s="285"/>
      <c r="BH54" s="286">
        <f>IF($BI$3="４週",BF54/4,IF($BI$3="暦月",(BF54/($BI$8/7)),""))</f>
        <v>32</v>
      </c>
      <c r="BI54" s="285"/>
      <c r="BJ54" s="281"/>
      <c r="BK54" s="282"/>
      <c r="BL54" s="282"/>
      <c r="BM54" s="282"/>
      <c r="BN54" s="283"/>
    </row>
    <row r="55" spans="2:66" ht="20.25" customHeight="1" x14ac:dyDescent="0.4">
      <c r="B55" s="267">
        <f>B53+1</f>
        <v>20</v>
      </c>
      <c r="C55" s="368" t="s">
        <v>131</v>
      </c>
      <c r="D55" s="369" t="s">
        <v>164</v>
      </c>
      <c r="E55" s="335"/>
      <c r="F55" s="367"/>
      <c r="G55" s="269" t="s">
        <v>104</v>
      </c>
      <c r="H55" s="270"/>
      <c r="I55" s="165"/>
      <c r="J55" s="166"/>
      <c r="K55" s="165"/>
      <c r="L55" s="166"/>
      <c r="M55" s="273" t="s">
        <v>89</v>
      </c>
      <c r="N55" s="274"/>
      <c r="O55" s="277" t="s">
        <v>19</v>
      </c>
      <c r="P55" s="278"/>
      <c r="Q55" s="278"/>
      <c r="R55" s="270"/>
      <c r="S55" s="251" t="s">
        <v>183</v>
      </c>
      <c r="T55" s="252"/>
      <c r="U55" s="252"/>
      <c r="V55" s="252"/>
      <c r="W55" s="253"/>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4"/>
      <c r="BG55" s="255"/>
      <c r="BH55" s="256"/>
      <c r="BI55" s="257"/>
      <c r="BJ55" s="258"/>
      <c r="BK55" s="259"/>
      <c r="BL55" s="259"/>
      <c r="BM55" s="259"/>
      <c r="BN55" s="260"/>
    </row>
    <row r="56" spans="2:66" ht="20.25" customHeight="1" x14ac:dyDescent="0.4">
      <c r="B56" s="268"/>
      <c r="C56" s="362"/>
      <c r="D56" s="366"/>
      <c r="E56" s="335"/>
      <c r="F56" s="367"/>
      <c r="G56" s="287"/>
      <c r="H56" s="288"/>
      <c r="I56" s="163"/>
      <c r="J56" s="164" t="str">
        <f>G55</f>
        <v>介護職員</v>
      </c>
      <c r="K56" s="163"/>
      <c r="L56" s="164" t="str">
        <f>M55</f>
        <v>A</v>
      </c>
      <c r="M56" s="289"/>
      <c r="N56" s="290"/>
      <c r="O56" s="291"/>
      <c r="P56" s="292"/>
      <c r="Q56" s="292"/>
      <c r="R56" s="288"/>
      <c r="S56" s="251"/>
      <c r="T56" s="252"/>
      <c r="U56" s="252"/>
      <c r="V56" s="252"/>
      <c r="W56" s="253"/>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84">
        <f>IF($BI$3="４週",SUM(AA56:BB56),IF($BI$3="暦月",SUM(AA56:BE56),""))</f>
        <v>160</v>
      </c>
      <c r="BG56" s="285"/>
      <c r="BH56" s="286">
        <f>IF($BI$3="４週",BF56/4,IF($BI$3="暦月",(BF56/($BI$8/7)),""))</f>
        <v>40</v>
      </c>
      <c r="BI56" s="285"/>
      <c r="BJ56" s="281"/>
      <c r="BK56" s="282"/>
      <c r="BL56" s="282"/>
      <c r="BM56" s="282"/>
      <c r="BN56" s="283"/>
    </row>
    <row r="57" spans="2:66" ht="20.25" customHeight="1" x14ac:dyDescent="0.4">
      <c r="B57" s="267">
        <f>B55+1</f>
        <v>21</v>
      </c>
      <c r="C57" s="368"/>
      <c r="D57" s="369" t="s">
        <v>164</v>
      </c>
      <c r="E57" s="335"/>
      <c r="F57" s="367"/>
      <c r="G57" s="269" t="s">
        <v>104</v>
      </c>
      <c r="H57" s="270"/>
      <c r="I57" s="163"/>
      <c r="J57" s="164"/>
      <c r="K57" s="163"/>
      <c r="L57" s="164"/>
      <c r="M57" s="273" t="s">
        <v>89</v>
      </c>
      <c r="N57" s="274"/>
      <c r="O57" s="277" t="s">
        <v>90</v>
      </c>
      <c r="P57" s="278"/>
      <c r="Q57" s="278"/>
      <c r="R57" s="270"/>
      <c r="S57" s="251" t="s">
        <v>184</v>
      </c>
      <c r="T57" s="252"/>
      <c r="U57" s="252"/>
      <c r="V57" s="252"/>
      <c r="W57" s="253"/>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4"/>
      <c r="BG57" s="255"/>
      <c r="BH57" s="256"/>
      <c r="BI57" s="257"/>
      <c r="BJ57" s="258"/>
      <c r="BK57" s="259"/>
      <c r="BL57" s="259"/>
      <c r="BM57" s="259"/>
      <c r="BN57" s="260"/>
    </row>
    <row r="58" spans="2:66" ht="20.25" customHeight="1" x14ac:dyDescent="0.4">
      <c r="B58" s="268"/>
      <c r="C58" s="362"/>
      <c r="D58" s="366"/>
      <c r="E58" s="335"/>
      <c r="F58" s="367"/>
      <c r="G58" s="287"/>
      <c r="H58" s="288"/>
      <c r="I58" s="163"/>
      <c r="J58" s="164" t="str">
        <f>G57</f>
        <v>介護職員</v>
      </c>
      <c r="K58" s="163"/>
      <c r="L58" s="164" t="str">
        <f>M57</f>
        <v>A</v>
      </c>
      <c r="M58" s="289"/>
      <c r="N58" s="290"/>
      <c r="O58" s="291"/>
      <c r="P58" s="292"/>
      <c r="Q58" s="292"/>
      <c r="R58" s="288"/>
      <c r="S58" s="251"/>
      <c r="T58" s="252"/>
      <c r="U58" s="252"/>
      <c r="V58" s="252"/>
      <c r="W58" s="253"/>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84">
        <f>IF($BI$3="４週",SUM(AA58:BB58),IF($BI$3="暦月",SUM(AA58:BE58),""))</f>
        <v>160</v>
      </c>
      <c r="BG58" s="285"/>
      <c r="BH58" s="286">
        <f>IF($BI$3="４週",BF58/4,IF($BI$3="暦月",(BF58/($BI$8/7)),""))</f>
        <v>40</v>
      </c>
      <c r="BI58" s="285"/>
      <c r="BJ58" s="281"/>
      <c r="BK58" s="282"/>
      <c r="BL58" s="282"/>
      <c r="BM58" s="282"/>
      <c r="BN58" s="283"/>
    </row>
    <row r="59" spans="2:66" ht="20.25" customHeight="1" x14ac:dyDescent="0.4">
      <c r="B59" s="267">
        <f>B57+1</f>
        <v>22</v>
      </c>
      <c r="C59" s="368"/>
      <c r="D59" s="369" t="s">
        <v>164</v>
      </c>
      <c r="E59" s="335"/>
      <c r="F59" s="367"/>
      <c r="G59" s="269" t="s">
        <v>104</v>
      </c>
      <c r="H59" s="270"/>
      <c r="I59" s="163"/>
      <c r="J59" s="164"/>
      <c r="K59" s="163"/>
      <c r="L59" s="164"/>
      <c r="M59" s="273" t="s">
        <v>89</v>
      </c>
      <c r="N59" s="274"/>
      <c r="O59" s="277" t="s">
        <v>90</v>
      </c>
      <c r="P59" s="278"/>
      <c r="Q59" s="278"/>
      <c r="R59" s="270"/>
      <c r="S59" s="251" t="s">
        <v>185</v>
      </c>
      <c r="T59" s="252"/>
      <c r="U59" s="252"/>
      <c r="V59" s="252"/>
      <c r="W59" s="253"/>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4"/>
      <c r="BG59" s="255"/>
      <c r="BH59" s="256"/>
      <c r="BI59" s="257"/>
      <c r="BJ59" s="258"/>
      <c r="BK59" s="259"/>
      <c r="BL59" s="259"/>
      <c r="BM59" s="259"/>
      <c r="BN59" s="260"/>
    </row>
    <row r="60" spans="2:66" ht="20.25" customHeight="1" x14ac:dyDescent="0.4">
      <c r="B60" s="268"/>
      <c r="C60" s="362"/>
      <c r="D60" s="366"/>
      <c r="E60" s="335"/>
      <c r="F60" s="367"/>
      <c r="G60" s="287"/>
      <c r="H60" s="288"/>
      <c r="I60" s="163"/>
      <c r="J60" s="164" t="str">
        <f>G59</f>
        <v>介護職員</v>
      </c>
      <c r="K60" s="163"/>
      <c r="L60" s="164" t="str">
        <f>M59</f>
        <v>A</v>
      </c>
      <c r="M60" s="289"/>
      <c r="N60" s="290"/>
      <c r="O60" s="291"/>
      <c r="P60" s="292"/>
      <c r="Q60" s="292"/>
      <c r="R60" s="288"/>
      <c r="S60" s="251"/>
      <c r="T60" s="252"/>
      <c r="U60" s="252"/>
      <c r="V60" s="252"/>
      <c r="W60" s="253"/>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84">
        <f>IF($BI$3="４週",SUM(AA60:BB60),IF($BI$3="暦月",SUM(AA60:BE60),""))</f>
        <v>160</v>
      </c>
      <c r="BG60" s="285"/>
      <c r="BH60" s="286">
        <f>IF($BI$3="４週",BF60/4,IF($BI$3="暦月",(BF60/($BI$8/7)),""))</f>
        <v>40</v>
      </c>
      <c r="BI60" s="285"/>
      <c r="BJ60" s="281"/>
      <c r="BK60" s="282"/>
      <c r="BL60" s="282"/>
      <c r="BM60" s="282"/>
      <c r="BN60" s="283"/>
    </row>
    <row r="61" spans="2:66" ht="20.25" customHeight="1" x14ac:dyDescent="0.4">
      <c r="B61" s="267">
        <f>B59+1</f>
        <v>23</v>
      </c>
      <c r="C61" s="368"/>
      <c r="D61" s="369" t="s">
        <v>164</v>
      </c>
      <c r="E61" s="335"/>
      <c r="F61" s="367"/>
      <c r="G61" s="269" t="s">
        <v>104</v>
      </c>
      <c r="H61" s="270"/>
      <c r="I61" s="163"/>
      <c r="J61" s="164"/>
      <c r="K61" s="163"/>
      <c r="L61" s="164"/>
      <c r="M61" s="273" t="s">
        <v>89</v>
      </c>
      <c r="N61" s="274"/>
      <c r="O61" s="277" t="s">
        <v>90</v>
      </c>
      <c r="P61" s="278"/>
      <c r="Q61" s="278"/>
      <c r="R61" s="270"/>
      <c r="S61" s="251" t="s">
        <v>186</v>
      </c>
      <c r="T61" s="252"/>
      <c r="U61" s="252"/>
      <c r="V61" s="252"/>
      <c r="W61" s="253"/>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314</v>
      </c>
      <c r="BA61" s="106"/>
      <c r="BB61" s="107" t="s">
        <v>248</v>
      </c>
      <c r="BC61" s="105"/>
      <c r="BD61" s="106"/>
      <c r="BE61" s="108"/>
      <c r="BF61" s="254"/>
      <c r="BG61" s="255"/>
      <c r="BH61" s="256"/>
      <c r="BI61" s="257"/>
      <c r="BJ61" s="258"/>
      <c r="BK61" s="259"/>
      <c r="BL61" s="259"/>
      <c r="BM61" s="259"/>
      <c r="BN61" s="260"/>
    </row>
    <row r="62" spans="2:66" ht="20.25" customHeight="1" x14ac:dyDescent="0.4">
      <c r="B62" s="268"/>
      <c r="C62" s="362"/>
      <c r="D62" s="366"/>
      <c r="E62" s="335"/>
      <c r="F62" s="367"/>
      <c r="G62" s="287"/>
      <c r="H62" s="288"/>
      <c r="I62" s="163"/>
      <c r="J62" s="164" t="str">
        <f>G61</f>
        <v>介護職員</v>
      </c>
      <c r="K62" s="163"/>
      <c r="L62" s="164" t="str">
        <f>M61</f>
        <v>A</v>
      </c>
      <c r="M62" s="289"/>
      <c r="N62" s="290"/>
      <c r="O62" s="291"/>
      <c r="P62" s="292"/>
      <c r="Q62" s="292"/>
      <c r="R62" s="288"/>
      <c r="S62" s="251"/>
      <c r="T62" s="252"/>
      <c r="U62" s="252"/>
      <c r="V62" s="252"/>
      <c r="W62" s="253"/>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84">
        <f>IF($BI$3="４週",SUM(AA62:BB62),IF($BI$3="暦月",SUM(AA62:BE62),""))</f>
        <v>160</v>
      </c>
      <c r="BG62" s="285"/>
      <c r="BH62" s="286">
        <f>IF($BI$3="４週",BF62/4,IF($BI$3="暦月",(BF62/($BI$8/7)),""))</f>
        <v>40</v>
      </c>
      <c r="BI62" s="285"/>
      <c r="BJ62" s="281"/>
      <c r="BK62" s="282"/>
      <c r="BL62" s="282"/>
      <c r="BM62" s="282"/>
      <c r="BN62" s="283"/>
    </row>
    <row r="63" spans="2:66" ht="20.25" customHeight="1" x14ac:dyDescent="0.4">
      <c r="B63" s="267">
        <f>B61+1</f>
        <v>24</v>
      </c>
      <c r="C63" s="368"/>
      <c r="D63" s="369" t="s">
        <v>164</v>
      </c>
      <c r="E63" s="335"/>
      <c r="F63" s="367"/>
      <c r="G63" s="269" t="s">
        <v>104</v>
      </c>
      <c r="H63" s="270"/>
      <c r="I63" s="163"/>
      <c r="J63" s="164"/>
      <c r="K63" s="163"/>
      <c r="L63" s="164"/>
      <c r="M63" s="273" t="s">
        <v>100</v>
      </c>
      <c r="N63" s="274"/>
      <c r="O63" s="277" t="s">
        <v>90</v>
      </c>
      <c r="P63" s="278"/>
      <c r="Q63" s="278"/>
      <c r="R63" s="270"/>
      <c r="S63" s="251" t="s">
        <v>187</v>
      </c>
      <c r="T63" s="252"/>
      <c r="U63" s="252"/>
      <c r="V63" s="252"/>
      <c r="W63" s="253"/>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4"/>
      <c r="BG63" s="255"/>
      <c r="BH63" s="256"/>
      <c r="BI63" s="257"/>
      <c r="BJ63" s="258"/>
      <c r="BK63" s="259"/>
      <c r="BL63" s="259"/>
      <c r="BM63" s="259"/>
      <c r="BN63" s="260"/>
    </row>
    <row r="64" spans="2:66" ht="20.25" customHeight="1" x14ac:dyDescent="0.4">
      <c r="B64" s="268"/>
      <c r="C64" s="362"/>
      <c r="D64" s="366"/>
      <c r="E64" s="335"/>
      <c r="F64" s="367"/>
      <c r="G64" s="287"/>
      <c r="H64" s="288"/>
      <c r="I64" s="163"/>
      <c r="J64" s="164" t="str">
        <f>G63</f>
        <v>介護職員</v>
      </c>
      <c r="K64" s="163"/>
      <c r="L64" s="164" t="str">
        <f>M63</f>
        <v>C</v>
      </c>
      <c r="M64" s="289"/>
      <c r="N64" s="290"/>
      <c r="O64" s="291"/>
      <c r="P64" s="292"/>
      <c r="Q64" s="292"/>
      <c r="R64" s="288"/>
      <c r="S64" s="251"/>
      <c r="T64" s="252"/>
      <c r="U64" s="252"/>
      <c r="V64" s="252"/>
      <c r="W64" s="253"/>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84">
        <f>IF($BI$3="４週",SUM(AA64:BB64),IF($BI$3="暦月",SUM(AA64:BE64),""))</f>
        <v>128</v>
      </c>
      <c r="BG64" s="285"/>
      <c r="BH64" s="286">
        <f>IF($BI$3="４週",BF64/4,IF($BI$3="暦月",(BF64/($BI$8/7)),""))</f>
        <v>32</v>
      </c>
      <c r="BI64" s="285"/>
      <c r="BJ64" s="281"/>
      <c r="BK64" s="282"/>
      <c r="BL64" s="282"/>
      <c r="BM64" s="282"/>
      <c r="BN64" s="283"/>
    </row>
    <row r="65" spans="2:66" ht="20.25" customHeight="1" x14ac:dyDescent="0.4">
      <c r="B65" s="267">
        <f>B63+1</f>
        <v>25</v>
      </c>
      <c r="C65" s="368" t="s">
        <v>163</v>
      </c>
      <c r="D65" s="369" t="s">
        <v>165</v>
      </c>
      <c r="E65" s="335"/>
      <c r="F65" s="367"/>
      <c r="G65" s="269" t="s">
        <v>104</v>
      </c>
      <c r="H65" s="270"/>
      <c r="I65" s="163"/>
      <c r="J65" s="164"/>
      <c r="K65" s="163"/>
      <c r="L65" s="164"/>
      <c r="M65" s="273" t="s">
        <v>89</v>
      </c>
      <c r="N65" s="274"/>
      <c r="O65" s="277" t="s">
        <v>19</v>
      </c>
      <c r="P65" s="278"/>
      <c r="Q65" s="278"/>
      <c r="R65" s="270"/>
      <c r="S65" s="251" t="s">
        <v>188</v>
      </c>
      <c r="T65" s="252"/>
      <c r="U65" s="252"/>
      <c r="V65" s="252"/>
      <c r="W65" s="253"/>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4"/>
      <c r="BG65" s="255"/>
      <c r="BH65" s="256"/>
      <c r="BI65" s="257"/>
      <c r="BJ65" s="258"/>
      <c r="BK65" s="259"/>
      <c r="BL65" s="259"/>
      <c r="BM65" s="259"/>
      <c r="BN65" s="260"/>
    </row>
    <row r="66" spans="2:66" ht="20.25" customHeight="1" x14ac:dyDescent="0.4">
      <c r="B66" s="268"/>
      <c r="C66" s="362"/>
      <c r="D66" s="366"/>
      <c r="E66" s="335"/>
      <c r="F66" s="367"/>
      <c r="G66" s="287"/>
      <c r="H66" s="288"/>
      <c r="I66" s="163"/>
      <c r="J66" s="164" t="str">
        <f>G65</f>
        <v>介護職員</v>
      </c>
      <c r="K66" s="163"/>
      <c r="L66" s="164" t="str">
        <f>M65</f>
        <v>A</v>
      </c>
      <c r="M66" s="289"/>
      <c r="N66" s="290"/>
      <c r="O66" s="291"/>
      <c r="P66" s="292"/>
      <c r="Q66" s="292"/>
      <c r="R66" s="288"/>
      <c r="S66" s="251"/>
      <c r="T66" s="252"/>
      <c r="U66" s="252"/>
      <c r="V66" s="252"/>
      <c r="W66" s="253"/>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84">
        <f>IF($BI$3="４週",SUM(AA66:BB66),IF($BI$3="暦月",SUM(AA66:BE66),""))</f>
        <v>160</v>
      </c>
      <c r="BG66" s="285"/>
      <c r="BH66" s="286">
        <f>IF($BI$3="４週",BF66/4,IF($BI$3="暦月",(BF66/($BI$8/7)),""))</f>
        <v>40</v>
      </c>
      <c r="BI66" s="285"/>
      <c r="BJ66" s="281"/>
      <c r="BK66" s="282"/>
      <c r="BL66" s="282"/>
      <c r="BM66" s="282"/>
      <c r="BN66" s="283"/>
    </row>
    <row r="67" spans="2:66" ht="20.25" customHeight="1" x14ac:dyDescent="0.4">
      <c r="B67" s="267">
        <f>B65+1</f>
        <v>26</v>
      </c>
      <c r="C67" s="368"/>
      <c r="D67" s="369" t="s">
        <v>165</v>
      </c>
      <c r="E67" s="335"/>
      <c r="F67" s="367"/>
      <c r="G67" s="269" t="s">
        <v>104</v>
      </c>
      <c r="H67" s="270"/>
      <c r="I67" s="163"/>
      <c r="J67" s="164"/>
      <c r="K67" s="163"/>
      <c r="L67" s="164"/>
      <c r="M67" s="273" t="s">
        <v>89</v>
      </c>
      <c r="N67" s="274"/>
      <c r="O67" s="277" t="s">
        <v>90</v>
      </c>
      <c r="P67" s="278"/>
      <c r="Q67" s="278"/>
      <c r="R67" s="270"/>
      <c r="S67" s="251" t="s">
        <v>189</v>
      </c>
      <c r="T67" s="252"/>
      <c r="U67" s="252"/>
      <c r="V67" s="252"/>
      <c r="W67" s="253"/>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4"/>
      <c r="BG67" s="255"/>
      <c r="BH67" s="256"/>
      <c r="BI67" s="257"/>
      <c r="BJ67" s="258"/>
      <c r="BK67" s="259"/>
      <c r="BL67" s="259"/>
      <c r="BM67" s="259"/>
      <c r="BN67" s="260"/>
    </row>
    <row r="68" spans="2:66" ht="20.25" customHeight="1" x14ac:dyDescent="0.4">
      <c r="B68" s="268"/>
      <c r="C68" s="362"/>
      <c r="D68" s="366"/>
      <c r="E68" s="335"/>
      <c r="F68" s="367"/>
      <c r="G68" s="287"/>
      <c r="H68" s="288"/>
      <c r="I68" s="163"/>
      <c r="J68" s="164" t="str">
        <f>G67</f>
        <v>介護職員</v>
      </c>
      <c r="K68" s="163"/>
      <c r="L68" s="164" t="str">
        <f>M67</f>
        <v>A</v>
      </c>
      <c r="M68" s="289"/>
      <c r="N68" s="290"/>
      <c r="O68" s="291"/>
      <c r="P68" s="292"/>
      <c r="Q68" s="292"/>
      <c r="R68" s="288"/>
      <c r="S68" s="251"/>
      <c r="T68" s="252"/>
      <c r="U68" s="252"/>
      <c r="V68" s="252"/>
      <c r="W68" s="253"/>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84">
        <f>IF($BI$3="４週",SUM(AA68:BB68),IF($BI$3="暦月",SUM(AA68:BE68),""))</f>
        <v>160</v>
      </c>
      <c r="BG68" s="285"/>
      <c r="BH68" s="286">
        <f>IF($BI$3="４週",BF68/4,IF($BI$3="暦月",(BF68/($BI$8/7)),""))</f>
        <v>40</v>
      </c>
      <c r="BI68" s="285"/>
      <c r="BJ68" s="281"/>
      <c r="BK68" s="282"/>
      <c r="BL68" s="282"/>
      <c r="BM68" s="282"/>
      <c r="BN68" s="283"/>
    </row>
    <row r="69" spans="2:66" ht="20.25" customHeight="1" x14ac:dyDescent="0.4">
      <c r="B69" s="267">
        <f>B67+1</f>
        <v>27</v>
      </c>
      <c r="C69" s="368"/>
      <c r="D69" s="369" t="s">
        <v>165</v>
      </c>
      <c r="E69" s="335"/>
      <c r="F69" s="367"/>
      <c r="G69" s="269" t="s">
        <v>104</v>
      </c>
      <c r="H69" s="270"/>
      <c r="I69" s="163"/>
      <c r="J69" s="164"/>
      <c r="K69" s="163"/>
      <c r="L69" s="164"/>
      <c r="M69" s="273" t="s">
        <v>89</v>
      </c>
      <c r="N69" s="274"/>
      <c r="O69" s="277" t="s">
        <v>90</v>
      </c>
      <c r="P69" s="278"/>
      <c r="Q69" s="278"/>
      <c r="R69" s="270"/>
      <c r="S69" s="251" t="s">
        <v>190</v>
      </c>
      <c r="T69" s="252"/>
      <c r="U69" s="252"/>
      <c r="V69" s="252"/>
      <c r="W69" s="253"/>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4"/>
      <c r="BG69" s="255"/>
      <c r="BH69" s="256"/>
      <c r="BI69" s="257"/>
      <c r="BJ69" s="258"/>
      <c r="BK69" s="259"/>
      <c r="BL69" s="259"/>
      <c r="BM69" s="259"/>
      <c r="BN69" s="260"/>
    </row>
    <row r="70" spans="2:66" ht="20.25" customHeight="1" x14ac:dyDescent="0.4">
      <c r="B70" s="268"/>
      <c r="C70" s="362"/>
      <c r="D70" s="366"/>
      <c r="E70" s="335"/>
      <c r="F70" s="367"/>
      <c r="G70" s="287"/>
      <c r="H70" s="288"/>
      <c r="I70" s="163"/>
      <c r="J70" s="164" t="str">
        <f>G69</f>
        <v>介護職員</v>
      </c>
      <c r="K70" s="163"/>
      <c r="L70" s="164" t="str">
        <f>M69</f>
        <v>A</v>
      </c>
      <c r="M70" s="289"/>
      <c r="N70" s="290"/>
      <c r="O70" s="291"/>
      <c r="P70" s="292"/>
      <c r="Q70" s="292"/>
      <c r="R70" s="288"/>
      <c r="S70" s="251"/>
      <c r="T70" s="252"/>
      <c r="U70" s="252"/>
      <c r="V70" s="252"/>
      <c r="W70" s="253"/>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84">
        <f>IF($BI$3="４週",SUM(AA70:BB70),IF($BI$3="暦月",SUM(AA70:BE70),""))</f>
        <v>160</v>
      </c>
      <c r="BG70" s="285"/>
      <c r="BH70" s="286">
        <f>IF($BI$3="４週",BF70/4,IF($BI$3="暦月",(BF70/($BI$8/7)),""))</f>
        <v>40</v>
      </c>
      <c r="BI70" s="285"/>
      <c r="BJ70" s="281"/>
      <c r="BK70" s="282"/>
      <c r="BL70" s="282"/>
      <c r="BM70" s="282"/>
      <c r="BN70" s="283"/>
    </row>
    <row r="71" spans="2:66" ht="20.25" customHeight="1" x14ac:dyDescent="0.4">
      <c r="B71" s="267">
        <f>B69+1</f>
        <v>28</v>
      </c>
      <c r="C71" s="368"/>
      <c r="D71" s="369" t="s">
        <v>165</v>
      </c>
      <c r="E71" s="335"/>
      <c r="F71" s="367"/>
      <c r="G71" s="269" t="s">
        <v>104</v>
      </c>
      <c r="H71" s="270"/>
      <c r="I71" s="163"/>
      <c r="J71" s="164"/>
      <c r="K71" s="163"/>
      <c r="L71" s="164"/>
      <c r="M71" s="273" t="s">
        <v>89</v>
      </c>
      <c r="N71" s="274"/>
      <c r="O71" s="277" t="s">
        <v>90</v>
      </c>
      <c r="P71" s="278"/>
      <c r="Q71" s="278"/>
      <c r="R71" s="270"/>
      <c r="S71" s="251" t="s">
        <v>191</v>
      </c>
      <c r="T71" s="252"/>
      <c r="U71" s="252"/>
      <c r="V71" s="252"/>
      <c r="W71" s="253"/>
      <c r="X71" s="195" t="s">
        <v>18</v>
      </c>
      <c r="Y71" s="118"/>
      <c r="Z71" s="119"/>
      <c r="AA71" s="105" t="s">
        <v>313</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4"/>
      <c r="BG71" s="255"/>
      <c r="BH71" s="256"/>
      <c r="BI71" s="257"/>
      <c r="BJ71" s="258"/>
      <c r="BK71" s="259"/>
      <c r="BL71" s="259"/>
      <c r="BM71" s="259"/>
      <c r="BN71" s="260"/>
    </row>
    <row r="72" spans="2:66" ht="20.25" customHeight="1" x14ac:dyDescent="0.4">
      <c r="B72" s="268"/>
      <c r="C72" s="362"/>
      <c r="D72" s="366"/>
      <c r="E72" s="335"/>
      <c r="F72" s="367"/>
      <c r="G72" s="287"/>
      <c r="H72" s="288"/>
      <c r="I72" s="163"/>
      <c r="J72" s="164" t="str">
        <f>G71</f>
        <v>介護職員</v>
      </c>
      <c r="K72" s="163"/>
      <c r="L72" s="164" t="str">
        <f>M71</f>
        <v>A</v>
      </c>
      <c r="M72" s="289"/>
      <c r="N72" s="290"/>
      <c r="O72" s="291"/>
      <c r="P72" s="292"/>
      <c r="Q72" s="292"/>
      <c r="R72" s="288"/>
      <c r="S72" s="251"/>
      <c r="T72" s="252"/>
      <c r="U72" s="252"/>
      <c r="V72" s="252"/>
      <c r="W72" s="253"/>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84">
        <f>IF($BI$3="４週",SUM(AA72:BB72),IF($BI$3="暦月",SUM(AA72:BE72),""))</f>
        <v>160</v>
      </c>
      <c r="BG72" s="285"/>
      <c r="BH72" s="286">
        <f>IF($BI$3="４週",BF72/4,IF($BI$3="暦月",(BF72/($BI$8/7)),""))</f>
        <v>40</v>
      </c>
      <c r="BI72" s="285"/>
      <c r="BJ72" s="281"/>
      <c r="BK72" s="282"/>
      <c r="BL72" s="282"/>
      <c r="BM72" s="282"/>
      <c r="BN72" s="283"/>
    </row>
    <row r="73" spans="2:66" ht="20.25" customHeight="1" x14ac:dyDescent="0.4">
      <c r="B73" s="267">
        <f>B71+1</f>
        <v>29</v>
      </c>
      <c r="C73" s="368"/>
      <c r="D73" s="369" t="s">
        <v>165</v>
      </c>
      <c r="E73" s="335"/>
      <c r="F73" s="367"/>
      <c r="G73" s="269" t="s">
        <v>104</v>
      </c>
      <c r="H73" s="270"/>
      <c r="I73" s="163"/>
      <c r="J73" s="164"/>
      <c r="K73" s="163"/>
      <c r="L73" s="164"/>
      <c r="M73" s="273" t="s">
        <v>100</v>
      </c>
      <c r="N73" s="274"/>
      <c r="O73" s="277" t="s">
        <v>90</v>
      </c>
      <c r="P73" s="278"/>
      <c r="Q73" s="278"/>
      <c r="R73" s="270"/>
      <c r="S73" s="251" t="s">
        <v>192</v>
      </c>
      <c r="T73" s="252"/>
      <c r="U73" s="252"/>
      <c r="V73" s="252"/>
      <c r="W73" s="253"/>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4"/>
      <c r="BG73" s="255"/>
      <c r="BH73" s="256"/>
      <c r="BI73" s="257"/>
      <c r="BJ73" s="258"/>
      <c r="BK73" s="259"/>
      <c r="BL73" s="259"/>
      <c r="BM73" s="259"/>
      <c r="BN73" s="260"/>
    </row>
    <row r="74" spans="2:66" ht="20.25" customHeight="1" x14ac:dyDescent="0.4">
      <c r="B74" s="268"/>
      <c r="C74" s="362"/>
      <c r="D74" s="366"/>
      <c r="E74" s="335"/>
      <c r="F74" s="367"/>
      <c r="G74" s="271"/>
      <c r="H74" s="272"/>
      <c r="I74" s="207"/>
      <c r="J74" s="208" t="str">
        <f>G73</f>
        <v>介護職員</v>
      </c>
      <c r="K74" s="207"/>
      <c r="L74" s="208" t="str">
        <f>M73</f>
        <v>C</v>
      </c>
      <c r="M74" s="275"/>
      <c r="N74" s="276"/>
      <c r="O74" s="279"/>
      <c r="P74" s="280"/>
      <c r="Q74" s="280"/>
      <c r="R74" s="272"/>
      <c r="S74" s="251"/>
      <c r="T74" s="252"/>
      <c r="U74" s="252"/>
      <c r="V74" s="252"/>
      <c r="W74" s="253"/>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64">
        <f>IF($BI$3="４週",SUM(AA74:BB74),IF($BI$3="暦月",SUM(AA74:BE74),""))</f>
        <v>128</v>
      </c>
      <c r="BG74" s="265"/>
      <c r="BH74" s="266">
        <f>IF($BI$3="４週",BF74/4,IF($BI$3="暦月",(BF74/($BI$8/7)),""))</f>
        <v>32</v>
      </c>
      <c r="BI74" s="265"/>
      <c r="BJ74" s="261"/>
      <c r="BK74" s="262"/>
      <c r="BL74" s="262"/>
      <c r="BM74" s="262"/>
      <c r="BN74" s="263"/>
    </row>
    <row r="75" spans="2:66" ht="20.25" customHeight="1" x14ac:dyDescent="0.4">
      <c r="B75" s="267">
        <f>B73+1</f>
        <v>30</v>
      </c>
      <c r="C75" s="368"/>
      <c r="D75" s="369"/>
      <c r="E75" s="335"/>
      <c r="F75" s="367"/>
      <c r="G75" s="269"/>
      <c r="H75" s="270"/>
      <c r="I75" s="165"/>
      <c r="J75" s="166"/>
      <c r="K75" s="165"/>
      <c r="L75" s="166"/>
      <c r="M75" s="273"/>
      <c r="N75" s="274"/>
      <c r="O75" s="277"/>
      <c r="P75" s="278"/>
      <c r="Q75" s="278"/>
      <c r="R75" s="270"/>
      <c r="S75" s="251"/>
      <c r="T75" s="252"/>
      <c r="U75" s="252"/>
      <c r="V75" s="252"/>
      <c r="W75" s="253"/>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4"/>
      <c r="BG75" s="255"/>
      <c r="BH75" s="256"/>
      <c r="BI75" s="257"/>
      <c r="BJ75" s="258"/>
      <c r="BK75" s="259"/>
      <c r="BL75" s="259"/>
      <c r="BM75" s="259"/>
      <c r="BN75" s="260"/>
    </row>
    <row r="76" spans="2:66" ht="20.25" customHeight="1" thickBot="1" x14ac:dyDescent="0.45">
      <c r="B76" s="399"/>
      <c r="C76" s="380"/>
      <c r="D76" s="381"/>
      <c r="E76" s="382"/>
      <c r="F76" s="383"/>
      <c r="G76" s="390"/>
      <c r="H76" s="391"/>
      <c r="I76" s="190"/>
      <c r="J76" s="191">
        <f>G76</f>
        <v>0</v>
      </c>
      <c r="K76" s="190"/>
      <c r="L76" s="191">
        <f>M76</f>
        <v>0</v>
      </c>
      <c r="M76" s="392"/>
      <c r="N76" s="393"/>
      <c r="O76" s="394"/>
      <c r="P76" s="395"/>
      <c r="Q76" s="395"/>
      <c r="R76" s="391"/>
      <c r="S76" s="396"/>
      <c r="T76" s="397"/>
      <c r="U76" s="397"/>
      <c r="V76" s="397"/>
      <c r="W76" s="39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87">
        <f>IF($BI$3="４週",SUM(AA76:BB76),IF($BI$3="暦月",SUM(AA76:BE76),""))</f>
        <v>0</v>
      </c>
      <c r="BG76" s="388"/>
      <c r="BH76" s="389">
        <f>IF($BI$3="４週",BF76/4,IF($BI$3="暦月",(BF76/($BI$8/7)),""))</f>
        <v>0</v>
      </c>
      <c r="BI76" s="388"/>
      <c r="BJ76" s="384"/>
      <c r="BK76" s="385"/>
      <c r="BL76" s="385"/>
      <c r="BM76" s="385"/>
      <c r="BN76" s="386"/>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42" t="s">
        <v>132</v>
      </c>
      <c r="P80" s="242"/>
      <c r="Q80" s="242" t="s">
        <v>133</v>
      </c>
      <c r="R80" s="242"/>
      <c r="S80" s="242"/>
      <c r="T80" s="242"/>
      <c r="U80" s="125"/>
      <c r="V80" s="248" t="s">
        <v>134</v>
      </c>
      <c r="W80" s="248"/>
      <c r="X80" s="248"/>
      <c r="Y80" s="248"/>
      <c r="Z80" s="129"/>
      <c r="AA80" s="130" t="s">
        <v>135</v>
      </c>
      <c r="AB80" s="130"/>
      <c r="AC80" s="2"/>
      <c r="AD80" s="127"/>
      <c r="AE80" s="242" t="s">
        <v>132</v>
      </c>
      <c r="AF80" s="242"/>
      <c r="AG80" s="242" t="s">
        <v>133</v>
      </c>
      <c r="AH80" s="242"/>
      <c r="AI80" s="242"/>
      <c r="AJ80" s="242"/>
      <c r="AK80" s="125"/>
      <c r="AL80" s="248" t="s">
        <v>134</v>
      </c>
      <c r="AM80" s="248"/>
      <c r="AN80" s="248"/>
      <c r="AO80" s="248"/>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9"/>
      <c r="BK80" s="249"/>
      <c r="BL80" s="249"/>
      <c r="BM80" s="249"/>
      <c r="BN80" s="71"/>
    </row>
    <row r="81" spans="2:66" ht="20.25" customHeight="1" x14ac:dyDescent="0.4">
      <c r="B81" s="49"/>
      <c r="C81" s="49"/>
      <c r="D81" s="49"/>
      <c r="E81" s="49"/>
      <c r="F81" s="49"/>
      <c r="G81" s="69"/>
      <c r="H81" s="69"/>
      <c r="I81" s="69"/>
      <c r="J81" s="69"/>
      <c r="K81" s="69"/>
      <c r="L81" s="69"/>
      <c r="M81" s="124"/>
      <c r="N81" s="125"/>
      <c r="O81" s="234"/>
      <c r="P81" s="234"/>
      <c r="Q81" s="234" t="s">
        <v>136</v>
      </c>
      <c r="R81" s="234"/>
      <c r="S81" s="234" t="s">
        <v>137</v>
      </c>
      <c r="T81" s="234"/>
      <c r="U81" s="125"/>
      <c r="V81" s="234" t="s">
        <v>136</v>
      </c>
      <c r="W81" s="234"/>
      <c r="X81" s="234" t="s">
        <v>137</v>
      </c>
      <c r="Y81" s="234"/>
      <c r="Z81" s="129"/>
      <c r="AA81" s="130" t="s">
        <v>138</v>
      </c>
      <c r="AB81" s="130"/>
      <c r="AC81" s="2"/>
      <c r="AD81" s="127"/>
      <c r="AE81" s="234"/>
      <c r="AF81" s="234"/>
      <c r="AG81" s="234" t="s">
        <v>136</v>
      </c>
      <c r="AH81" s="234"/>
      <c r="AI81" s="234" t="s">
        <v>137</v>
      </c>
      <c r="AJ81" s="234"/>
      <c r="AK81" s="125"/>
      <c r="AL81" s="234" t="s">
        <v>136</v>
      </c>
      <c r="AM81" s="234"/>
      <c r="AN81" s="234" t="s">
        <v>137</v>
      </c>
      <c r="AO81" s="234"/>
      <c r="AP81" s="129"/>
      <c r="AQ81" s="130" t="s">
        <v>138</v>
      </c>
      <c r="AR81" s="130"/>
      <c r="AS81" s="127"/>
      <c r="AT81" s="127"/>
      <c r="AU81" s="131" t="s">
        <v>154</v>
      </c>
      <c r="AV81" s="131"/>
      <c r="AW81" s="131"/>
      <c r="AX81" s="131"/>
      <c r="AY81" s="129"/>
      <c r="AZ81" s="130" t="s">
        <v>155</v>
      </c>
      <c r="BA81" s="131"/>
      <c r="BB81" s="131"/>
      <c r="BC81" s="131"/>
      <c r="BD81" s="129"/>
      <c r="BE81" s="234" t="s">
        <v>139</v>
      </c>
      <c r="BF81" s="234"/>
      <c r="BG81" s="234"/>
      <c r="BH81" s="234"/>
      <c r="BI81" s="76"/>
      <c r="BJ81" s="250"/>
      <c r="BK81" s="250"/>
      <c r="BL81" s="250"/>
      <c r="BM81" s="250"/>
      <c r="BN81" s="71"/>
    </row>
    <row r="82" spans="2:66" ht="20.25" customHeight="1" x14ac:dyDescent="0.4">
      <c r="B82" s="49"/>
      <c r="C82" s="49"/>
      <c r="D82" s="49"/>
      <c r="E82" s="49"/>
      <c r="F82" s="49"/>
      <c r="G82" s="69"/>
      <c r="H82" s="69"/>
      <c r="I82" s="69"/>
      <c r="J82" s="69"/>
      <c r="K82" s="69"/>
      <c r="L82" s="69"/>
      <c r="M82" s="124"/>
      <c r="N82" s="125"/>
      <c r="O82" s="223" t="s">
        <v>6</v>
      </c>
      <c r="P82" s="223"/>
      <c r="Q82" s="224">
        <f>SUMIFS($BF$17:$BF$76,$J$17:$J$76,"看護職員",$L$17:$L$76,"A")</f>
        <v>320</v>
      </c>
      <c r="R82" s="224"/>
      <c r="S82" s="225">
        <f>SUMIFS($BH$17:$BH$76,$J$17:$J$76,"看護職員",$L$17:$L$76,"A")</f>
        <v>80</v>
      </c>
      <c r="T82" s="225"/>
      <c r="U82" s="139"/>
      <c r="V82" s="230">
        <v>0</v>
      </c>
      <c r="W82" s="230"/>
      <c r="X82" s="230">
        <v>0</v>
      </c>
      <c r="Y82" s="230"/>
      <c r="Z82" s="140"/>
      <c r="AA82" s="232">
        <v>2</v>
      </c>
      <c r="AB82" s="233"/>
      <c r="AC82" s="2"/>
      <c r="AD82" s="127"/>
      <c r="AE82" s="223" t="s">
        <v>6</v>
      </c>
      <c r="AF82" s="223"/>
      <c r="AG82" s="224">
        <f>SUMIFS($BF$17:$BF$76,$J$17:$J$76,"介護職員",$L$17:$L$76,"A")</f>
        <v>2560</v>
      </c>
      <c r="AH82" s="224"/>
      <c r="AI82" s="225">
        <f>SUMIFS($BH$17:$BH$76,$J$17:$J$76,"介護職員",$L$17:$L$76,"A")</f>
        <v>640</v>
      </c>
      <c r="AJ82" s="225"/>
      <c r="AK82" s="139"/>
      <c r="AL82" s="230">
        <v>0</v>
      </c>
      <c r="AM82" s="230"/>
      <c r="AN82" s="230">
        <v>0</v>
      </c>
      <c r="AO82" s="230"/>
      <c r="AP82" s="140"/>
      <c r="AQ82" s="232">
        <v>16</v>
      </c>
      <c r="AR82" s="233"/>
      <c r="AS82" s="127"/>
      <c r="AT82" s="127"/>
      <c r="AU82" s="245">
        <f>Y96</f>
        <v>2.5</v>
      </c>
      <c r="AV82" s="223"/>
      <c r="AW82" s="223"/>
      <c r="AX82" s="223"/>
      <c r="AY82" s="132" t="s">
        <v>153</v>
      </c>
      <c r="AZ82" s="245">
        <f>AO96</f>
        <v>19.2</v>
      </c>
      <c r="BA82" s="246"/>
      <c r="BB82" s="246"/>
      <c r="BC82" s="246"/>
      <c r="BD82" s="132" t="s">
        <v>147</v>
      </c>
      <c r="BE82" s="235">
        <f>ROUNDDOWN(AU82+AZ82,1)</f>
        <v>21.7</v>
      </c>
      <c r="BF82" s="235"/>
      <c r="BG82" s="235"/>
      <c r="BH82" s="235"/>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23" t="s">
        <v>7</v>
      </c>
      <c r="P83" s="223"/>
      <c r="Q83" s="224">
        <f>SUMIFS($BF$17:$BF$76,$J$17:$J$76,"看護職員",$L$17:$L$76,"B")</f>
        <v>79.999999999999986</v>
      </c>
      <c r="R83" s="224"/>
      <c r="S83" s="225">
        <f>SUMIFS($BH$17:$BH$76,$J$17:$J$76,"看護職員",$L$17:$L$76,"B")</f>
        <v>19.999999999999996</v>
      </c>
      <c r="T83" s="225"/>
      <c r="U83" s="139"/>
      <c r="V83" s="230">
        <v>80</v>
      </c>
      <c r="W83" s="230"/>
      <c r="X83" s="230">
        <v>20</v>
      </c>
      <c r="Y83" s="230"/>
      <c r="Z83" s="140"/>
      <c r="AA83" s="232">
        <v>0</v>
      </c>
      <c r="AB83" s="233"/>
      <c r="AC83" s="2"/>
      <c r="AD83" s="127"/>
      <c r="AE83" s="223" t="s">
        <v>7</v>
      </c>
      <c r="AF83" s="223"/>
      <c r="AG83" s="224">
        <f>SUMIFS($BF$17:$BF$76,$J$17:$J$76,"介護職員",$L$17:$L$76,"B")</f>
        <v>0</v>
      </c>
      <c r="AH83" s="224"/>
      <c r="AI83" s="225">
        <f>SUMIFS($BH$17:$BH$76,$J$17:$J$76,"介護職員",$L$17:$L$76,"B")</f>
        <v>0</v>
      </c>
      <c r="AJ83" s="225"/>
      <c r="AK83" s="139"/>
      <c r="AL83" s="230">
        <v>0</v>
      </c>
      <c r="AM83" s="230"/>
      <c r="AN83" s="230">
        <v>0</v>
      </c>
      <c r="AO83" s="230"/>
      <c r="AP83" s="140"/>
      <c r="AQ83" s="232">
        <v>0</v>
      </c>
      <c r="AR83" s="23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23" t="s">
        <v>8</v>
      </c>
      <c r="P84" s="223"/>
      <c r="Q84" s="224">
        <f>SUMIFS($BF$17:$BF$76,$J$17:$J$76,"看護職員",$L$17:$L$76,"C")</f>
        <v>0</v>
      </c>
      <c r="R84" s="224"/>
      <c r="S84" s="225">
        <f>SUMIFS($BH$17:$BH$76,$J$17:$J$76,"看護職員",$L$17:$L$76,"C")</f>
        <v>0</v>
      </c>
      <c r="T84" s="225"/>
      <c r="U84" s="139"/>
      <c r="V84" s="230">
        <v>0</v>
      </c>
      <c r="W84" s="230"/>
      <c r="X84" s="231">
        <v>0</v>
      </c>
      <c r="Y84" s="231"/>
      <c r="Z84" s="140"/>
      <c r="AA84" s="228" t="s">
        <v>36</v>
      </c>
      <c r="AB84" s="229"/>
      <c r="AC84" s="2"/>
      <c r="AD84" s="127"/>
      <c r="AE84" s="223" t="s">
        <v>8</v>
      </c>
      <c r="AF84" s="223"/>
      <c r="AG84" s="224">
        <f>SUMIFS($BF$17:$BF$76,$J$17:$J$76,"介護職員",$L$17:$L$76,"C")</f>
        <v>512</v>
      </c>
      <c r="AH84" s="224"/>
      <c r="AI84" s="225">
        <f>SUMIFS($BH$17:$BH$76,$J$17:$J$76,"介護職員",$L$17:$L$76,"C")</f>
        <v>128</v>
      </c>
      <c r="AJ84" s="225"/>
      <c r="AK84" s="139"/>
      <c r="AL84" s="230">
        <v>512</v>
      </c>
      <c r="AM84" s="230"/>
      <c r="AN84" s="231">
        <v>128</v>
      </c>
      <c r="AO84" s="231"/>
      <c r="AP84" s="140"/>
      <c r="AQ84" s="228" t="s">
        <v>36</v>
      </c>
      <c r="AR84" s="229"/>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23" t="s">
        <v>9</v>
      </c>
      <c r="P85" s="223"/>
      <c r="Q85" s="224">
        <f>SUMIFS($BF$17:$BF$76,$J$17:$J$76,"看護職員",$L$17:$L$76,"D")</f>
        <v>0</v>
      </c>
      <c r="R85" s="224"/>
      <c r="S85" s="225">
        <f>SUMIFS($BH$17:$BH$76,$J$17:$J$76,"看護職員",$L$17:$L$76,"D")</f>
        <v>0</v>
      </c>
      <c r="T85" s="225"/>
      <c r="U85" s="139"/>
      <c r="V85" s="230">
        <v>0</v>
      </c>
      <c r="W85" s="230"/>
      <c r="X85" s="231">
        <v>0</v>
      </c>
      <c r="Y85" s="231"/>
      <c r="Z85" s="140"/>
      <c r="AA85" s="228" t="s">
        <v>36</v>
      </c>
      <c r="AB85" s="229"/>
      <c r="AC85" s="2"/>
      <c r="AD85" s="127"/>
      <c r="AE85" s="223" t="s">
        <v>9</v>
      </c>
      <c r="AF85" s="223"/>
      <c r="AG85" s="224">
        <f>SUMIFS($BF$17:$BF$76,$J$17:$J$76,"介護職員",$L$17:$L$76,"D")</f>
        <v>0</v>
      </c>
      <c r="AH85" s="224"/>
      <c r="AI85" s="225">
        <f>SUMIFS($BH$17:$BH$76,$J$17:$J$76,"介護職員",$L$17:$L$76,"D")</f>
        <v>0</v>
      </c>
      <c r="AJ85" s="225"/>
      <c r="AK85" s="139"/>
      <c r="AL85" s="230">
        <v>0</v>
      </c>
      <c r="AM85" s="230"/>
      <c r="AN85" s="231">
        <v>0</v>
      </c>
      <c r="AO85" s="231"/>
      <c r="AP85" s="140"/>
      <c r="AQ85" s="228" t="s">
        <v>36</v>
      </c>
      <c r="AR85" s="229"/>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23" t="s">
        <v>139</v>
      </c>
      <c r="P86" s="223"/>
      <c r="Q86" s="224">
        <f>SUM(Q82:R85)</f>
        <v>400</v>
      </c>
      <c r="R86" s="224"/>
      <c r="S86" s="225">
        <f>SUM(S82:T85)</f>
        <v>100</v>
      </c>
      <c r="T86" s="225"/>
      <c r="U86" s="139"/>
      <c r="V86" s="224">
        <f>SUM(V82:W85)</f>
        <v>80</v>
      </c>
      <c r="W86" s="224"/>
      <c r="X86" s="225">
        <f>SUM(X82:Y85)</f>
        <v>20</v>
      </c>
      <c r="Y86" s="225"/>
      <c r="Z86" s="140"/>
      <c r="AA86" s="243">
        <f>SUM(AA82:AB83)</f>
        <v>2</v>
      </c>
      <c r="AB86" s="244"/>
      <c r="AC86" s="2"/>
      <c r="AD86" s="127"/>
      <c r="AE86" s="223" t="s">
        <v>139</v>
      </c>
      <c r="AF86" s="223"/>
      <c r="AG86" s="224">
        <f>SUM(AG82:AH85)</f>
        <v>3072</v>
      </c>
      <c r="AH86" s="224"/>
      <c r="AI86" s="225">
        <f>SUM(AI82:AJ85)</f>
        <v>768</v>
      </c>
      <c r="AJ86" s="225"/>
      <c r="AK86" s="139"/>
      <c r="AL86" s="224">
        <f>SUM(AL82:AM85)</f>
        <v>512</v>
      </c>
      <c r="AM86" s="224"/>
      <c r="AN86" s="225">
        <f>SUM(AN82:AO85)</f>
        <v>128</v>
      </c>
      <c r="AO86" s="225"/>
      <c r="AP86" s="140"/>
      <c r="AQ86" s="243">
        <f>SUM(AQ82:AR83)</f>
        <v>16</v>
      </c>
      <c r="AR86" s="244"/>
      <c r="AS86" s="127"/>
      <c r="AT86" s="127"/>
      <c r="AU86" s="223" t="s">
        <v>4</v>
      </c>
      <c r="AV86" s="223"/>
      <c r="AW86" s="223" t="s">
        <v>5</v>
      </c>
      <c r="AX86" s="223"/>
      <c r="AY86" s="223"/>
      <c r="AZ86" s="223"/>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23" t="s">
        <v>6</v>
      </c>
      <c r="AV87" s="223"/>
      <c r="AW87" s="223" t="s">
        <v>94</v>
      </c>
      <c r="AX87" s="223"/>
      <c r="AY87" s="223"/>
      <c r="AZ87" s="223"/>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38" t="s">
        <v>243</v>
      </c>
      <c r="W88" s="239"/>
      <c r="X88" s="137"/>
      <c r="Y88" s="137"/>
      <c r="Z88" s="125"/>
      <c r="AA88" s="125"/>
      <c r="AB88" s="125"/>
      <c r="AC88" s="127"/>
      <c r="AD88" s="127"/>
      <c r="AE88" s="126" t="s">
        <v>142</v>
      </c>
      <c r="AF88" s="125"/>
      <c r="AG88" s="125"/>
      <c r="AH88" s="125"/>
      <c r="AI88" s="125"/>
      <c r="AJ88" s="125"/>
      <c r="AK88" s="160" t="s">
        <v>242</v>
      </c>
      <c r="AL88" s="240" t="str">
        <f>V88</f>
        <v>週</v>
      </c>
      <c r="AM88" s="241"/>
      <c r="AN88" s="137"/>
      <c r="AO88" s="137"/>
      <c r="AP88" s="125"/>
      <c r="AQ88" s="125"/>
      <c r="AR88" s="125"/>
      <c r="AS88" s="127"/>
      <c r="AT88" s="127"/>
      <c r="AU88" s="223" t="s">
        <v>7</v>
      </c>
      <c r="AV88" s="223"/>
      <c r="AW88" s="223" t="s">
        <v>95</v>
      </c>
      <c r="AX88" s="223"/>
      <c r="AY88" s="223"/>
      <c r="AZ88" s="223"/>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23" t="s">
        <v>8</v>
      </c>
      <c r="AV89" s="223"/>
      <c r="AW89" s="223" t="s">
        <v>96</v>
      </c>
      <c r="AX89" s="223"/>
      <c r="AY89" s="223"/>
      <c r="AZ89" s="223"/>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23" t="s">
        <v>9</v>
      </c>
      <c r="AV90" s="223"/>
      <c r="AW90" s="223" t="s">
        <v>157</v>
      </c>
      <c r="AX90" s="223"/>
      <c r="AY90" s="223"/>
      <c r="AZ90" s="223"/>
      <c r="BA90" s="127"/>
      <c r="BB90" s="127"/>
      <c r="BC90" s="127"/>
      <c r="BD90" s="127"/>
      <c r="BE90" s="127"/>
      <c r="BF90" s="127"/>
      <c r="BG90" s="127"/>
      <c r="BH90" s="128"/>
      <c r="BI90" s="76"/>
      <c r="BJ90" s="71"/>
      <c r="BK90" s="71"/>
      <c r="BL90" s="71"/>
      <c r="BM90" s="71"/>
      <c r="BN90" s="71"/>
    </row>
    <row r="91" spans="2:66" ht="20.25" customHeight="1" x14ac:dyDescent="0.4">
      <c r="M91" s="2"/>
      <c r="N91" s="2"/>
      <c r="O91" s="226">
        <f>IF($V$88="週",X86,V86)</f>
        <v>20</v>
      </c>
      <c r="P91" s="226"/>
      <c r="Q91" s="226"/>
      <c r="R91" s="226"/>
      <c r="S91" s="132" t="s">
        <v>146</v>
      </c>
      <c r="T91" s="223">
        <f>IF($V$88="週",$BE$6,$BI$6)</f>
        <v>40</v>
      </c>
      <c r="U91" s="223"/>
      <c r="V91" s="223"/>
      <c r="W91" s="223"/>
      <c r="X91" s="132" t="s">
        <v>147</v>
      </c>
      <c r="Y91" s="227">
        <f>ROUNDDOWN(O91/T91,1)</f>
        <v>0.5</v>
      </c>
      <c r="Z91" s="227"/>
      <c r="AA91" s="227"/>
      <c r="AB91" s="227"/>
      <c r="AC91" s="2"/>
      <c r="AD91" s="2"/>
      <c r="AE91" s="226">
        <f>IF($AL$88="週",AN86,AL86)</f>
        <v>128</v>
      </c>
      <c r="AF91" s="226"/>
      <c r="AG91" s="226"/>
      <c r="AH91" s="226"/>
      <c r="AI91" s="132" t="s">
        <v>146</v>
      </c>
      <c r="AJ91" s="223">
        <f>IF($AL$88="週",$BE$6,$BI$6)</f>
        <v>40</v>
      </c>
      <c r="AK91" s="223"/>
      <c r="AL91" s="223"/>
      <c r="AM91" s="223"/>
      <c r="AN91" s="132" t="s">
        <v>147</v>
      </c>
      <c r="AO91" s="227">
        <f>ROUNDDOWN(AE91/AJ91,1)</f>
        <v>3.2</v>
      </c>
      <c r="AP91" s="227"/>
      <c r="AQ91" s="227"/>
      <c r="AR91" s="227"/>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42"/>
      <c r="Z94" s="242"/>
      <c r="AA94" s="242"/>
      <c r="AB94" s="242"/>
      <c r="AC94" s="2"/>
      <c r="AD94" s="2"/>
      <c r="AE94" s="125" t="s">
        <v>135</v>
      </c>
      <c r="AF94" s="125"/>
      <c r="AG94" s="125"/>
      <c r="AH94" s="125"/>
      <c r="AI94" s="125"/>
      <c r="AJ94" s="125"/>
      <c r="AK94" s="125"/>
      <c r="AL94" s="125"/>
      <c r="AM94" s="125"/>
      <c r="AN94" s="126"/>
      <c r="AO94" s="242"/>
      <c r="AP94" s="242"/>
      <c r="AQ94" s="242"/>
      <c r="AR94" s="242"/>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34" t="s">
        <v>139</v>
      </c>
      <c r="Z95" s="234"/>
      <c r="AA95" s="234"/>
      <c r="AB95" s="234"/>
      <c r="AC95" s="2"/>
      <c r="AD95" s="2"/>
      <c r="AE95" s="129" t="s">
        <v>149</v>
      </c>
      <c r="AF95" s="129"/>
      <c r="AG95" s="129"/>
      <c r="AH95" s="129"/>
      <c r="AI95" s="129"/>
      <c r="AJ95" s="125" t="s">
        <v>150</v>
      </c>
      <c r="AK95" s="129"/>
      <c r="AL95" s="129"/>
      <c r="AM95" s="129"/>
      <c r="AN95" s="129"/>
      <c r="AO95" s="234" t="s">
        <v>139</v>
      </c>
      <c r="AP95" s="234"/>
      <c r="AQ95" s="234"/>
      <c r="AR95" s="234"/>
      <c r="AS95" s="2"/>
      <c r="AT95" s="2"/>
      <c r="AU95" s="2"/>
      <c r="AV95" s="2"/>
      <c r="AW95" s="2"/>
      <c r="AX95" s="2"/>
      <c r="AY95" s="2"/>
      <c r="AZ95" s="2"/>
      <c r="BA95" s="2"/>
      <c r="BB95" s="2"/>
      <c r="BC95" s="2"/>
      <c r="BD95" s="2"/>
      <c r="BE95" s="2"/>
      <c r="BF95" s="2"/>
      <c r="BG95" s="2"/>
      <c r="BH95" s="2"/>
    </row>
    <row r="96" spans="2:66" ht="20.25" customHeight="1" x14ac:dyDescent="0.4">
      <c r="M96" s="2"/>
      <c r="N96" s="2"/>
      <c r="O96" s="223">
        <f>AA86</f>
        <v>2</v>
      </c>
      <c r="P96" s="223"/>
      <c r="Q96" s="223"/>
      <c r="R96" s="223"/>
      <c r="S96" s="132" t="s">
        <v>153</v>
      </c>
      <c r="T96" s="227">
        <f>Y91</f>
        <v>0.5</v>
      </c>
      <c r="U96" s="227"/>
      <c r="V96" s="227"/>
      <c r="W96" s="227"/>
      <c r="X96" s="132" t="s">
        <v>147</v>
      </c>
      <c r="Y96" s="235">
        <f>ROUNDDOWN(O96+T96,1)</f>
        <v>2.5</v>
      </c>
      <c r="Z96" s="235"/>
      <c r="AA96" s="235"/>
      <c r="AB96" s="235"/>
      <c r="AC96" s="138"/>
      <c r="AD96" s="138"/>
      <c r="AE96" s="236">
        <f>AQ86</f>
        <v>16</v>
      </c>
      <c r="AF96" s="236"/>
      <c r="AG96" s="236"/>
      <c r="AH96" s="236"/>
      <c r="AI96" s="136" t="s">
        <v>153</v>
      </c>
      <c r="AJ96" s="237">
        <f>AO91</f>
        <v>3.2</v>
      </c>
      <c r="AK96" s="237"/>
      <c r="AL96" s="237"/>
      <c r="AM96" s="237"/>
      <c r="AN96" s="136" t="s">
        <v>147</v>
      </c>
      <c r="AO96" s="235">
        <f>ROUNDDOWN(AE96+AJ96,1)</f>
        <v>19.2</v>
      </c>
      <c r="AP96" s="235"/>
      <c r="AQ96" s="235"/>
      <c r="AR96" s="235"/>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topLeftCell="A31" zoomScale="75" zoomScaleNormal="75" workbookViewId="0">
      <selection activeCell="N39" sqref="N39:N47"/>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c r="G6" s="90" t="s">
        <v>17</v>
      </c>
      <c r="H6" s="93"/>
      <c r="I6" s="94" t="s">
        <v>37</v>
      </c>
      <c r="J6" s="93">
        <v>0</v>
      </c>
      <c r="K6" s="95" t="s">
        <v>2</v>
      </c>
      <c r="L6" s="96" t="str">
        <f>IF(OR(F6="",H6=""),"",(H6+IF(F6&gt;H6,1,0)-F6-J6)*24)</f>
        <v/>
      </c>
      <c r="N6" s="97"/>
    </row>
    <row r="7" spans="2:14" x14ac:dyDescent="0.4">
      <c r="B7" s="90">
        <v>2</v>
      </c>
      <c r="C7" s="91" t="s">
        <v>39</v>
      </c>
      <c r="D7" s="92" t="str">
        <f t="shared" ref="D7:D38" si="0">C7</f>
        <v>b</v>
      </c>
      <c r="E7" s="90" t="s">
        <v>16</v>
      </c>
      <c r="F7" s="93"/>
      <c r="G7" s="90" t="s">
        <v>17</v>
      </c>
      <c r="H7" s="93"/>
      <c r="I7" s="94" t="s">
        <v>37</v>
      </c>
      <c r="J7" s="93">
        <v>0</v>
      </c>
      <c r="K7" s="95" t="s">
        <v>2</v>
      </c>
      <c r="L7" s="96" t="str">
        <f>IF(OR(F7="",H7=""),"",(H7+IF(F7&gt;H7,1,0)-F7-J7)*24)</f>
        <v/>
      </c>
      <c r="N7" s="97"/>
    </row>
    <row r="8" spans="2:14" x14ac:dyDescent="0.4">
      <c r="B8" s="90">
        <v>3</v>
      </c>
      <c r="C8" s="91" t="s">
        <v>40</v>
      </c>
      <c r="D8" s="92" t="str">
        <f t="shared" si="0"/>
        <v>c</v>
      </c>
      <c r="E8" s="90" t="s">
        <v>16</v>
      </c>
      <c r="F8" s="93"/>
      <c r="G8" s="90" t="s">
        <v>17</v>
      </c>
      <c r="H8" s="93"/>
      <c r="I8" s="94" t="s">
        <v>37</v>
      </c>
      <c r="J8" s="93">
        <v>0</v>
      </c>
      <c r="K8" s="95" t="s">
        <v>2</v>
      </c>
      <c r="L8" s="96" t="str">
        <f>IF(OR(F8="",H8=""),"",(H8+IF(F8&gt;H8,1,0)-F8-J8)*24)</f>
        <v/>
      </c>
      <c r="N8" s="97"/>
    </row>
    <row r="9" spans="2:14" x14ac:dyDescent="0.4">
      <c r="B9" s="90">
        <v>4</v>
      </c>
      <c r="C9" s="91" t="s">
        <v>41</v>
      </c>
      <c r="D9" s="92" t="str">
        <f t="shared" si="0"/>
        <v>d</v>
      </c>
      <c r="E9" s="90" t="s">
        <v>16</v>
      </c>
      <c r="F9" s="93"/>
      <c r="G9" s="90" t="s">
        <v>17</v>
      </c>
      <c r="H9" s="93"/>
      <c r="I9" s="94" t="s">
        <v>37</v>
      </c>
      <c r="J9" s="93">
        <v>0</v>
      </c>
      <c r="K9" s="95" t="s">
        <v>2</v>
      </c>
      <c r="L9" s="96" t="str">
        <f>IF(OR(F9="",H9=""),"",(H9+IF(F9&gt;H9,1,0)-F9-J9)*24)</f>
        <v/>
      </c>
      <c r="N9" s="97"/>
    </row>
    <row r="10" spans="2:14" x14ac:dyDescent="0.4">
      <c r="B10" s="90">
        <v>5</v>
      </c>
      <c r="C10" s="91" t="s">
        <v>42</v>
      </c>
      <c r="D10" s="92" t="str">
        <f t="shared" si="0"/>
        <v>e</v>
      </c>
      <c r="E10" s="90" t="s">
        <v>16</v>
      </c>
      <c r="F10" s="93"/>
      <c r="G10" s="90" t="s">
        <v>17</v>
      </c>
      <c r="H10" s="93"/>
      <c r="I10" s="94" t="s">
        <v>37</v>
      </c>
      <c r="J10" s="93">
        <v>0</v>
      </c>
      <c r="K10" s="95" t="s">
        <v>2</v>
      </c>
      <c r="L10" s="96" t="str">
        <f t="shared" ref="L10:L22" si="1">IF(OR(F10="",H10=""),"",(H10+IF(F10&gt;H10,1,0)-F10-J10)*24)</f>
        <v/>
      </c>
      <c r="N10" s="97"/>
    </row>
    <row r="11" spans="2:14" x14ac:dyDescent="0.4">
      <c r="B11" s="90">
        <v>6</v>
      </c>
      <c r="C11" s="91" t="s">
        <v>43</v>
      </c>
      <c r="D11" s="92" t="str">
        <f t="shared" si="0"/>
        <v>f</v>
      </c>
      <c r="E11" s="90" t="s">
        <v>16</v>
      </c>
      <c r="F11" s="93"/>
      <c r="G11" s="90" t="s">
        <v>17</v>
      </c>
      <c r="H11" s="93"/>
      <c r="I11" s="94" t="s">
        <v>37</v>
      </c>
      <c r="J11" s="93">
        <v>0</v>
      </c>
      <c r="K11" s="95" t="s">
        <v>2</v>
      </c>
      <c r="L11" s="96" t="str">
        <f>IF(OR(F11="",H11=""),"",(H11+IF(F11&gt;H11,1,0)-F11-J11)*24)</f>
        <v/>
      </c>
      <c r="N11" s="97"/>
    </row>
    <row r="12" spans="2:14" x14ac:dyDescent="0.4">
      <c r="B12" s="90">
        <v>7</v>
      </c>
      <c r="C12" s="91" t="s">
        <v>44</v>
      </c>
      <c r="D12" s="92" t="str">
        <f t="shared" si="0"/>
        <v>g</v>
      </c>
      <c r="E12" s="90" t="s">
        <v>16</v>
      </c>
      <c r="F12" s="93"/>
      <c r="G12" s="90" t="s">
        <v>17</v>
      </c>
      <c r="H12" s="93"/>
      <c r="I12" s="94" t="s">
        <v>37</v>
      </c>
      <c r="J12" s="93">
        <v>0</v>
      </c>
      <c r="K12" s="95" t="s">
        <v>2</v>
      </c>
      <c r="L12" s="96" t="str">
        <f t="shared" si="1"/>
        <v/>
      </c>
      <c r="N12" s="97"/>
    </row>
    <row r="13" spans="2:14" x14ac:dyDescent="0.4">
      <c r="B13" s="90">
        <v>8</v>
      </c>
      <c r="C13" s="91" t="s">
        <v>45</v>
      </c>
      <c r="D13" s="92" t="str">
        <f t="shared" si="0"/>
        <v>h</v>
      </c>
      <c r="E13" s="90" t="s">
        <v>16</v>
      </c>
      <c r="F13" s="93"/>
      <c r="G13" s="90" t="s">
        <v>17</v>
      </c>
      <c r="H13" s="93"/>
      <c r="I13" s="94" t="s">
        <v>37</v>
      </c>
      <c r="J13" s="93">
        <v>0</v>
      </c>
      <c r="K13" s="95" t="s">
        <v>2</v>
      </c>
      <c r="L13" s="96" t="str">
        <f t="shared" si="1"/>
        <v/>
      </c>
      <c r="N13" s="97"/>
    </row>
    <row r="14" spans="2:14" x14ac:dyDescent="0.4">
      <c r="B14" s="90">
        <v>9</v>
      </c>
      <c r="C14" s="91" t="s">
        <v>46</v>
      </c>
      <c r="D14" s="92" t="str">
        <f t="shared" si="0"/>
        <v>i</v>
      </c>
      <c r="E14" s="90" t="s">
        <v>16</v>
      </c>
      <c r="F14" s="93"/>
      <c r="G14" s="90" t="s">
        <v>17</v>
      </c>
      <c r="H14" s="93"/>
      <c r="I14" s="94" t="s">
        <v>37</v>
      </c>
      <c r="J14" s="93">
        <v>0</v>
      </c>
      <c r="K14" s="95" t="s">
        <v>2</v>
      </c>
      <c r="L14" s="96" t="str">
        <f t="shared" si="1"/>
        <v/>
      </c>
      <c r="N14" s="97"/>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c r="G39" s="90" t="s">
        <v>17</v>
      </c>
      <c r="H39" s="93"/>
      <c r="I39" s="94" t="s">
        <v>37</v>
      </c>
      <c r="J39" s="93">
        <v>0</v>
      </c>
      <c r="K39" s="95" t="s">
        <v>2</v>
      </c>
      <c r="L39" s="96" t="str">
        <f t="shared" ref="L39:L40" si="2">IF(OR(F39="",H39=""),"",(H39+IF(F39&gt;H39,1,0)-F39-J39)*24)</f>
        <v/>
      </c>
      <c r="N39" s="97"/>
    </row>
    <row r="40" spans="2:14" x14ac:dyDescent="0.4">
      <c r="B40" s="90"/>
      <c r="C40" s="100" t="s">
        <v>36</v>
      </c>
      <c r="D40" s="92"/>
      <c r="E40" s="90" t="s">
        <v>16</v>
      </c>
      <c r="F40" s="93"/>
      <c r="G40" s="90" t="s">
        <v>17</v>
      </c>
      <c r="H40" s="93"/>
      <c r="I40" s="94" t="s">
        <v>37</v>
      </c>
      <c r="J40" s="93">
        <v>0</v>
      </c>
      <c r="K40" s="95" t="s">
        <v>2</v>
      </c>
      <c r="L40" s="96" t="str">
        <f t="shared" si="2"/>
        <v/>
      </c>
      <c r="N40" s="97"/>
    </row>
    <row r="41" spans="2:14" x14ac:dyDescent="0.4">
      <c r="B41" s="90"/>
      <c r="C41" s="101" t="s">
        <v>36</v>
      </c>
      <c r="D41" s="92" t="str">
        <f>C39</f>
        <v>ag</v>
      </c>
      <c r="E41" s="90" t="s">
        <v>16</v>
      </c>
      <c r="F41" s="93" t="s">
        <v>36</v>
      </c>
      <c r="G41" s="90" t="s">
        <v>17</v>
      </c>
      <c r="H41" s="93" t="s">
        <v>36</v>
      </c>
      <c r="I41" s="94" t="s">
        <v>37</v>
      </c>
      <c r="J41" s="93" t="s">
        <v>36</v>
      </c>
      <c r="K41" s="95" t="s">
        <v>2</v>
      </c>
      <c r="L41" s="96" t="str">
        <f>IF(OR(L39="",L40=""),"",L39+L40)</f>
        <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topLeftCell="A34" zoomScale="75" zoomScaleNormal="75" workbookViewId="0">
      <selection activeCell="N39" sqref="N39:N47"/>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268</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292</v>
      </c>
      <c r="C16" s="47"/>
      <c r="D16" s="46"/>
    </row>
    <row r="17" spans="2:6" s="48" customFormat="1" ht="20.25" customHeight="1" x14ac:dyDescent="0.4">
      <c r="B17" s="46" t="s">
        <v>291</v>
      </c>
      <c r="C17" s="47"/>
      <c r="D17" s="46"/>
    </row>
    <row r="18" spans="2:6" s="48" customFormat="1" ht="20.25" customHeight="1" x14ac:dyDescent="0.4">
      <c r="B18" s="46"/>
      <c r="C18" s="47"/>
      <c r="D18" s="46"/>
    </row>
    <row r="19" spans="2:6" s="48" customFormat="1" ht="17.25" customHeight="1" x14ac:dyDescent="0.4">
      <c r="B19" s="46" t="s">
        <v>293</v>
      </c>
      <c r="C19" s="46"/>
      <c r="D19" s="46"/>
    </row>
    <row r="20" spans="2:6" s="48" customFormat="1" ht="17.25" customHeight="1" x14ac:dyDescent="0.4">
      <c r="B20" s="46" t="s">
        <v>315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294</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295</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296</v>
      </c>
      <c r="C49" s="46"/>
    </row>
    <row r="50" spans="2:54" s="48" customFormat="1" ht="17.25" customHeight="1" x14ac:dyDescent="0.4">
      <c r="B50" s="46"/>
      <c r="C50" s="46"/>
    </row>
    <row r="51" spans="2:54" s="48" customFormat="1" ht="17.25" customHeight="1" x14ac:dyDescent="0.4">
      <c r="B51" s="46" t="s">
        <v>297</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298</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299</v>
      </c>
      <c r="C57" s="46"/>
      <c r="D57" s="46"/>
    </row>
    <row r="58" spans="2:54" s="48" customFormat="1" ht="17.25" customHeight="1" x14ac:dyDescent="0.4">
      <c r="B58" s="46"/>
      <c r="C58" s="46"/>
      <c r="D58" s="46"/>
    </row>
    <row r="59" spans="2:54" s="48" customFormat="1" ht="17.25" customHeight="1" x14ac:dyDescent="0.4">
      <c r="B59" s="53" t="s">
        <v>300</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318</v>
      </c>
    </row>
    <row r="69" spans="2:2" ht="18.75" customHeight="1" x14ac:dyDescent="0.4">
      <c r="B69" s="209" t="s">
        <v>319</v>
      </c>
    </row>
    <row r="70" spans="2:2" ht="18.75" customHeight="1" x14ac:dyDescent="0.4">
      <c r="B70" s="209" t="s">
        <v>320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292</v>
      </c>
      <c r="C16" s="47"/>
      <c r="D16" s="46"/>
    </row>
    <row r="17" spans="2:4" s="48" customFormat="1" ht="20.25" customHeight="1" x14ac:dyDescent="0.4">
      <c r="B17" s="46" t="s">
        <v>291</v>
      </c>
      <c r="C17" s="47"/>
      <c r="D17" s="46"/>
    </row>
    <row r="18" spans="2:4" s="48" customFormat="1" ht="20.25" customHeight="1" x14ac:dyDescent="0.4">
      <c r="B18" s="46"/>
      <c r="C18" s="47"/>
      <c r="D18" s="46"/>
    </row>
    <row r="19" spans="2:4" s="48" customFormat="1" ht="20.25" customHeight="1" x14ac:dyDescent="0.4">
      <c r="B19" s="46" t="s">
        <v>302</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303</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304</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305</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306</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307</v>
      </c>
      <c r="C59" s="46"/>
    </row>
    <row r="60" spans="2:51" s="48" customFormat="1" ht="17.25" customHeight="1" x14ac:dyDescent="0.4">
      <c r="B60" s="46"/>
      <c r="C60" s="46"/>
    </row>
    <row r="61" spans="2:51" s="48" customFormat="1" ht="17.25" customHeight="1" x14ac:dyDescent="0.4">
      <c r="B61" s="46" t="s">
        <v>308</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309</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310</v>
      </c>
      <c r="C67" s="46"/>
      <c r="D67" s="46"/>
    </row>
    <row r="68" spans="2:54" s="48" customFormat="1" ht="17.25" customHeight="1" x14ac:dyDescent="0.4">
      <c r="B68" s="46"/>
      <c r="C68" s="46"/>
      <c r="D68" s="46"/>
    </row>
    <row r="69" spans="2:54" s="48" customFormat="1" ht="17.25" customHeight="1" x14ac:dyDescent="0.4">
      <c r="B69" s="53" t="s">
        <v>311</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318</v>
      </c>
    </row>
    <row r="79" spans="2:54" ht="18.75" customHeight="1" x14ac:dyDescent="0.4">
      <c r="B79" s="209" t="s">
        <v>319</v>
      </c>
    </row>
    <row r="80" spans="2:54" ht="18.75" customHeight="1" x14ac:dyDescent="0.4">
      <c r="B80" s="209" t="s">
        <v>320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316</v>
      </c>
      <c r="F23" s="29" t="s">
        <v>113</v>
      </c>
      <c r="G23" s="29" t="s">
        <v>111</v>
      </c>
      <c r="H23" s="65" t="s">
        <v>105</v>
      </c>
      <c r="I23" s="65" t="s">
        <v>117</v>
      </c>
      <c r="J23" s="29" t="s">
        <v>255</v>
      </c>
      <c r="K23" s="65"/>
      <c r="L23" s="66"/>
    </row>
    <row r="24" spans="2:12" ht="19.5" x14ac:dyDescent="0.4">
      <c r="B24" s="403"/>
      <c r="C24" s="28" t="s">
        <v>110</v>
      </c>
      <c r="D24" s="29" t="s">
        <v>255</v>
      </c>
      <c r="E24" s="29" t="s">
        <v>317</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vt:lpstr>
      <vt:lpstr>（ユニット型）</vt:lpstr>
      <vt:lpstr>【記載例】（ユニット型）</vt:lpstr>
      <vt:lpstr>シフト記号表（従来型・ユニット型共通）</vt:lpstr>
      <vt:lpstr>【記載例】シフト記号表（勤務時間帯）</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志津＿亜由未（介護運営係）</cp:lastModifiedBy>
  <cp:lastPrinted>2022-10-18T05:30:17Z</cp:lastPrinted>
  <dcterms:created xsi:type="dcterms:W3CDTF">2020-01-28T01:12:50Z</dcterms:created>
  <dcterms:modified xsi:type="dcterms:W3CDTF">2022-11-04T02:12:44Z</dcterms:modified>
</cp:coreProperties>
</file>