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令和５年度\02_交付要綱決裁\07_医療施設運営費等補助金及び中毒情報基盤整備事業費補助金\03_発出用\02_様式\第７号様式（実績報告）\"/>
    </mc:Choice>
  </mc:AlternateContent>
  <xr:revisionPtr revIDLastSave="0" documentId="13_ncr:1_{8E8FD64D-6C59-4737-97C5-AB77044DD2FB}" xr6:coauthVersionLast="47" xr6:coauthVersionMax="47" xr10:uidLastSave="{00000000-0000-0000-0000-000000000000}"/>
  <bookViews>
    <workbookView xWindow="28680" yWindow="-120" windowWidth="29040" windowHeight="15840" tabRatio="882" firstSheet="5" activeTab="5" xr2:uid="{00000000-000D-0000-FFFF-FFFF00000000}"/>
  </bookViews>
  <sheets>
    <sheet name="プルダウン" sheetId="252" state="hidden" r:id="rId1"/>
    <sheet name="計算方法早見表" sheetId="210" state="hidden" r:id="rId2"/>
    <sheet name="数式用" sheetId="250" state="hidden" r:id="rId3"/>
    <sheet name="事業リスト" sheetId="113" state="hidden" r:id="rId4"/>
    <sheet name="事業リスト（ＢＤ）" sheetId="251" state="hidden" r:id="rId5"/>
    <sheet name="第7号様式" sheetId="115" r:id="rId6"/>
    <sheet name="別紙１（1）" sheetId="205" r:id="rId7"/>
    <sheet name="別紙1（2）" sheetId="117" r:id="rId8"/>
    <sheet name="別紙35  (3)" sheetId="241" state="hidden" r:id="rId9"/>
    <sheet name="別紙36  (3)" sheetId="244" state="hidden" r:id="rId10"/>
  </sheets>
  <externalReferences>
    <externalReference r:id="rId11"/>
  </externalReferences>
  <definedNames>
    <definedName name="_xlnm._FilterDatabase" localSheetId="2" hidden="1">数式用!$A$2:$I$114</definedName>
    <definedName name="_xlnm._FilterDatabase" localSheetId="7" hidden="1">'別紙1（2）'!$A$6:$W$6</definedName>
    <definedName name="_Key1" localSheetId="1" hidden="1">#REF!</definedName>
    <definedName name="_Key1" localSheetId="6" hidden="1">#REF!</definedName>
    <definedName name="_Key1" localSheetId="8" hidden="1">#REF!</definedName>
    <definedName name="_Key1" localSheetId="9" hidden="1">#REF!</definedName>
    <definedName name="_Key1" hidden="1">#REF!</definedName>
    <definedName name="_Key2" localSheetId="1" hidden="1">#REF!</definedName>
    <definedName name="_Key2" localSheetId="6"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1" hidden="1">#REF!</definedName>
    <definedName name="_Sort" localSheetId="6" hidden="1">#REF!</definedName>
    <definedName name="_Sort" localSheetId="8" hidden="1">#REF!</definedName>
    <definedName name="_Sort" localSheetId="9" hidden="1">#REF!</definedName>
    <definedName name="_Sort" hidden="1">#REF!</definedName>
    <definedName name="aaaaaaaaaaaaaaaaaa" localSheetId="1" hidden="1">#REF!</definedName>
    <definedName name="aaaaaaaaaaaaaaaaaa" localSheetId="6" hidden="1">#REF!</definedName>
    <definedName name="aaaaaaaaaaaaaaaaaa" localSheetId="8" hidden="1">#REF!</definedName>
    <definedName name="aaaaaaaaaaaaaaaaaa" localSheetId="9" hidden="1">#REF!</definedName>
    <definedName name="aaaaaaaaaaaaaaaaaa" hidden="1">#REF!</definedName>
    <definedName name="E" localSheetId="1" hidden="1">#REF!</definedName>
    <definedName name="E" localSheetId="8" hidden="1">#REF!</definedName>
    <definedName name="E" localSheetId="9" hidden="1">#REF!</definedName>
    <definedName name="E" hidden="1">#REF!</definedName>
    <definedName name="KEYY" hidden="1">#REF!</definedName>
    <definedName name="ko" hidden="1">#REF!</definedName>
    <definedName name="ｌ" localSheetId="1" hidden="1">#REF!</definedName>
    <definedName name="ｌ" localSheetId="6" hidden="1">#REF!</definedName>
    <definedName name="ｌ" localSheetId="8" hidden="1">#REF!</definedName>
    <definedName name="ｌ" localSheetId="9" hidden="1">#REF!</definedName>
    <definedName name="ｌ" hidden="1">#REF!</definedName>
    <definedName name="o" hidden="1">#REF!</definedName>
    <definedName name="_xlnm.Print_Area" localSheetId="1">計算方法早見表!$A$1:$Q$23</definedName>
    <definedName name="_xlnm.Print_Area" localSheetId="3">事業リスト!$A$1:$F$39</definedName>
    <definedName name="_xlnm.Print_Area" localSheetId="4">'事業リスト（ＢＤ）'!$A$1:$R$40</definedName>
    <definedName name="_xlnm.Print_Area" localSheetId="2">数式用!$A$1:$H$126</definedName>
    <definedName name="_xlnm.Print_Area" localSheetId="5">第7号様式!$A$1:$I$31</definedName>
    <definedName name="_xlnm.Print_Area" localSheetId="6">'別紙１（1）'!$A$1:$H$85</definedName>
    <definedName name="_xlnm.Print_Area" localSheetId="7">'別紙1（2）'!$B$1:$V$54</definedName>
    <definedName name="_xlnm.Print_Area" localSheetId="8">'別紙35  (3)'!$A$1:$J$8</definedName>
    <definedName name="_xlnm.Print_Area" localSheetId="9">'別紙36  (3)'!$A$1:$K$8</definedName>
    <definedName name="_xlnm.Print_Titles" localSheetId="6">'別紙１（1）'!$5:$5</definedName>
    <definedName name="_xlnm.Print_Titles" localSheetId="7">'別紙1（2）'!$1:$6</definedName>
    <definedName name="Z_D4BF47A8_0F44_4E9A_9CBB_7E636C40F9BB_.wvu.FilterData" localSheetId="7" hidden="1">'別紙1（2）'!$A$6:$W$52</definedName>
    <definedName name="Z_D4BF47A8_0F44_4E9A_9CBB_7E636C40F9BB_.wvu.PrintArea" localSheetId="7" hidden="1">'別紙1（2）'!$B$1:$R$55</definedName>
    <definedName name="Z_D4BF47A8_0F44_4E9A_9CBB_7E636C40F9BB_.wvu.PrintTitles" localSheetId="7" hidden="1">'別紙1（2）'!$1:$6</definedName>
    <definedName name="あ" localSheetId="1" hidden="1">#REF!</definedName>
    <definedName name="あ" localSheetId="6" hidden="1">#REF!</definedName>
    <definedName name="あ" localSheetId="8" hidden="1">#REF!</definedName>
    <definedName name="あ" localSheetId="9" hidden="1">#REF!</definedName>
    <definedName name="あ" hidden="1">#REF!</definedName>
    <definedName name="い" localSheetId="1" hidden="1">#REF!</definedName>
    <definedName name="い" localSheetId="8" hidden="1">#REF!</definedName>
    <definedName name="い" localSheetId="9" hidden="1">#REF!</definedName>
    <definedName name="い" hidden="1">#REF!</definedName>
    <definedName name="いお" hidden="1">#REF!</definedName>
    <definedName name="こ" localSheetId="1" hidden="1">#REF!</definedName>
    <definedName name="こ" localSheetId="8" hidden="1">#REF!</definedName>
    <definedName name="こ" localSheetId="9" hidden="1">#REF!</definedName>
    <definedName name="こ" hidden="1">#REF!</definedName>
    <definedName name="こ」" localSheetId="8" hidden="1">#REF!</definedName>
    <definedName name="こ」" localSheetId="9" hidden="1">#REF!</definedName>
    <definedName name="こ」" hidden="1">#REF!</definedName>
    <definedName name="事業分類">[1]事業分類・区分!$B$2:$H$2</definedName>
    <definedName name="別紙１７" localSheetId="1" hidden="1">#REF!</definedName>
    <definedName name="別紙１７" localSheetId="6" hidden="1">#REF!</definedName>
    <definedName name="別紙１７" localSheetId="8" hidden="1">#REF!</definedName>
    <definedName name="別紙１７" localSheetId="9" hidden="1">#REF!</definedName>
    <definedName name="別紙１７" hidden="1">#REF!</definedName>
    <definedName name="別紙３１" localSheetId="1" hidden="1">#REF!</definedName>
    <definedName name="別紙３１" localSheetId="8" hidden="1">#REF!</definedName>
    <definedName name="別紙３１" localSheetId="9" hidden="1">#REF!</definedName>
    <definedName name="別紙３１"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205" l="1"/>
  <c r="E29" i="205"/>
  <c r="D29" i="205"/>
  <c r="G29" i="205" l="1"/>
  <c r="M7" i="117"/>
  <c r="E73" i="205"/>
  <c r="G73" i="205" s="1"/>
  <c r="I25" i="115"/>
  <c r="F116" i="250" l="1"/>
  <c r="F115" i="250"/>
  <c r="D40" i="205" l="1"/>
  <c r="E40" i="205"/>
  <c r="F40" i="205"/>
  <c r="F62" i="250"/>
  <c r="F61" i="250"/>
  <c r="F99" i="250"/>
  <c r="F98" i="250"/>
  <c r="G40" i="205" l="1"/>
  <c r="F50" i="205"/>
  <c r="E50" i="205"/>
  <c r="D50" i="205"/>
  <c r="F117" i="250"/>
  <c r="F118" i="250"/>
  <c r="F119" i="250"/>
  <c r="G50" i="205" l="1"/>
  <c r="D7" i="205"/>
  <c r="F78" i="205" l="1"/>
  <c r="E78" i="205"/>
  <c r="D78" i="205"/>
  <c r="F74" i="205"/>
  <c r="E74" i="205"/>
  <c r="D74" i="205"/>
  <c r="F82" i="205"/>
  <c r="E82" i="205"/>
  <c r="D82" i="205"/>
  <c r="F81" i="205"/>
  <c r="E81" i="205"/>
  <c r="D81" i="205"/>
  <c r="F76" i="205"/>
  <c r="E76" i="205"/>
  <c r="D76" i="205"/>
  <c r="F70" i="205"/>
  <c r="E70" i="205"/>
  <c r="D70" i="205"/>
  <c r="F69" i="205"/>
  <c r="E69" i="205"/>
  <c r="D69" i="205"/>
  <c r="F66" i="205"/>
  <c r="E66" i="205"/>
  <c r="D66" i="205"/>
  <c r="F65" i="205"/>
  <c r="E65" i="205"/>
  <c r="D65" i="205"/>
  <c r="F62" i="205"/>
  <c r="E62" i="205"/>
  <c r="D62" i="205"/>
  <c r="F61" i="205"/>
  <c r="E61" i="205"/>
  <c r="D61" i="205"/>
  <c r="F60" i="205"/>
  <c r="E60" i="205"/>
  <c r="D60" i="205"/>
  <c r="F59" i="205"/>
  <c r="E59" i="205"/>
  <c r="D59" i="205"/>
  <c r="F58" i="205"/>
  <c r="E58" i="205"/>
  <c r="D58" i="205"/>
  <c r="F57" i="205"/>
  <c r="E57" i="205"/>
  <c r="D57" i="205"/>
  <c r="F56" i="205"/>
  <c r="E56" i="205"/>
  <c r="D56" i="205"/>
  <c r="F52" i="205"/>
  <c r="E52" i="205"/>
  <c r="D52" i="205"/>
  <c r="F51" i="205"/>
  <c r="E51" i="205"/>
  <c r="D51" i="205"/>
  <c r="D48" i="205"/>
  <c r="F47" i="205"/>
  <c r="E47" i="205"/>
  <c r="D47" i="205"/>
  <c r="F46" i="205"/>
  <c r="E46" i="205"/>
  <c r="D46" i="205"/>
  <c r="F45" i="205"/>
  <c r="E45" i="205"/>
  <c r="D45" i="205"/>
  <c r="F43" i="205"/>
  <c r="E43" i="205"/>
  <c r="D43" i="205"/>
  <c r="F42" i="205"/>
  <c r="E42" i="205"/>
  <c r="D42" i="205"/>
  <c r="F38" i="205"/>
  <c r="E38" i="205"/>
  <c r="D38" i="205"/>
  <c r="F37" i="205"/>
  <c r="E37" i="205"/>
  <c r="D37" i="205"/>
  <c r="F36" i="205"/>
  <c r="E36" i="205"/>
  <c r="D36" i="205"/>
  <c r="F35" i="205"/>
  <c r="E35" i="205"/>
  <c r="D35" i="205"/>
  <c r="F34" i="205"/>
  <c r="E34" i="205"/>
  <c r="D34" i="205"/>
  <c r="F33" i="205"/>
  <c r="E33" i="205"/>
  <c r="D33" i="205"/>
  <c r="F32" i="205"/>
  <c r="E32" i="205"/>
  <c r="D32" i="205"/>
  <c r="F30" i="205"/>
  <c r="E30" i="205"/>
  <c r="D30" i="205"/>
  <c r="D25" i="205"/>
  <c r="E25" i="205"/>
  <c r="F25" i="205"/>
  <c r="D26" i="205"/>
  <c r="E26" i="205"/>
  <c r="F26" i="205"/>
  <c r="F23" i="205"/>
  <c r="E23" i="205"/>
  <c r="D23" i="205"/>
  <c r="D19" i="205"/>
  <c r="E19" i="205"/>
  <c r="F19" i="205"/>
  <c r="D20" i="205"/>
  <c r="E20" i="205"/>
  <c r="F20" i="205"/>
  <c r="F18" i="205"/>
  <c r="E18" i="205"/>
  <c r="D18" i="205"/>
  <c r="D8" i="205"/>
  <c r="E8" i="205"/>
  <c r="F8" i="205"/>
  <c r="D9" i="205"/>
  <c r="E9" i="205"/>
  <c r="F9" i="205"/>
  <c r="D10" i="205"/>
  <c r="E10" i="205"/>
  <c r="F10" i="205"/>
  <c r="D11" i="205"/>
  <c r="E11" i="205"/>
  <c r="F11" i="205"/>
  <c r="D12" i="205"/>
  <c r="E12" i="205"/>
  <c r="F12" i="205"/>
  <c r="D13" i="205"/>
  <c r="E13" i="205"/>
  <c r="F13" i="205"/>
  <c r="D14" i="205"/>
  <c r="E14" i="205"/>
  <c r="F14" i="205"/>
  <c r="D15" i="205"/>
  <c r="E15" i="205"/>
  <c r="F15" i="205"/>
  <c r="F7" i="205"/>
  <c r="E7" i="205"/>
  <c r="W8" i="117"/>
  <c r="W9" i="117"/>
  <c r="E48" i="205" s="1"/>
  <c r="W10" i="117"/>
  <c r="W11" i="117"/>
  <c r="W12" i="117"/>
  <c r="W13" i="117"/>
  <c r="W14" i="117"/>
  <c r="W15" i="117"/>
  <c r="W16" i="117"/>
  <c r="W17" i="117"/>
  <c r="W18" i="117"/>
  <c r="W19" i="117"/>
  <c r="W20" i="117"/>
  <c r="W21" i="117"/>
  <c r="W22" i="117"/>
  <c r="W23" i="117"/>
  <c r="W24" i="117"/>
  <c r="W25" i="117"/>
  <c r="W26" i="117"/>
  <c r="W27" i="117"/>
  <c r="W28" i="117"/>
  <c r="W29" i="117"/>
  <c r="W30" i="117"/>
  <c r="W31" i="117"/>
  <c r="W32" i="117"/>
  <c r="W33" i="117"/>
  <c r="W34" i="117"/>
  <c r="W35" i="117"/>
  <c r="W36" i="117"/>
  <c r="W37" i="117"/>
  <c r="W38" i="117"/>
  <c r="W39" i="117"/>
  <c r="W40" i="117"/>
  <c r="W41" i="117"/>
  <c r="W42" i="117"/>
  <c r="W43" i="117"/>
  <c r="W44" i="117"/>
  <c r="W45" i="117"/>
  <c r="W46" i="117"/>
  <c r="W47" i="117"/>
  <c r="W48" i="117"/>
  <c r="W49" i="117"/>
  <c r="W50" i="117"/>
  <c r="W51" i="117"/>
  <c r="W52" i="117"/>
  <c r="W53" i="117"/>
  <c r="W7" i="117"/>
  <c r="V7" i="117"/>
  <c r="F8" i="117"/>
  <c r="F9" i="117"/>
  <c r="F10" i="117"/>
  <c r="F11" i="117"/>
  <c r="F12" i="117"/>
  <c r="F13" i="117"/>
  <c r="F14" i="117"/>
  <c r="F15" i="117"/>
  <c r="F16" i="117"/>
  <c r="F17" i="117"/>
  <c r="F18" i="117"/>
  <c r="F19" i="117"/>
  <c r="F20" i="117"/>
  <c r="F21" i="117"/>
  <c r="F22" i="117"/>
  <c r="F23" i="117"/>
  <c r="F24" i="117"/>
  <c r="F25" i="117"/>
  <c r="F26" i="117"/>
  <c r="F27" i="117"/>
  <c r="F28" i="117"/>
  <c r="F29" i="117"/>
  <c r="F30" i="117"/>
  <c r="F31" i="117"/>
  <c r="F32" i="117"/>
  <c r="F33" i="117"/>
  <c r="F34" i="117"/>
  <c r="F35" i="117"/>
  <c r="F36" i="117"/>
  <c r="F37" i="117"/>
  <c r="F38" i="117"/>
  <c r="F39" i="117"/>
  <c r="F40" i="117"/>
  <c r="F41" i="117"/>
  <c r="F42" i="117"/>
  <c r="F43" i="117"/>
  <c r="F44" i="117"/>
  <c r="F45" i="117"/>
  <c r="F46" i="117"/>
  <c r="F47" i="117"/>
  <c r="F48" i="117"/>
  <c r="F49" i="117"/>
  <c r="F50" i="117"/>
  <c r="F51" i="117"/>
  <c r="F52" i="117"/>
  <c r="F53" i="117"/>
  <c r="F7" i="117"/>
  <c r="F125" i="250"/>
  <c r="F124" i="250"/>
  <c r="F123" i="250"/>
  <c r="F122" i="250"/>
  <c r="F121" i="250"/>
  <c r="F120" i="250"/>
  <c r="F114" i="250"/>
  <c r="F113" i="250"/>
  <c r="F112" i="250"/>
  <c r="F111" i="250"/>
  <c r="F110" i="250"/>
  <c r="F109" i="250"/>
  <c r="F108" i="250"/>
  <c r="F107" i="250"/>
  <c r="F106" i="250"/>
  <c r="F105" i="250"/>
  <c r="F104" i="250"/>
  <c r="F103" i="250"/>
  <c r="F102" i="250"/>
  <c r="F101" i="250"/>
  <c r="F100" i="250"/>
  <c r="F97" i="250"/>
  <c r="F96" i="250"/>
  <c r="F95" i="250"/>
  <c r="F94" i="250"/>
  <c r="F93" i="250"/>
  <c r="F92" i="250"/>
  <c r="F91" i="250"/>
  <c r="F90" i="250"/>
  <c r="F89" i="250"/>
  <c r="F88" i="250"/>
  <c r="F87" i="250"/>
  <c r="F86" i="250"/>
  <c r="F85" i="250"/>
  <c r="F84" i="250"/>
  <c r="F83" i="250"/>
  <c r="F82" i="250"/>
  <c r="F81" i="250"/>
  <c r="F80" i="250"/>
  <c r="F79" i="250"/>
  <c r="F78" i="250"/>
  <c r="F77" i="250"/>
  <c r="F76" i="250"/>
  <c r="F75" i="250"/>
  <c r="F74" i="250"/>
  <c r="F73" i="250"/>
  <c r="F72" i="250"/>
  <c r="F71" i="250"/>
  <c r="F70" i="250"/>
  <c r="F69" i="250"/>
  <c r="F68" i="250"/>
  <c r="F67" i="250"/>
  <c r="F66" i="250"/>
  <c r="F65" i="250"/>
  <c r="F64" i="250"/>
  <c r="F63" i="250"/>
  <c r="F60" i="250"/>
  <c r="F59" i="250"/>
  <c r="F58" i="250"/>
  <c r="F57" i="250"/>
  <c r="F56" i="250"/>
  <c r="F55" i="250"/>
  <c r="F54" i="250"/>
  <c r="F53" i="250"/>
  <c r="F52" i="250"/>
  <c r="F51" i="250"/>
  <c r="F50" i="250"/>
  <c r="F49" i="250"/>
  <c r="F48" i="250"/>
  <c r="F47" i="250"/>
  <c r="F46" i="250"/>
  <c r="F45" i="250"/>
  <c r="F44" i="250"/>
  <c r="F43" i="250"/>
  <c r="F42" i="250"/>
  <c r="F41" i="250"/>
  <c r="F40" i="250"/>
  <c r="F39" i="250"/>
  <c r="F38" i="250"/>
  <c r="F37" i="250"/>
  <c r="F36" i="250"/>
  <c r="F35" i="250"/>
  <c r="F34" i="250"/>
  <c r="F33" i="250"/>
  <c r="F32" i="250"/>
  <c r="F31" i="250"/>
  <c r="F30" i="250"/>
  <c r="F29" i="250"/>
  <c r="F28" i="250"/>
  <c r="F27" i="250"/>
  <c r="F26" i="250"/>
  <c r="F25" i="250"/>
  <c r="F24" i="250"/>
  <c r="F23" i="250"/>
  <c r="F22" i="250"/>
  <c r="F21" i="250"/>
  <c r="F20" i="250"/>
  <c r="F19" i="250"/>
  <c r="F18" i="250"/>
  <c r="F17" i="250"/>
  <c r="F16" i="250"/>
  <c r="F15" i="250"/>
  <c r="F14" i="250"/>
  <c r="F13" i="250"/>
  <c r="F12" i="250"/>
  <c r="F11" i="250"/>
  <c r="F10" i="250"/>
  <c r="F9" i="250"/>
  <c r="F8" i="250"/>
  <c r="F7" i="250"/>
  <c r="F6" i="250"/>
  <c r="F5" i="250"/>
  <c r="F4" i="250"/>
  <c r="F3" i="250"/>
  <c r="E49" i="117" s="1"/>
  <c r="E24" i="205" l="1"/>
  <c r="D24" i="205"/>
  <c r="D71" i="205"/>
  <c r="E71" i="205"/>
  <c r="F71" i="205"/>
  <c r="F24" i="205"/>
  <c r="D73" i="205"/>
  <c r="F73" i="205" s="1"/>
  <c r="E83" i="205"/>
  <c r="F83" i="205"/>
  <c r="E21" i="117"/>
  <c r="G18" i="205"/>
  <c r="G25" i="205"/>
  <c r="D79" i="205"/>
  <c r="E79" i="205"/>
  <c r="F79" i="205"/>
  <c r="F48" i="205"/>
  <c r="G48" i="205" s="1"/>
  <c r="D27" i="205"/>
  <c r="E27" i="205"/>
  <c r="E28" i="205" s="1"/>
  <c r="F27" i="205"/>
  <c r="G78" i="205"/>
  <c r="G19" i="205"/>
  <c r="G35" i="205"/>
  <c r="G38" i="205"/>
  <c r="D83" i="205"/>
  <c r="G20" i="205"/>
  <c r="G34" i="205"/>
  <c r="G37" i="205"/>
  <c r="G43" i="205"/>
  <c r="G57" i="205"/>
  <c r="G61" i="205"/>
  <c r="G82" i="205"/>
  <c r="G32" i="205"/>
  <c r="G46" i="205"/>
  <c r="G52" i="205"/>
  <c r="G59" i="205"/>
  <c r="G65" i="205"/>
  <c r="G70" i="205"/>
  <c r="G76" i="205"/>
  <c r="G23" i="205"/>
  <c r="G45" i="205"/>
  <c r="G51" i="205"/>
  <c r="G58" i="205"/>
  <c r="G62" i="205"/>
  <c r="G69" i="205"/>
  <c r="G74" i="205"/>
  <c r="G33" i="205"/>
  <c r="G36" i="205"/>
  <c r="G42" i="205"/>
  <c r="G47" i="205"/>
  <c r="G56" i="205"/>
  <c r="G60" i="205"/>
  <c r="G66" i="205"/>
  <c r="G81" i="205"/>
  <c r="G26" i="205"/>
  <c r="E17" i="117"/>
  <c r="E45" i="117"/>
  <c r="E29" i="117"/>
  <c r="E13" i="117"/>
  <c r="E33" i="117"/>
  <c r="E10" i="117"/>
  <c r="E41" i="117"/>
  <c r="E25" i="117"/>
  <c r="E9" i="117"/>
  <c r="E7" i="117"/>
  <c r="E37" i="117"/>
  <c r="E52" i="117"/>
  <c r="E48" i="117"/>
  <c r="E44" i="117"/>
  <c r="E40" i="117"/>
  <c r="E36" i="117"/>
  <c r="E32" i="117"/>
  <c r="E28" i="117"/>
  <c r="E24" i="117"/>
  <c r="E20" i="117"/>
  <c r="E16" i="117"/>
  <c r="E12" i="117"/>
  <c r="E8" i="117"/>
  <c r="E51" i="117"/>
  <c r="E47" i="117"/>
  <c r="E43" i="117"/>
  <c r="E39" i="117"/>
  <c r="E35" i="117"/>
  <c r="E31" i="117"/>
  <c r="E27" i="117"/>
  <c r="E23" i="117"/>
  <c r="E19" i="117"/>
  <c r="E15" i="117"/>
  <c r="E11" i="117"/>
  <c r="E53" i="117"/>
  <c r="E50" i="117"/>
  <c r="E46" i="117"/>
  <c r="E42" i="117"/>
  <c r="E38" i="117"/>
  <c r="E34" i="117"/>
  <c r="E30" i="117"/>
  <c r="E26" i="117"/>
  <c r="E22" i="117"/>
  <c r="E18" i="117"/>
  <c r="E14" i="117"/>
  <c r="G30" i="205"/>
  <c r="D53" i="205"/>
  <c r="E53" i="205"/>
  <c r="D44" i="205"/>
  <c r="F53" i="205"/>
  <c r="E44" i="205"/>
  <c r="F44" i="205"/>
  <c r="J6" i="244"/>
  <c r="G53" i="205" l="1"/>
  <c r="G71" i="205"/>
  <c r="D28" i="205"/>
  <c r="F28" i="205"/>
  <c r="G24" i="205"/>
  <c r="G83" i="205"/>
  <c r="G79" i="205"/>
  <c r="G27" i="205"/>
  <c r="G44" i="205"/>
  <c r="G28" i="205" l="1"/>
  <c r="I6" i="241"/>
  <c r="S54" i="117" l="1"/>
  <c r="V8" i="117"/>
  <c r="V9" i="117"/>
  <c r="V10" i="117"/>
  <c r="V11" i="117"/>
  <c r="V12" i="117"/>
  <c r="V13" i="117"/>
  <c r="V14" i="117"/>
  <c r="V15" i="117"/>
  <c r="V16" i="117"/>
  <c r="V17" i="117"/>
  <c r="V18" i="117"/>
  <c r="V19" i="117"/>
  <c r="V20" i="117"/>
  <c r="V21" i="117"/>
  <c r="V22" i="117"/>
  <c r="V23" i="117"/>
  <c r="V24" i="117"/>
  <c r="V25" i="117"/>
  <c r="V26" i="117"/>
  <c r="V27" i="117"/>
  <c r="V28" i="117"/>
  <c r="V29" i="117"/>
  <c r="V30" i="117"/>
  <c r="V31" i="117"/>
  <c r="V32" i="117"/>
  <c r="V33" i="117"/>
  <c r="V34" i="117"/>
  <c r="V35" i="117"/>
  <c r="V36" i="117"/>
  <c r="V37" i="117"/>
  <c r="V38" i="117"/>
  <c r="V39" i="117"/>
  <c r="V40" i="117"/>
  <c r="V41" i="117"/>
  <c r="V42" i="117"/>
  <c r="V43" i="117"/>
  <c r="V44" i="117"/>
  <c r="V45" i="117"/>
  <c r="V46" i="117"/>
  <c r="V47" i="117"/>
  <c r="V48" i="117"/>
  <c r="V49" i="117"/>
  <c r="V50" i="117"/>
  <c r="V51" i="117"/>
  <c r="V52" i="117"/>
  <c r="V53" i="117"/>
  <c r="I53" i="117" l="1"/>
  <c r="I51" i="117"/>
  <c r="I52" i="117"/>
  <c r="M8" i="117"/>
  <c r="M9" i="117"/>
  <c r="M10" i="117"/>
  <c r="M11" i="117"/>
  <c r="M12" i="117"/>
  <c r="M13" i="117"/>
  <c r="M14" i="117"/>
  <c r="M15" i="117"/>
  <c r="M16" i="117"/>
  <c r="M17" i="117"/>
  <c r="M18" i="117"/>
  <c r="M19" i="117"/>
  <c r="M20" i="117"/>
  <c r="M21" i="117"/>
  <c r="M22" i="117"/>
  <c r="M23" i="117"/>
  <c r="M24" i="117"/>
  <c r="M25" i="117"/>
  <c r="M26" i="117"/>
  <c r="M27" i="117"/>
  <c r="M28" i="117"/>
  <c r="M29" i="117"/>
  <c r="M30" i="117"/>
  <c r="M31" i="117"/>
  <c r="M32" i="117"/>
  <c r="M33" i="117"/>
  <c r="M34" i="117"/>
  <c r="M35" i="117"/>
  <c r="M36" i="117"/>
  <c r="M37" i="117"/>
  <c r="M38" i="117"/>
  <c r="M39" i="117"/>
  <c r="M40" i="117"/>
  <c r="M41" i="117"/>
  <c r="M42" i="117"/>
  <c r="M43" i="117"/>
  <c r="M44" i="117"/>
  <c r="M45" i="117"/>
  <c r="M46" i="117"/>
  <c r="M47" i="117"/>
  <c r="M48" i="117"/>
  <c r="M49" i="117"/>
  <c r="M50" i="117"/>
  <c r="M51" i="117"/>
  <c r="M52" i="117"/>
  <c r="M53" i="117"/>
  <c r="F67" i="205" l="1"/>
  <c r="F21" i="205"/>
  <c r="E67" i="205"/>
  <c r="E21" i="205"/>
  <c r="D67" i="205"/>
  <c r="D21" i="205"/>
  <c r="G15" i="205"/>
  <c r="G12" i="205"/>
  <c r="G11" i="205"/>
  <c r="E72" i="205" l="1"/>
  <c r="G21" i="205"/>
  <c r="G14" i="205"/>
  <c r="G67" i="205"/>
  <c r="G77" i="205"/>
  <c r="G13" i="205"/>
  <c r="F16" i="205"/>
  <c r="F54" i="205" s="1"/>
  <c r="F77" i="205"/>
  <c r="F72" i="205"/>
  <c r="F39" i="205"/>
  <c r="E77" i="205"/>
  <c r="D77" i="205"/>
  <c r="D72" i="205"/>
  <c r="G10" i="205"/>
  <c r="G72" i="205" l="1"/>
  <c r="F63" i="205"/>
  <c r="F84" i="205" s="1"/>
  <c r="E63" i="205"/>
  <c r="E84" i="205" s="1"/>
  <c r="E39" i="205"/>
  <c r="E16" i="205"/>
  <c r="E54" i="205" s="1"/>
  <c r="U54" i="117"/>
  <c r="T54" i="117"/>
  <c r="Q53" i="117" l="1"/>
  <c r="R53" i="117" s="1"/>
  <c r="P53" i="117"/>
  <c r="I7" i="117" l="1"/>
  <c r="N7" i="117"/>
  <c r="I8" i="117"/>
  <c r="N8" i="117"/>
  <c r="I9" i="117"/>
  <c r="N9" i="117"/>
  <c r="I10" i="117"/>
  <c r="N10" i="117"/>
  <c r="I11" i="117"/>
  <c r="N11" i="117"/>
  <c r="I12" i="117"/>
  <c r="N12" i="117"/>
  <c r="I13" i="117"/>
  <c r="N13" i="117"/>
  <c r="I14" i="117"/>
  <c r="N14" i="117"/>
  <c r="I15" i="117"/>
  <c r="N15" i="117"/>
  <c r="I16" i="117"/>
  <c r="N16" i="117"/>
  <c r="I17" i="117"/>
  <c r="N17" i="117"/>
  <c r="I18" i="117"/>
  <c r="N18" i="117"/>
  <c r="I19" i="117"/>
  <c r="N19" i="117"/>
  <c r="I20" i="117"/>
  <c r="N20" i="117"/>
  <c r="I21" i="117"/>
  <c r="N21" i="117"/>
  <c r="I22" i="117"/>
  <c r="N22" i="117"/>
  <c r="I23" i="117"/>
  <c r="N23" i="117"/>
  <c r="I24" i="117"/>
  <c r="N24" i="117"/>
  <c r="I25" i="117"/>
  <c r="N25" i="117"/>
  <c r="I26" i="117"/>
  <c r="N26" i="117"/>
  <c r="I27" i="117"/>
  <c r="N27" i="117"/>
  <c r="I28" i="117"/>
  <c r="N28" i="117"/>
  <c r="I29" i="117"/>
  <c r="N29" i="117"/>
  <c r="I30" i="117"/>
  <c r="N30" i="117"/>
  <c r="I31" i="117"/>
  <c r="N31" i="117"/>
  <c r="I32" i="117"/>
  <c r="N32" i="117"/>
  <c r="I33" i="117"/>
  <c r="N33" i="117"/>
  <c r="I34" i="117"/>
  <c r="N34" i="117"/>
  <c r="I35" i="117"/>
  <c r="N35" i="117"/>
  <c r="I36" i="117"/>
  <c r="N36" i="117"/>
  <c r="I37" i="117"/>
  <c r="N37" i="117"/>
  <c r="I38" i="117"/>
  <c r="N38" i="117"/>
  <c r="I39" i="117"/>
  <c r="N39" i="117"/>
  <c r="I40" i="117"/>
  <c r="N40" i="117"/>
  <c r="I41" i="117"/>
  <c r="N41" i="117"/>
  <c r="I42" i="117"/>
  <c r="N42" i="117"/>
  <c r="I43" i="117"/>
  <c r="N43" i="117"/>
  <c r="I44" i="117"/>
  <c r="N44" i="117"/>
  <c r="I45" i="117"/>
  <c r="N45" i="117"/>
  <c r="I46" i="117"/>
  <c r="N46" i="117"/>
  <c r="I47" i="117"/>
  <c r="N47" i="117"/>
  <c r="I48" i="117"/>
  <c r="N48" i="117"/>
  <c r="I49" i="117"/>
  <c r="N49" i="117"/>
  <c r="I50" i="117"/>
  <c r="N50" i="117"/>
  <c r="N51" i="117"/>
  <c r="N52" i="117"/>
  <c r="I24" i="115" l="1"/>
  <c r="Q46" i="117" l="1"/>
  <c r="R46" i="117" s="1"/>
  <c r="P46" i="117"/>
  <c r="Q34" i="117"/>
  <c r="R34" i="117" s="1"/>
  <c r="P34" i="117"/>
  <c r="Q22" i="117"/>
  <c r="R22" i="117" s="1"/>
  <c r="P22" i="117"/>
  <c r="P10" i="117"/>
  <c r="Q10" i="117" s="1"/>
  <c r="R10" i="117" s="1"/>
  <c r="Q49" i="117"/>
  <c r="R49" i="117" s="1"/>
  <c r="P49" i="117"/>
  <c r="Q45" i="117"/>
  <c r="R45" i="117" s="1"/>
  <c r="P45" i="117"/>
  <c r="Q41" i="117"/>
  <c r="R41" i="117" s="1"/>
  <c r="P41" i="117"/>
  <c r="Q37" i="117"/>
  <c r="R37" i="117" s="1"/>
  <c r="P37" i="117"/>
  <c r="Q33" i="117"/>
  <c r="R33" i="117" s="1"/>
  <c r="P33" i="117"/>
  <c r="Q29" i="117"/>
  <c r="R29" i="117" s="1"/>
  <c r="P29" i="117"/>
  <c r="Q25" i="117"/>
  <c r="R25" i="117" s="1"/>
  <c r="P25" i="117"/>
  <c r="Q21" i="117"/>
  <c r="R21" i="117" s="1"/>
  <c r="P21" i="117"/>
  <c r="Q17" i="117"/>
  <c r="R17" i="117" s="1"/>
  <c r="P17" i="117"/>
  <c r="Q13" i="117"/>
  <c r="R13" i="117" s="1"/>
  <c r="P13" i="117"/>
  <c r="P9" i="117"/>
  <c r="Q9" i="117" s="1"/>
  <c r="R9" i="117" s="1"/>
  <c r="Q50" i="117"/>
  <c r="R50" i="117" s="1"/>
  <c r="P50" i="117"/>
  <c r="Q38" i="117"/>
  <c r="R38" i="117" s="1"/>
  <c r="P38" i="117"/>
  <c r="Q26" i="117"/>
  <c r="R26" i="117" s="1"/>
  <c r="P26" i="117"/>
  <c r="P14" i="117"/>
  <c r="Q14" i="117" s="1"/>
  <c r="R14" i="117" s="1"/>
  <c r="P48" i="117"/>
  <c r="Q48" i="117"/>
  <c r="R48" i="117" s="1"/>
  <c r="P40" i="117"/>
  <c r="Q40" i="117"/>
  <c r="R40" i="117" s="1"/>
  <c r="P32" i="117"/>
  <c r="Q32" i="117"/>
  <c r="R32" i="117" s="1"/>
  <c r="P28" i="117"/>
  <c r="Q28" i="117"/>
  <c r="R28" i="117" s="1"/>
  <c r="P24" i="117"/>
  <c r="Q24" i="117"/>
  <c r="R24" i="117" s="1"/>
  <c r="P20" i="117"/>
  <c r="Q20" i="117"/>
  <c r="R20" i="117" s="1"/>
  <c r="P16" i="117"/>
  <c r="Q16" i="117"/>
  <c r="R16" i="117" s="1"/>
  <c r="P12" i="117"/>
  <c r="Q12" i="117" s="1"/>
  <c r="R12" i="117" s="1"/>
  <c r="Q42" i="117"/>
  <c r="R42" i="117" s="1"/>
  <c r="P42" i="117"/>
  <c r="Q30" i="117"/>
  <c r="R30" i="117" s="1"/>
  <c r="P30" i="117"/>
  <c r="Q18" i="117"/>
  <c r="R18" i="117" s="1"/>
  <c r="P18" i="117"/>
  <c r="P52" i="117"/>
  <c r="Q52" i="117"/>
  <c r="R52" i="117" s="1"/>
  <c r="P44" i="117"/>
  <c r="Q44" i="117"/>
  <c r="R44" i="117" s="1"/>
  <c r="P36" i="117"/>
  <c r="Q36" i="117"/>
  <c r="R36" i="117" s="1"/>
  <c r="P51" i="117"/>
  <c r="Q51" i="117"/>
  <c r="R51" i="117" s="1"/>
  <c r="Q47" i="117"/>
  <c r="R47" i="117" s="1"/>
  <c r="P47" i="117"/>
  <c r="P43" i="117"/>
  <c r="Q43" i="117"/>
  <c r="R43" i="117" s="1"/>
  <c r="P39" i="117"/>
  <c r="Q39" i="117"/>
  <c r="R39" i="117" s="1"/>
  <c r="Q35" i="117"/>
  <c r="R35" i="117" s="1"/>
  <c r="P35" i="117"/>
  <c r="P31" i="117"/>
  <c r="Q31" i="117"/>
  <c r="R31" i="117" s="1"/>
  <c r="P27" i="117"/>
  <c r="Q27" i="117"/>
  <c r="R27" i="117" s="1"/>
  <c r="Q23" i="117"/>
  <c r="R23" i="117" s="1"/>
  <c r="P23" i="117"/>
  <c r="P19" i="117"/>
  <c r="Q19" i="117"/>
  <c r="R19" i="117" s="1"/>
  <c r="P15" i="117"/>
  <c r="Q15" i="117"/>
  <c r="R15" i="117" s="1"/>
  <c r="Q11" i="117"/>
  <c r="R11" i="117" s="1"/>
  <c r="P11" i="117"/>
  <c r="P8" i="117"/>
  <c r="Q8" i="117" s="1"/>
  <c r="R8" i="117" s="1"/>
  <c r="P7" i="117"/>
  <c r="Q7" i="117" s="1"/>
  <c r="R7" i="117" s="1"/>
  <c r="G8" i="205" l="1"/>
  <c r="G9" i="205"/>
  <c r="G7" i="205"/>
  <c r="G16" i="205" l="1"/>
  <c r="D39" i="205"/>
  <c r="G39" i="205"/>
  <c r="G63" i="205"/>
  <c r="G84" i="205" s="1"/>
  <c r="D63" i="205"/>
  <c r="D84" i="205" s="1"/>
  <c r="D16" i="205"/>
  <c r="D54" i="205" s="1"/>
  <c r="V54" i="117"/>
  <c r="G54" i="205" l="1"/>
  <c r="L54" i="117"/>
  <c r="K54" i="117"/>
  <c r="J54" i="117"/>
  <c r="H54" i="117"/>
  <c r="G54" i="117"/>
  <c r="C54" i="117"/>
  <c r="O54" i="117"/>
  <c r="M54" i="117" l="1"/>
  <c r="I54" i="117"/>
  <c r="N54" i="117" l="1"/>
  <c r="P54" i="117" l="1"/>
  <c r="Q54" i="117"/>
  <c r="R54" i="117"/>
  <c r="D19" i="115" s="1"/>
  <c r="D85" i="205"/>
  <c r="E85" i="205"/>
  <c r="G85" i="205" l="1"/>
  <c r="F85" i="20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00000000-0006-0000-0200-000001000000}">
      <text>
        <r>
          <rPr>
            <b/>
            <sz val="9"/>
            <color indexed="81"/>
            <rFont val="ＭＳ Ｐゴシック"/>
            <family val="3"/>
            <charset val="128"/>
          </rPr>
          <t>事業者に送付する際、このシートは非表示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00000000-0006-0000-0400-000001000000}">
      <text>
        <r>
          <rPr>
            <b/>
            <sz val="9"/>
            <color indexed="81"/>
            <rFont val="ＭＳ Ｐゴシック"/>
            <family val="3"/>
            <charset val="128"/>
          </rPr>
          <t>事業者に送付する際、このシートは非表示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3" authorId="0" shapeId="0" xr:uid="{00000000-0006-0000-0500-000001000000}">
      <text>
        <r>
          <rPr>
            <b/>
            <sz val="9"/>
            <color indexed="81"/>
            <rFont val="ＭＳ Ｐゴシック"/>
            <family val="3"/>
            <charset val="128"/>
          </rPr>
          <t>文書番号がある場合は入力して下さい</t>
        </r>
      </text>
    </comment>
    <comment ref="H4" authorId="0" shapeId="0" xr:uid="{00000000-0006-0000-0500-000002000000}">
      <text>
        <r>
          <rPr>
            <b/>
            <sz val="9"/>
            <color indexed="81"/>
            <rFont val="ＭＳ Ｐゴシック"/>
            <family val="3"/>
            <charset val="128"/>
          </rPr>
          <t>◯年〇月◯日以降の日付で作成して下さい</t>
        </r>
      </text>
    </comment>
  </commentList>
</comments>
</file>

<file path=xl/sharedStrings.xml><?xml version="1.0" encoding="utf-8"?>
<sst xmlns="http://schemas.openxmlformats.org/spreadsheetml/2006/main" count="1436" uniqueCount="445">
  <si>
    <t>別紙１</t>
    <rPh sb="0" eb="2">
      <t>ベッシ</t>
    </rPh>
    <phoneticPr fontId="5"/>
  </si>
  <si>
    <t>備考</t>
    <rPh sb="0" eb="2">
      <t>ビコウ</t>
    </rPh>
    <phoneticPr fontId="5"/>
  </si>
  <si>
    <t>国庫補助所要額</t>
    <rPh sb="0" eb="2">
      <t>コッコ</t>
    </rPh>
    <rPh sb="2" eb="4">
      <t>ホジョ</t>
    </rPh>
    <rPh sb="4" eb="7">
      <t>ショヨウガク</t>
    </rPh>
    <phoneticPr fontId="5"/>
  </si>
  <si>
    <t xml:space="preserve">    厚生労働大臣    殿</t>
  </si>
  <si>
    <t>円</t>
    <rPh sb="0" eb="1">
      <t>エン</t>
    </rPh>
    <phoneticPr fontId="5"/>
  </si>
  <si>
    <t>選定額</t>
    <rPh sb="0" eb="2">
      <t>センテイ</t>
    </rPh>
    <rPh sb="2" eb="3">
      <t>ガク</t>
    </rPh>
    <phoneticPr fontId="5"/>
  </si>
  <si>
    <t>基準額</t>
    <rPh sb="0" eb="3">
      <t>キジュンガク</t>
    </rPh>
    <phoneticPr fontId="5"/>
  </si>
  <si>
    <t>計</t>
    <rPh sb="0" eb="1">
      <t>ケイ</t>
    </rPh>
    <phoneticPr fontId="5"/>
  </si>
  <si>
    <t>合計</t>
    <rPh sb="0" eb="2">
      <t>ゴウケイ</t>
    </rPh>
    <phoneticPr fontId="5"/>
  </si>
  <si>
    <t>総計</t>
    <rPh sb="0" eb="2">
      <t>ソウケイ</t>
    </rPh>
    <phoneticPr fontId="5"/>
  </si>
  <si>
    <t>医療施設耐震化促進事業</t>
    <rPh sb="0" eb="2">
      <t>イリョウ</t>
    </rPh>
    <rPh sb="2" eb="4">
      <t>シセツ</t>
    </rPh>
    <rPh sb="4" eb="7">
      <t>タイシンカ</t>
    </rPh>
    <rPh sb="7" eb="9">
      <t>ソクシン</t>
    </rPh>
    <rPh sb="9" eb="11">
      <t>ジギョウ</t>
    </rPh>
    <phoneticPr fontId="5"/>
  </si>
  <si>
    <t>防災訓練等参加支援事業</t>
    <rPh sb="0" eb="2">
      <t>ボウサイ</t>
    </rPh>
    <rPh sb="2" eb="4">
      <t>クンレン</t>
    </rPh>
    <rPh sb="4" eb="5">
      <t>トウ</t>
    </rPh>
    <rPh sb="5" eb="7">
      <t>サンカ</t>
    </rPh>
    <rPh sb="7" eb="9">
      <t>シエン</t>
    </rPh>
    <rPh sb="9" eb="11">
      <t>ジギョウ</t>
    </rPh>
    <phoneticPr fontId="5"/>
  </si>
  <si>
    <t>ＤＭＡＴ訓練事業</t>
    <rPh sb="4" eb="6">
      <t>クンレン</t>
    </rPh>
    <rPh sb="6" eb="8">
      <t>ジギョウ</t>
    </rPh>
    <phoneticPr fontId="5"/>
  </si>
  <si>
    <t>多職種連携等調査研究事業</t>
    <rPh sb="0" eb="3">
      <t>タショクシュ</t>
    </rPh>
    <rPh sb="8" eb="10">
      <t>ケンキュウ</t>
    </rPh>
    <phoneticPr fontId="5"/>
  </si>
  <si>
    <t>口腔保健支援センター設置推進事業</t>
    <rPh sb="0" eb="2">
      <t>コウクウ</t>
    </rPh>
    <rPh sb="2" eb="4">
      <t>ホケン</t>
    </rPh>
    <rPh sb="4" eb="6">
      <t>シエン</t>
    </rPh>
    <rPh sb="10" eb="12">
      <t>セッチ</t>
    </rPh>
    <rPh sb="12" eb="14">
      <t>スイシン</t>
    </rPh>
    <rPh sb="14" eb="16">
      <t>ジギョウ</t>
    </rPh>
    <phoneticPr fontId="5"/>
  </si>
  <si>
    <t>８０２０運動推進特別事業</t>
    <rPh sb="4" eb="6">
      <t>ウンドウ</t>
    </rPh>
    <rPh sb="6" eb="8">
      <t>スイシン</t>
    </rPh>
    <rPh sb="8" eb="10">
      <t>トクベツ</t>
    </rPh>
    <rPh sb="10" eb="12">
      <t>ジギョウ</t>
    </rPh>
    <phoneticPr fontId="5"/>
  </si>
  <si>
    <t>事業名</t>
    <rPh sb="0" eb="2">
      <t>ジギョウ</t>
    </rPh>
    <rPh sb="2" eb="3">
      <t>メイ</t>
    </rPh>
    <phoneticPr fontId="5"/>
  </si>
  <si>
    <t>４．添付書類</t>
    <phoneticPr fontId="9"/>
  </si>
  <si>
    <t>総事業費</t>
    <rPh sb="0" eb="1">
      <t>ソウ</t>
    </rPh>
    <rPh sb="1" eb="4">
      <t>ジギョウヒ</t>
    </rPh>
    <phoneticPr fontId="5"/>
  </si>
  <si>
    <t>差引事業費</t>
    <rPh sb="0" eb="2">
      <t>サシヒキ</t>
    </rPh>
    <rPh sb="2" eb="5">
      <t>ジギョウヒ</t>
    </rPh>
    <phoneticPr fontId="5"/>
  </si>
  <si>
    <t>診療収入額</t>
    <rPh sb="0" eb="2">
      <t>シンリョウ</t>
    </rPh>
    <rPh sb="2" eb="4">
      <t>シュウニュウ</t>
    </rPh>
    <rPh sb="4" eb="5">
      <t>ガク</t>
    </rPh>
    <phoneticPr fontId="5"/>
  </si>
  <si>
    <t>差引不足額</t>
    <rPh sb="0" eb="2">
      <t>サシヒキ</t>
    </rPh>
    <rPh sb="2" eb="5">
      <t>フソクガク</t>
    </rPh>
    <phoneticPr fontId="5"/>
  </si>
  <si>
    <t>A</t>
  </si>
  <si>
    <t>B</t>
  </si>
  <si>
    <t>D</t>
  </si>
  <si>
    <t>E</t>
  </si>
  <si>
    <t xml:space="preserve">F </t>
  </si>
  <si>
    <t xml:space="preserve">G </t>
  </si>
  <si>
    <t>I</t>
  </si>
  <si>
    <t>J</t>
  </si>
  <si>
    <t>L</t>
  </si>
  <si>
    <t>診療収入額入力</t>
    <rPh sb="0" eb="2">
      <t>シンリョウ</t>
    </rPh>
    <rPh sb="2" eb="5">
      <t>シュウニュウガク</t>
    </rPh>
    <rPh sb="5" eb="7">
      <t>ニュウリョク</t>
    </rPh>
    <phoneticPr fontId="9"/>
  </si>
  <si>
    <t>-</t>
    <phoneticPr fontId="9"/>
  </si>
  <si>
    <t>事業名</t>
    <rPh sb="0" eb="2">
      <t>ジギョウ</t>
    </rPh>
    <rPh sb="2" eb="3">
      <t>メイ</t>
    </rPh>
    <phoneticPr fontId="9"/>
  </si>
  <si>
    <t>4（1）</t>
    <phoneticPr fontId="9"/>
  </si>
  <si>
    <t>へき地保健医療対策事業等</t>
  </si>
  <si>
    <t>①</t>
    <phoneticPr fontId="9"/>
  </si>
  <si>
    <t>へき地医療支援機構運営事業</t>
  </si>
  <si>
    <t>（別紙２）</t>
    <rPh sb="1" eb="3">
      <t>ベッシ</t>
    </rPh>
    <phoneticPr fontId="9"/>
  </si>
  <si>
    <t>②</t>
    <phoneticPr fontId="9"/>
  </si>
  <si>
    <t>へき地医療拠点病院運営事業</t>
    <phoneticPr fontId="9"/>
  </si>
  <si>
    <t>（別紙３）</t>
    <rPh sb="1" eb="3">
      <t>ベッシ</t>
    </rPh>
    <phoneticPr fontId="9"/>
  </si>
  <si>
    <t>③</t>
    <phoneticPr fontId="9"/>
  </si>
  <si>
    <t>へき地診療所運営事業</t>
    <rPh sb="2" eb="3">
      <t>チ</t>
    </rPh>
    <rPh sb="3" eb="6">
      <t>シンリョウジョ</t>
    </rPh>
    <rPh sb="6" eb="8">
      <t>ウンエイ</t>
    </rPh>
    <rPh sb="8" eb="10">
      <t>ジギョウ</t>
    </rPh>
    <phoneticPr fontId="5"/>
  </si>
  <si>
    <t>（別紙４）</t>
    <rPh sb="1" eb="3">
      <t>ベッシ</t>
    </rPh>
    <phoneticPr fontId="9"/>
  </si>
  <si>
    <t>④</t>
    <phoneticPr fontId="9"/>
  </si>
  <si>
    <t>へき地巡回診療車（船）運営事業</t>
    <rPh sb="2" eb="3">
      <t>チ</t>
    </rPh>
    <rPh sb="3" eb="5">
      <t>ジュンカイ</t>
    </rPh>
    <rPh sb="5" eb="8">
      <t>シンリョウシャ</t>
    </rPh>
    <rPh sb="9" eb="10">
      <t>フネ</t>
    </rPh>
    <rPh sb="11" eb="13">
      <t>ウンエイ</t>
    </rPh>
    <rPh sb="13" eb="15">
      <t>ジギョウ</t>
    </rPh>
    <phoneticPr fontId="5"/>
  </si>
  <si>
    <t>（別紙５）</t>
    <rPh sb="1" eb="3">
      <t>ベッシ</t>
    </rPh>
    <phoneticPr fontId="9"/>
  </si>
  <si>
    <t>⑤</t>
    <phoneticPr fontId="9"/>
  </si>
  <si>
    <t>巡回診療航空機運営事業</t>
    <rPh sb="0" eb="2">
      <t>ジュンカイ</t>
    </rPh>
    <rPh sb="2" eb="4">
      <t>シンリョウ</t>
    </rPh>
    <rPh sb="4" eb="7">
      <t>コウクウキ</t>
    </rPh>
    <rPh sb="7" eb="9">
      <t>ウンエイ</t>
    </rPh>
    <rPh sb="9" eb="11">
      <t>ジギョウ</t>
    </rPh>
    <phoneticPr fontId="5"/>
  </si>
  <si>
    <t>（別紙６）</t>
    <rPh sb="1" eb="3">
      <t>ベッシ</t>
    </rPh>
    <phoneticPr fontId="9"/>
  </si>
  <si>
    <t>⑥</t>
    <phoneticPr fontId="9"/>
  </si>
  <si>
    <t>離島歯科診療班派遣事業</t>
  </si>
  <si>
    <t>（別紙７）</t>
    <rPh sb="1" eb="3">
      <t>ベッシ</t>
    </rPh>
    <phoneticPr fontId="9"/>
  </si>
  <si>
    <t>⑦</t>
    <phoneticPr fontId="9"/>
  </si>
  <si>
    <t>へき地保健指導所運営事業</t>
    <rPh sb="2" eb="3">
      <t>チ</t>
    </rPh>
    <rPh sb="3" eb="5">
      <t>ホケン</t>
    </rPh>
    <rPh sb="5" eb="7">
      <t>シドウ</t>
    </rPh>
    <rPh sb="7" eb="8">
      <t>ショ</t>
    </rPh>
    <rPh sb="8" eb="10">
      <t>ウンエイ</t>
    </rPh>
    <rPh sb="10" eb="12">
      <t>ジギョウ</t>
    </rPh>
    <phoneticPr fontId="5"/>
  </si>
  <si>
    <t>（別紙８）</t>
    <rPh sb="1" eb="3">
      <t>ベッシ</t>
    </rPh>
    <phoneticPr fontId="9"/>
  </si>
  <si>
    <t>へき地患者輸送車（艇）、メディカルジェット（へき地患者輸送航空機）運行支援事業</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5"/>
  </si>
  <si>
    <t>（別紙９）</t>
    <rPh sb="1" eb="3">
      <t>ベッシ</t>
    </rPh>
    <phoneticPr fontId="9"/>
  </si>
  <si>
    <t>救急医療体制強化事業</t>
    <rPh sb="0" eb="2">
      <t>キュウキュウ</t>
    </rPh>
    <rPh sb="2" eb="4">
      <t>イリョウ</t>
    </rPh>
    <rPh sb="4" eb="6">
      <t>タイセイ</t>
    </rPh>
    <rPh sb="6" eb="8">
      <t>キョウカ</t>
    </rPh>
    <rPh sb="8" eb="10">
      <t>ジギョウ</t>
    </rPh>
    <phoneticPr fontId="5"/>
  </si>
  <si>
    <t>メディカルコントロール体制強化事業</t>
    <rPh sb="11" eb="13">
      <t>タイセイ</t>
    </rPh>
    <rPh sb="13" eb="15">
      <t>キョウカ</t>
    </rPh>
    <rPh sb="15" eb="17">
      <t>ジギョウ</t>
    </rPh>
    <phoneticPr fontId="5"/>
  </si>
  <si>
    <t>（別紙１０）</t>
    <rPh sb="1" eb="3">
      <t>ベッシ</t>
    </rPh>
    <phoneticPr fontId="9"/>
  </si>
  <si>
    <t>搬送困難事例受入医療機関支援事業</t>
    <rPh sb="0" eb="2">
      <t>ハンソウ</t>
    </rPh>
    <rPh sb="2" eb="4">
      <t>コンナン</t>
    </rPh>
    <rPh sb="4" eb="6">
      <t>ジレイ</t>
    </rPh>
    <rPh sb="6" eb="8">
      <t>ウケイレ</t>
    </rPh>
    <rPh sb="8" eb="10">
      <t>イリョウ</t>
    </rPh>
    <rPh sb="10" eb="12">
      <t>キカン</t>
    </rPh>
    <rPh sb="12" eb="14">
      <t>シエン</t>
    </rPh>
    <rPh sb="14" eb="16">
      <t>ジギョウ</t>
    </rPh>
    <phoneticPr fontId="5"/>
  </si>
  <si>
    <t>（別紙１１）</t>
    <rPh sb="1" eb="3">
      <t>ベッシ</t>
    </rPh>
    <phoneticPr fontId="9"/>
  </si>
  <si>
    <t>災害医療対策事業等</t>
    <rPh sb="0" eb="2">
      <t>サイガイ</t>
    </rPh>
    <rPh sb="2" eb="4">
      <t>イリョウ</t>
    </rPh>
    <rPh sb="4" eb="6">
      <t>タイサク</t>
    </rPh>
    <rPh sb="6" eb="8">
      <t>ジギョウ</t>
    </rPh>
    <rPh sb="8" eb="9">
      <t>トウ</t>
    </rPh>
    <phoneticPr fontId="5"/>
  </si>
  <si>
    <t>（別紙１２）</t>
    <rPh sb="1" eb="3">
      <t>ベッシ</t>
    </rPh>
    <phoneticPr fontId="9"/>
  </si>
  <si>
    <t>（別紙１３）</t>
    <rPh sb="1" eb="3">
      <t>ベッシ</t>
    </rPh>
    <phoneticPr fontId="9"/>
  </si>
  <si>
    <t>（別紙１４）</t>
    <rPh sb="1" eb="3">
      <t>ベッシ</t>
    </rPh>
    <phoneticPr fontId="9"/>
  </si>
  <si>
    <t>（別紙１５）</t>
    <rPh sb="1" eb="3">
      <t>ベッシ</t>
    </rPh>
    <phoneticPr fontId="9"/>
  </si>
  <si>
    <t>産科医療確保事業</t>
    <rPh sb="0" eb="2">
      <t>サンカ</t>
    </rPh>
    <rPh sb="2" eb="4">
      <t>イリョウ</t>
    </rPh>
    <rPh sb="4" eb="6">
      <t>カクホ</t>
    </rPh>
    <rPh sb="6" eb="8">
      <t>ジギョウ</t>
    </rPh>
    <phoneticPr fontId="5"/>
  </si>
  <si>
    <t>産科医療機関確保事業</t>
    <rPh sb="4" eb="6">
      <t>キカン</t>
    </rPh>
    <phoneticPr fontId="9"/>
  </si>
  <si>
    <t>（別紙１６）</t>
    <rPh sb="1" eb="3">
      <t>ベッシ</t>
    </rPh>
    <phoneticPr fontId="9"/>
  </si>
  <si>
    <t>産科医療を担う産科医等の確保事業</t>
  </si>
  <si>
    <t>（別紙１７）</t>
    <rPh sb="1" eb="3">
      <t>ベッシ</t>
    </rPh>
    <phoneticPr fontId="9"/>
  </si>
  <si>
    <t>感染症指定医療機関運営事業</t>
    <rPh sb="0" eb="3">
      <t>カンセンショウ</t>
    </rPh>
    <rPh sb="3" eb="5">
      <t>シテイ</t>
    </rPh>
    <rPh sb="5" eb="7">
      <t>イリョウ</t>
    </rPh>
    <rPh sb="7" eb="9">
      <t>キカン</t>
    </rPh>
    <rPh sb="9" eb="11">
      <t>ウンエイ</t>
    </rPh>
    <rPh sb="11" eb="13">
      <t>ジギョウ</t>
    </rPh>
    <phoneticPr fontId="5"/>
  </si>
  <si>
    <t>第一種感染症指定医療機関運営事業</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5"/>
  </si>
  <si>
    <t>（別紙１８）</t>
    <rPh sb="1" eb="3">
      <t>ベッシ</t>
    </rPh>
    <phoneticPr fontId="9"/>
  </si>
  <si>
    <t>第二種感染症指定医療機関運営事業</t>
    <rPh sb="0" eb="1">
      <t>ダイ</t>
    </rPh>
    <rPh sb="1" eb="3">
      <t>ニシュ</t>
    </rPh>
    <rPh sb="3" eb="6">
      <t>カンセンショウ</t>
    </rPh>
    <rPh sb="6" eb="8">
      <t>シテイ</t>
    </rPh>
    <rPh sb="8" eb="10">
      <t>イリョウ</t>
    </rPh>
    <rPh sb="10" eb="12">
      <t>キカン</t>
    </rPh>
    <rPh sb="12" eb="14">
      <t>ウンエイ</t>
    </rPh>
    <rPh sb="14" eb="16">
      <t>ジギョウ</t>
    </rPh>
    <phoneticPr fontId="5"/>
  </si>
  <si>
    <t>異状死死因究明支援事業</t>
    <rPh sb="0" eb="3">
      <t>イジョウシ</t>
    </rPh>
    <rPh sb="3" eb="5">
      <t>シイン</t>
    </rPh>
    <rPh sb="5" eb="7">
      <t>キュウメイ</t>
    </rPh>
    <rPh sb="7" eb="9">
      <t>シエン</t>
    </rPh>
    <rPh sb="9" eb="11">
      <t>ジギョウ</t>
    </rPh>
    <phoneticPr fontId="5"/>
  </si>
  <si>
    <t>８０２０運動・口腔保健推進事業</t>
    <rPh sb="4" eb="6">
      <t>ウンドウ</t>
    </rPh>
    <rPh sb="7" eb="9">
      <t>コウクウ</t>
    </rPh>
    <rPh sb="9" eb="11">
      <t>ホケン</t>
    </rPh>
    <rPh sb="11" eb="13">
      <t>スイシン</t>
    </rPh>
    <rPh sb="13" eb="15">
      <t>ジギョウ</t>
    </rPh>
    <phoneticPr fontId="5"/>
  </si>
  <si>
    <t>（別紙２０）</t>
    <rPh sb="1" eb="3">
      <t>ベッシ</t>
    </rPh>
    <phoneticPr fontId="9"/>
  </si>
  <si>
    <t>（別紙２２）</t>
    <rPh sb="1" eb="3">
      <t>ベッシ</t>
    </rPh>
    <phoneticPr fontId="9"/>
  </si>
  <si>
    <t>歯科保健医療サービス提供困難者への歯科保健医療推進事業</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5"/>
  </si>
  <si>
    <t>（別紙２４）</t>
    <rPh sb="1" eb="3">
      <t>ベッシ</t>
    </rPh>
    <phoneticPr fontId="9"/>
  </si>
  <si>
    <t>歯科口腔保健調査研究事業</t>
    <rPh sb="0" eb="2">
      <t>シカ</t>
    </rPh>
    <rPh sb="2" eb="4">
      <t>コウクウ</t>
    </rPh>
    <rPh sb="4" eb="6">
      <t>ホケン</t>
    </rPh>
    <rPh sb="6" eb="8">
      <t>チョウサ</t>
    </rPh>
    <rPh sb="8" eb="10">
      <t>ケンキュウ</t>
    </rPh>
    <rPh sb="10" eb="12">
      <t>ジギョウ</t>
    </rPh>
    <phoneticPr fontId="5"/>
  </si>
  <si>
    <t>（別紙２５）</t>
    <rPh sb="1" eb="3">
      <t>ベッシ</t>
    </rPh>
    <phoneticPr fontId="9"/>
  </si>
  <si>
    <t>多職種連携等調査研究事業</t>
    <rPh sb="0" eb="1">
      <t>タ</t>
    </rPh>
    <rPh sb="1" eb="3">
      <t>ショクシュ</t>
    </rPh>
    <rPh sb="3" eb="5">
      <t>レンケイ</t>
    </rPh>
    <rPh sb="5" eb="6">
      <t>トウ</t>
    </rPh>
    <rPh sb="6" eb="8">
      <t>チョウサ</t>
    </rPh>
    <rPh sb="8" eb="10">
      <t>ケンキュウ</t>
    </rPh>
    <rPh sb="10" eb="12">
      <t>ジギョウ</t>
    </rPh>
    <phoneticPr fontId="5"/>
  </si>
  <si>
    <t>（別紙２６）</t>
    <rPh sb="1" eb="3">
      <t>ベッシ</t>
    </rPh>
    <phoneticPr fontId="9"/>
  </si>
  <si>
    <t>専門医認定支援事業</t>
    <rPh sb="0" eb="3">
      <t>センモンイ</t>
    </rPh>
    <rPh sb="3" eb="5">
      <t>ニンテイ</t>
    </rPh>
    <rPh sb="5" eb="7">
      <t>シエン</t>
    </rPh>
    <rPh sb="7" eb="9">
      <t>ジギョウ</t>
    </rPh>
    <phoneticPr fontId="5"/>
  </si>
  <si>
    <t>（別紙２７）</t>
    <rPh sb="1" eb="3">
      <t>ベッシ</t>
    </rPh>
    <phoneticPr fontId="9"/>
  </si>
  <si>
    <t>新たな専門医の仕組みに係る地域協議会事業</t>
    <rPh sb="0" eb="1">
      <t>アラ</t>
    </rPh>
    <rPh sb="3" eb="6">
      <t>センモンイ</t>
    </rPh>
    <rPh sb="7" eb="9">
      <t>シク</t>
    </rPh>
    <rPh sb="11" eb="12">
      <t>カカ</t>
    </rPh>
    <rPh sb="13" eb="15">
      <t>チイキ</t>
    </rPh>
    <rPh sb="15" eb="18">
      <t>キョウギカイ</t>
    </rPh>
    <rPh sb="18" eb="20">
      <t>ジギョウ</t>
    </rPh>
    <phoneticPr fontId="9"/>
  </si>
  <si>
    <t>直接補助</t>
    <rPh sb="0" eb="2">
      <t>チョクセツ</t>
    </rPh>
    <rPh sb="2" eb="4">
      <t>ホジョ</t>
    </rPh>
    <phoneticPr fontId="9"/>
  </si>
  <si>
    <t>間接補助</t>
    <rPh sb="2" eb="4">
      <t>ホジョ</t>
    </rPh>
    <phoneticPr fontId="9"/>
  </si>
  <si>
    <t>1.都道府県が行う事業（直接補助）</t>
    <rPh sb="12" eb="14">
      <t>チョクセツ</t>
    </rPh>
    <rPh sb="14" eb="16">
      <t>ホジョ</t>
    </rPh>
    <phoneticPr fontId="9"/>
  </si>
  <si>
    <t>2.沖縄県が行う事業（直接補助）</t>
    <rPh sb="2" eb="4">
      <t>オキナワ</t>
    </rPh>
    <rPh sb="11" eb="13">
      <t>チョクセツ</t>
    </rPh>
    <rPh sb="13" eb="15">
      <t>ホジョ</t>
    </rPh>
    <phoneticPr fontId="9"/>
  </si>
  <si>
    <t>3.その他（1.2.以外への直接補助）</t>
    <rPh sb="10" eb="12">
      <t>イガイ</t>
    </rPh>
    <rPh sb="14" eb="16">
      <t>チョクセツ</t>
    </rPh>
    <rPh sb="16" eb="18">
      <t>ホジョ</t>
    </rPh>
    <phoneticPr fontId="9"/>
  </si>
  <si>
    <t>4.都道府県が公的5団体に補助する事業（5を除く）</t>
    <rPh sb="22" eb="23">
      <t>ノゾ</t>
    </rPh>
    <phoneticPr fontId="9"/>
  </si>
  <si>
    <t>5.沖縄県が公的5団体に補助するへき地診療所運営事業</t>
    <rPh sb="2" eb="4">
      <t>オキナワ</t>
    </rPh>
    <phoneticPr fontId="9"/>
  </si>
  <si>
    <t>7.沖縄県が補助するへき地診療所運営事業(5以外)</t>
    <rPh sb="2" eb="4">
      <t>オキナワ</t>
    </rPh>
    <rPh sb="4" eb="5">
      <t>ケン</t>
    </rPh>
    <phoneticPr fontId="9"/>
  </si>
  <si>
    <t>番     　　　　　号</t>
    <phoneticPr fontId="9"/>
  </si>
  <si>
    <t>年　月　日</t>
    <rPh sb="0" eb="1">
      <t>トシ</t>
    </rPh>
    <rPh sb="2" eb="3">
      <t>ツキ</t>
    </rPh>
    <rPh sb="4" eb="5">
      <t>ヒ</t>
    </rPh>
    <phoneticPr fontId="9"/>
  </si>
  <si>
    <t>（別紙１）</t>
    <phoneticPr fontId="9"/>
  </si>
  <si>
    <t>２．医療施設運営費等補助金精算額調書</t>
    <rPh sb="13" eb="15">
      <t>セイサン</t>
    </rPh>
    <rPh sb="16" eb="18">
      <t>チョウショ</t>
    </rPh>
    <phoneticPr fontId="9"/>
  </si>
  <si>
    <t>３．事業実績報告書及び精算額明細書</t>
    <rPh sb="2" eb="4">
      <t>ジギョウ</t>
    </rPh>
    <rPh sb="4" eb="6">
      <t>ジッセキ</t>
    </rPh>
    <rPh sb="6" eb="8">
      <t>ホウコク</t>
    </rPh>
    <rPh sb="11" eb="13">
      <t>セイサン</t>
    </rPh>
    <phoneticPr fontId="9"/>
  </si>
  <si>
    <t xml:space="preserve">１．国庫補助精算額 </t>
    <rPh sb="6" eb="8">
      <t>セイサン</t>
    </rPh>
    <phoneticPr fontId="9"/>
  </si>
  <si>
    <t>第７号様式</t>
    <phoneticPr fontId="9"/>
  </si>
  <si>
    <t>直接補助事業</t>
    <rPh sb="0" eb="1">
      <t>スナオ</t>
    </rPh>
    <rPh sb="1" eb="2">
      <t>セツ</t>
    </rPh>
    <rPh sb="2" eb="3">
      <t>ホ</t>
    </rPh>
    <rPh sb="3" eb="4">
      <t>スケ</t>
    </rPh>
    <rPh sb="4" eb="5">
      <t>ジ</t>
    </rPh>
    <rPh sb="5" eb="6">
      <t>ギョウ</t>
    </rPh>
    <phoneticPr fontId="5"/>
  </si>
  <si>
    <t>へき地保健医療対策事業等</t>
    <rPh sb="2" eb="3">
      <t>チ</t>
    </rPh>
    <rPh sb="3" eb="5">
      <t>ホケン</t>
    </rPh>
    <rPh sb="5" eb="7">
      <t>イリョウ</t>
    </rPh>
    <rPh sb="7" eb="9">
      <t>タイサク</t>
    </rPh>
    <rPh sb="9" eb="11">
      <t>ジギョウ</t>
    </rPh>
    <rPh sb="11" eb="12">
      <t>トウ</t>
    </rPh>
    <phoneticPr fontId="5"/>
  </si>
  <si>
    <t>へき地医療拠点病院運営事業</t>
    <rPh sb="2" eb="3">
      <t>チ</t>
    </rPh>
    <rPh sb="3" eb="5">
      <t>イリョウ</t>
    </rPh>
    <rPh sb="5" eb="7">
      <t>キョテン</t>
    </rPh>
    <rPh sb="7" eb="9">
      <t>ビョウイン</t>
    </rPh>
    <rPh sb="9" eb="11">
      <t>ウンエイ</t>
    </rPh>
    <rPh sb="11" eb="13">
      <t>ジギョウ</t>
    </rPh>
    <phoneticPr fontId="5"/>
  </si>
  <si>
    <t>へき地保健指導所運営事業</t>
    <rPh sb="2" eb="3">
      <t>チ</t>
    </rPh>
    <rPh sb="3" eb="5">
      <t>ホケン</t>
    </rPh>
    <rPh sb="5" eb="8">
      <t>シドウジョ</t>
    </rPh>
    <rPh sb="8" eb="10">
      <t>ウンエイ</t>
    </rPh>
    <rPh sb="10" eb="12">
      <t>ジギョウ</t>
    </rPh>
    <phoneticPr fontId="5"/>
  </si>
  <si>
    <t>歯科口腔保健調査研究事業</t>
    <rPh sb="0" eb="2">
      <t>シカ</t>
    </rPh>
    <rPh sb="2" eb="4">
      <t>コウクウ</t>
    </rPh>
    <rPh sb="4" eb="6">
      <t>ホケン</t>
    </rPh>
    <phoneticPr fontId="5"/>
  </si>
  <si>
    <t>間接補助事業</t>
    <rPh sb="0" eb="1">
      <t>アイダ</t>
    </rPh>
    <rPh sb="1" eb="2">
      <t>セツ</t>
    </rPh>
    <rPh sb="2" eb="3">
      <t>ホ</t>
    </rPh>
    <rPh sb="3" eb="4">
      <t>スケ</t>
    </rPh>
    <rPh sb="4" eb="5">
      <t>コト</t>
    </rPh>
    <rPh sb="5" eb="6">
      <t>ギョウ</t>
    </rPh>
    <phoneticPr fontId="5"/>
  </si>
  <si>
    <t>施設（地区又は市町村）の名称</t>
    <rPh sb="0" eb="1">
      <t>シ</t>
    </rPh>
    <rPh sb="1" eb="2">
      <t>セツ</t>
    </rPh>
    <rPh sb="3" eb="5">
      <t>チク</t>
    </rPh>
    <rPh sb="5" eb="6">
      <t>マタ</t>
    </rPh>
    <rPh sb="7" eb="10">
      <t>シチョウソン</t>
    </rPh>
    <rPh sb="12" eb="14">
      <t>メイショウ</t>
    </rPh>
    <phoneticPr fontId="5"/>
  </si>
  <si>
    <t>補助方法</t>
    <rPh sb="0" eb="2">
      <t>ホジョ</t>
    </rPh>
    <rPh sb="2" eb="4">
      <t>ホウホウ</t>
    </rPh>
    <phoneticPr fontId="5"/>
  </si>
  <si>
    <t>補助率</t>
    <rPh sb="0" eb="3">
      <t>ホジョリツ</t>
    </rPh>
    <phoneticPr fontId="5"/>
  </si>
  <si>
    <t>診療収入額
及び寄付金
その他の収入額</t>
    <rPh sb="0" eb="2">
      <t>シンリョウ</t>
    </rPh>
    <rPh sb="2" eb="5">
      <t>シュウニュウガク</t>
    </rPh>
    <rPh sb="6" eb="7">
      <t>オヨ</t>
    </rPh>
    <rPh sb="8" eb="11">
      <t>キフキン</t>
    </rPh>
    <rPh sb="14" eb="15">
      <t>タ</t>
    </rPh>
    <rPh sb="16" eb="19">
      <t>シュウニュウガク</t>
    </rPh>
    <phoneticPr fontId="5"/>
  </si>
  <si>
    <t>都道府県
補助額</t>
    <rPh sb="0" eb="4">
      <t>トドウフケン</t>
    </rPh>
    <rPh sb="5" eb="8">
      <t>ホジョガク</t>
    </rPh>
    <phoneticPr fontId="5"/>
  </si>
  <si>
    <t>国庫補助
基本額</t>
    <rPh sb="0" eb="2">
      <t>コッコ</t>
    </rPh>
    <rPh sb="2" eb="4">
      <t>ホジョ</t>
    </rPh>
    <rPh sb="5" eb="8">
      <t>キホンガク</t>
    </rPh>
    <phoneticPr fontId="5"/>
  </si>
  <si>
    <t>国庫補助
基本所要額</t>
    <rPh sb="0" eb="2">
      <t>コッコ</t>
    </rPh>
    <rPh sb="2" eb="4">
      <t>ホジョ</t>
    </rPh>
    <rPh sb="5" eb="7">
      <t>キホン</t>
    </rPh>
    <rPh sb="7" eb="10">
      <t>ショヨウガク</t>
    </rPh>
    <phoneticPr fontId="5"/>
  </si>
  <si>
    <t>国庫補助
所要額</t>
    <rPh sb="0" eb="2">
      <t>コッコ</t>
    </rPh>
    <rPh sb="2" eb="4">
      <t>ホジョ</t>
    </rPh>
    <rPh sb="5" eb="8">
      <t>ショヨウガク</t>
    </rPh>
    <phoneticPr fontId="5"/>
  </si>
  <si>
    <t>C=A-B</t>
    <phoneticPr fontId="9"/>
  </si>
  <si>
    <t>H=F-G</t>
    <phoneticPr fontId="9"/>
  </si>
  <si>
    <t>K=J×補助率</t>
    <phoneticPr fontId="9"/>
  </si>
  <si>
    <t>合計</t>
    <rPh sb="0" eb="2">
      <t>ゴウケイ</t>
    </rPh>
    <phoneticPr fontId="9"/>
  </si>
  <si>
    <t>基準額算出調書</t>
    <rPh sb="0" eb="3">
      <t>キジュンガク</t>
    </rPh>
    <rPh sb="3" eb="5">
      <t>サンシュツ</t>
    </rPh>
    <rPh sb="5" eb="7">
      <t>チョウショ</t>
    </rPh>
    <phoneticPr fontId="9"/>
  </si>
  <si>
    <t>２．基準額</t>
  </si>
  <si>
    <t>交付決定額</t>
    <rPh sb="0" eb="2">
      <t>コウフ</t>
    </rPh>
    <rPh sb="2" eb="5">
      <t>ケッテイガク</t>
    </rPh>
    <phoneticPr fontId="5"/>
  </si>
  <si>
    <t>国庫補助受入額</t>
    <rPh sb="0" eb="2">
      <t>コッコ</t>
    </rPh>
    <rPh sb="2" eb="4">
      <t>ホジョ</t>
    </rPh>
    <rPh sb="4" eb="6">
      <t>ウケイレ</t>
    </rPh>
    <rPh sb="6" eb="7">
      <t>ガク</t>
    </rPh>
    <phoneticPr fontId="5"/>
  </si>
  <si>
    <t>差引過不足額</t>
    <rPh sb="0" eb="2">
      <t>サシヒキ</t>
    </rPh>
    <rPh sb="2" eb="5">
      <t>カブソク</t>
    </rPh>
    <rPh sb="5" eb="6">
      <t>ガク</t>
    </rPh>
    <phoneticPr fontId="5"/>
  </si>
  <si>
    <t>⑧</t>
    <phoneticPr fontId="9"/>
  </si>
  <si>
    <t>⑨</t>
    <phoneticPr fontId="9"/>
  </si>
  <si>
    <t>-</t>
    <phoneticPr fontId="9"/>
  </si>
  <si>
    <t>⑧</t>
    <phoneticPr fontId="9"/>
  </si>
  <si>
    <t>⑨</t>
    <phoneticPr fontId="9"/>
  </si>
  <si>
    <t>へき地診療所医師派遣強化事業</t>
    <rPh sb="2" eb="3">
      <t>チ</t>
    </rPh>
    <rPh sb="3" eb="6">
      <t>シンリョウショ</t>
    </rPh>
    <rPh sb="6" eb="8">
      <t>イシ</t>
    </rPh>
    <rPh sb="8" eb="10">
      <t>ハケン</t>
    </rPh>
    <rPh sb="10" eb="12">
      <t>キョウカ</t>
    </rPh>
    <rPh sb="12" eb="14">
      <t>ジギョウ</t>
    </rPh>
    <phoneticPr fontId="9"/>
  </si>
  <si>
    <t>4（2）</t>
    <phoneticPr fontId="9"/>
  </si>
  <si>
    <t>①</t>
    <phoneticPr fontId="9"/>
  </si>
  <si>
    <t>②</t>
    <phoneticPr fontId="9"/>
  </si>
  <si>
    <t>4（3）</t>
    <phoneticPr fontId="9"/>
  </si>
  <si>
    <t>③</t>
    <phoneticPr fontId="9"/>
  </si>
  <si>
    <t>4（4）</t>
    <phoneticPr fontId="9"/>
  </si>
  <si>
    <t>4（5）</t>
    <phoneticPr fontId="9"/>
  </si>
  <si>
    <t>-</t>
    <phoneticPr fontId="9"/>
  </si>
  <si>
    <t>③</t>
    <phoneticPr fontId="9"/>
  </si>
  <si>
    <t>4（8）</t>
    <phoneticPr fontId="9"/>
  </si>
  <si>
    <t>4（10）</t>
    <phoneticPr fontId="9"/>
  </si>
  <si>
    <t>①</t>
    <phoneticPr fontId="9"/>
  </si>
  <si>
    <t>②</t>
    <phoneticPr fontId="9"/>
  </si>
  <si>
    <t>④</t>
    <phoneticPr fontId="9"/>
  </si>
  <si>
    <t>4（13）</t>
    <phoneticPr fontId="9"/>
  </si>
  <si>
    <t>医師不足地域の研修医療機関に対する指導医の派遣等</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9"/>
  </si>
  <si>
    <t>（別紙２９）</t>
    <rPh sb="1" eb="3">
      <t>ベッシ</t>
    </rPh>
    <phoneticPr fontId="9"/>
  </si>
  <si>
    <t>４（17）</t>
    <phoneticPr fontId="9"/>
  </si>
  <si>
    <t>歯科医療機関による歯科口腔機能管理等研修事業</t>
    <phoneticPr fontId="9"/>
  </si>
  <si>
    <t>（別紙３０）</t>
    <rPh sb="1" eb="3">
      <t>ベッシ</t>
    </rPh>
    <phoneticPr fontId="9"/>
  </si>
  <si>
    <t>（別紙３１）</t>
    <rPh sb="1" eb="3">
      <t>ベッシ</t>
    </rPh>
    <phoneticPr fontId="9"/>
  </si>
  <si>
    <t>◯◯県</t>
    <rPh sb="2" eb="3">
      <t>ケン</t>
    </rPh>
    <phoneticPr fontId="5"/>
  </si>
  <si>
    <t>（単位：円）</t>
    <rPh sb="1" eb="3">
      <t>タンイ</t>
    </rPh>
    <rPh sb="4" eb="5">
      <t>エン</t>
    </rPh>
    <phoneticPr fontId="5"/>
  </si>
  <si>
    <t>８０２０運動・口腔保健推進事業</t>
    <phoneticPr fontId="5"/>
  </si>
  <si>
    <t>８０２０運動推進特別事業</t>
    <phoneticPr fontId="5"/>
  </si>
  <si>
    <t>医療施設運営費等補助金実績額調書</t>
    <rPh sb="11" eb="13">
      <t>ジッセキ</t>
    </rPh>
    <rPh sb="14" eb="16">
      <t>チョウショ</t>
    </rPh>
    <phoneticPr fontId="5"/>
  </si>
  <si>
    <t>へき地診療所医師派遣強化事業</t>
    <rPh sb="2" eb="3">
      <t>チ</t>
    </rPh>
    <rPh sb="3" eb="6">
      <t>シンリョウジョ</t>
    </rPh>
    <rPh sb="6" eb="8">
      <t>イシ</t>
    </rPh>
    <rPh sb="8" eb="10">
      <t>ハケン</t>
    </rPh>
    <rPh sb="10" eb="12">
      <t>キョウカ</t>
    </rPh>
    <rPh sb="12" eb="14">
      <t>ジギョウ</t>
    </rPh>
    <phoneticPr fontId="9"/>
  </si>
  <si>
    <t xml:space="preserve">      標記について、次のとおり関係書類を添えて報告する。</t>
    <rPh sb="26" eb="28">
      <t>ホウコク</t>
    </rPh>
    <phoneticPr fontId="9"/>
  </si>
  <si>
    <t>区分</t>
    <rPh sb="0" eb="2">
      <t>クブン</t>
    </rPh>
    <phoneticPr fontId="9"/>
  </si>
  <si>
    <t>算出方法</t>
    <rPh sb="0" eb="2">
      <t>サンシュツ</t>
    </rPh>
    <rPh sb="2" eb="4">
      <t>ホウホウ</t>
    </rPh>
    <phoneticPr fontId="9"/>
  </si>
  <si>
    <t>へき地保健医療対策事業等</t>
    <phoneticPr fontId="9"/>
  </si>
  <si>
    <t>へき地医療支援機構運営事業</t>
    <phoneticPr fontId="9"/>
  </si>
  <si>
    <t>b</t>
    <phoneticPr fontId="9"/>
  </si>
  <si>
    <t>e</t>
    <phoneticPr fontId="9"/>
  </si>
  <si>
    <t>6.都道府県が補助する事業(4,5以外)</t>
    <phoneticPr fontId="9"/>
  </si>
  <si>
    <t>h</t>
    <phoneticPr fontId="9"/>
  </si>
  <si>
    <t>j</t>
    <phoneticPr fontId="9"/>
  </si>
  <si>
    <t>i</t>
    <phoneticPr fontId="9"/>
  </si>
  <si>
    <t>c</t>
    <phoneticPr fontId="9"/>
  </si>
  <si>
    <t>算定方法</t>
    <rPh sb="0" eb="2">
      <t>サンテイ</t>
    </rPh>
    <rPh sb="2" eb="4">
      <t>ホウホウ</t>
    </rPh>
    <phoneticPr fontId="5"/>
  </si>
  <si>
    <t>　　当該事業に係る歳入歳出決算書の抄本（当該補助事業の決算額を備考欄等
　　に記入すること）</t>
    <rPh sb="9" eb="11">
      <t>サイニュウ</t>
    </rPh>
    <rPh sb="11" eb="13">
      <t>サイシュツ</t>
    </rPh>
    <rPh sb="13" eb="15">
      <t>ケッサン</t>
    </rPh>
    <rPh sb="27" eb="29">
      <t>ケッサン</t>
    </rPh>
    <phoneticPr fontId="9"/>
  </si>
  <si>
    <t>患者負担額入力</t>
    <rPh sb="0" eb="2">
      <t>カンジャ</t>
    </rPh>
    <rPh sb="2" eb="4">
      <t>フタン</t>
    </rPh>
    <rPh sb="4" eb="5">
      <t>ガク</t>
    </rPh>
    <rPh sb="5" eb="7">
      <t>ニュウリョク</t>
    </rPh>
    <phoneticPr fontId="9"/>
  </si>
  <si>
    <t>a</t>
  </si>
  <si>
    <t>基準額</t>
  </si>
  <si>
    <t>対象経費</t>
  </si>
  <si>
    <t>選定額</t>
  </si>
  <si>
    <t>総事業費</t>
    <phoneticPr fontId="16"/>
  </si>
  <si>
    <t>寄附金その他の収入額</t>
    <rPh sb="0" eb="3">
      <t>キフキン</t>
    </rPh>
    <rPh sb="5" eb="6">
      <t>ホカ</t>
    </rPh>
    <rPh sb="7" eb="9">
      <t>シュウニュウ</t>
    </rPh>
    <rPh sb="9" eb="10">
      <t>ガク</t>
    </rPh>
    <phoneticPr fontId="16"/>
  </si>
  <si>
    <t>差引事業費</t>
    <rPh sb="0" eb="1">
      <t>サ</t>
    </rPh>
    <rPh sb="1" eb="2">
      <t>ヒ</t>
    </rPh>
    <rPh sb="2" eb="5">
      <t>ジギョウヒ</t>
    </rPh>
    <phoneticPr fontId="16"/>
  </si>
  <si>
    <t>交付額</t>
  </si>
  <si>
    <t>D=MIN(A,B)</t>
  </si>
  <si>
    <t>F</t>
    <phoneticPr fontId="16"/>
  </si>
  <si>
    <t>G=E-F</t>
    <phoneticPr fontId="16"/>
  </si>
  <si>
    <t>Z=MIN(D,G)</t>
    <phoneticPr fontId="16"/>
  </si>
  <si>
    <t>＊「国庫補助基本額」は赤字</t>
    <rPh sb="2" eb="4">
      <t>コッコ</t>
    </rPh>
    <rPh sb="4" eb="6">
      <t>ホジョ</t>
    </rPh>
    <rPh sb="6" eb="8">
      <t>キホン</t>
    </rPh>
    <rPh sb="8" eb="9">
      <t>ガク</t>
    </rPh>
    <rPh sb="11" eb="12">
      <t>アカ</t>
    </rPh>
    <rPh sb="12" eb="13">
      <t>ジ</t>
    </rPh>
    <phoneticPr fontId="9"/>
  </si>
  <si>
    <t>b</t>
  </si>
  <si>
    <t>総事業費</t>
    <phoneticPr fontId="16"/>
  </si>
  <si>
    <t>（比較）</t>
  </si>
  <si>
    <t>補助率</t>
  </si>
  <si>
    <t>＊「国庫補助基本所要額」が「交付額」</t>
    <rPh sb="2" eb="4">
      <t>コッコ</t>
    </rPh>
    <rPh sb="4" eb="6">
      <t>ホジョ</t>
    </rPh>
    <rPh sb="6" eb="8">
      <t>キホン</t>
    </rPh>
    <rPh sb="8" eb="10">
      <t>ショヨウ</t>
    </rPh>
    <rPh sb="10" eb="11">
      <t>ガク</t>
    </rPh>
    <rPh sb="14" eb="17">
      <t>コウフガク</t>
    </rPh>
    <phoneticPr fontId="9"/>
  </si>
  <si>
    <t>F</t>
    <phoneticPr fontId="16"/>
  </si>
  <si>
    <t>G=E-F</t>
    <phoneticPr fontId="16"/>
  </si>
  <si>
    <t>H=MIN(D,G)</t>
    <phoneticPr fontId="16"/>
  </si>
  <si>
    <t>W</t>
    <phoneticPr fontId="16"/>
  </si>
  <si>
    <t>Z=H*W</t>
    <phoneticPr fontId="16"/>
  </si>
  <si>
    <t>＊「国庫補助所要額」が「交付額」の千円以下切り捨て</t>
    <rPh sb="2" eb="4">
      <t>コッコ</t>
    </rPh>
    <rPh sb="4" eb="6">
      <t>ホジョ</t>
    </rPh>
    <rPh sb="6" eb="8">
      <t>ショヨウ</t>
    </rPh>
    <rPh sb="8" eb="9">
      <t>ガク</t>
    </rPh>
    <rPh sb="12" eb="15">
      <t>コウフガク</t>
    </rPh>
    <rPh sb="17" eb="19">
      <t>センエン</t>
    </rPh>
    <rPh sb="19" eb="21">
      <t>イカ</t>
    </rPh>
    <rPh sb="21" eb="22">
      <t>キ</t>
    </rPh>
    <rPh sb="23" eb="24">
      <t>ス</t>
    </rPh>
    <phoneticPr fontId="9"/>
  </si>
  <si>
    <t>c</t>
  </si>
  <si>
    <t>（乗算）</t>
    <phoneticPr fontId="16"/>
  </si>
  <si>
    <t>都道府県補助額</t>
  </si>
  <si>
    <t>H</t>
  </si>
  <si>
    <t>G=E-F</t>
    <phoneticPr fontId="16"/>
  </si>
  <si>
    <t>H=MIN(D,G)</t>
    <phoneticPr fontId="16"/>
  </si>
  <si>
    <t>J=H*W</t>
    <phoneticPr fontId="16"/>
  </si>
  <si>
    <t>Y</t>
    <phoneticPr fontId="16"/>
  </si>
  <si>
    <t>Z=MIN(J,Y)</t>
    <phoneticPr fontId="16"/>
  </si>
  <si>
    <t>d</t>
  </si>
  <si>
    <t>F</t>
    <phoneticPr fontId="16"/>
  </si>
  <si>
    <t>Y</t>
    <phoneticPr fontId="16"/>
  </si>
  <si>
    <t>Z=MIN(D,G,Y)</t>
    <phoneticPr fontId="16"/>
  </si>
  <si>
    <t>e</t>
  </si>
  <si>
    <t>F</t>
    <phoneticPr fontId="16"/>
  </si>
  <si>
    <t>I=MIN(D,G,Y)</t>
    <phoneticPr fontId="16"/>
  </si>
  <si>
    <t>W</t>
    <phoneticPr fontId="16"/>
  </si>
  <si>
    <t>Z=I*W</t>
    <phoneticPr fontId="16"/>
  </si>
  <si>
    <t>f</t>
    <phoneticPr fontId="16"/>
  </si>
  <si>
    <t>総事業費</t>
    <phoneticPr fontId="16"/>
  </si>
  <si>
    <t>H=MIN(D,G)</t>
    <phoneticPr fontId="16"/>
  </si>
  <si>
    <t>J=MIN(H,Y)</t>
    <phoneticPr fontId="16"/>
  </si>
  <si>
    <t>W2</t>
    <phoneticPr fontId="16"/>
  </si>
  <si>
    <t>Z=J*W2</t>
    <phoneticPr fontId="16"/>
  </si>
  <si>
    <t>g</t>
    <phoneticPr fontId="16"/>
  </si>
  <si>
    <t>（乗算）</t>
    <phoneticPr fontId="16"/>
  </si>
  <si>
    <t>H=MIN(D,G)</t>
    <phoneticPr fontId="16"/>
  </si>
  <si>
    <t>W1</t>
    <phoneticPr fontId="16"/>
  </si>
  <si>
    <t>J=H*W1</t>
    <phoneticPr fontId="16"/>
  </si>
  <si>
    <t>Y</t>
    <phoneticPr fontId="16"/>
  </si>
  <si>
    <t>L=MIN(J,Y)</t>
    <phoneticPr fontId="16"/>
  </si>
  <si>
    <t>W2</t>
    <phoneticPr fontId="16"/>
  </si>
  <si>
    <t>Z=L*W2</t>
    <phoneticPr fontId="16"/>
  </si>
  <si>
    <t>h</t>
    <phoneticPr fontId="16"/>
  </si>
  <si>
    <t>診療収入額</t>
    <rPh sb="0" eb="2">
      <t>シンリョウ</t>
    </rPh>
    <rPh sb="2" eb="5">
      <t>シュウニュウガク</t>
    </rPh>
    <phoneticPr fontId="16"/>
  </si>
  <si>
    <t>（引算）</t>
    <rPh sb="1" eb="2">
      <t>ヒ</t>
    </rPh>
    <rPh sb="2" eb="3">
      <t>サン</t>
    </rPh>
    <phoneticPr fontId="16"/>
  </si>
  <si>
    <t>Q</t>
    <phoneticPr fontId="16"/>
  </si>
  <si>
    <t>R=D-Q</t>
    <phoneticPr fontId="16"/>
  </si>
  <si>
    <t>J=MIN(R,G)</t>
    <phoneticPr fontId="16"/>
  </si>
  <si>
    <t>W</t>
    <phoneticPr fontId="16"/>
  </si>
  <si>
    <t>Z=J*W</t>
    <phoneticPr fontId="16"/>
  </si>
  <si>
    <t>i</t>
    <phoneticPr fontId="16"/>
  </si>
  <si>
    <t>総事業費</t>
    <phoneticPr fontId="16"/>
  </si>
  <si>
    <t>Q</t>
    <phoneticPr fontId="16"/>
  </si>
  <si>
    <t>R=D-Q</t>
    <phoneticPr fontId="16"/>
  </si>
  <si>
    <t>K=MIN(R,G,Y)</t>
    <phoneticPr fontId="16"/>
  </si>
  <si>
    <t>W</t>
    <phoneticPr fontId="16"/>
  </si>
  <si>
    <t>Z=K*W</t>
    <phoneticPr fontId="16"/>
  </si>
  <si>
    <t>j</t>
    <phoneticPr fontId="16"/>
  </si>
  <si>
    <t>総事業費</t>
    <phoneticPr fontId="16"/>
  </si>
  <si>
    <t>（乗算）</t>
    <phoneticPr fontId="16"/>
  </si>
  <si>
    <t>R=D-Q</t>
    <phoneticPr fontId="16"/>
  </si>
  <si>
    <t>J=MIN(R,G)</t>
    <phoneticPr fontId="16"/>
  </si>
  <si>
    <t>L=J*W</t>
    <phoneticPr fontId="16"/>
  </si>
  <si>
    <t>Z=MIN(L,Y)</t>
    <phoneticPr fontId="16"/>
  </si>
  <si>
    <t>k</t>
    <phoneticPr fontId="16"/>
  </si>
  <si>
    <t>（乗算）</t>
  </si>
  <si>
    <t>F=D*W</t>
    <phoneticPr fontId="16"/>
  </si>
  <si>
    <t>Z=MIN(F,Y)</t>
    <phoneticPr fontId="16"/>
  </si>
  <si>
    <t>対象経費の
支出済額</t>
    <rPh sb="0" eb="2">
      <t>タイショウ</t>
    </rPh>
    <rPh sb="2" eb="4">
      <t>ケイヒ</t>
    </rPh>
    <rPh sb="6" eb="8">
      <t>シシュツ</t>
    </rPh>
    <rPh sb="8" eb="9">
      <t>スミ</t>
    </rPh>
    <rPh sb="9" eb="10">
      <t>ガク</t>
    </rPh>
    <phoneticPr fontId="5"/>
  </si>
  <si>
    <t>国庫補助受入済額</t>
    <rPh sb="0" eb="2">
      <t>コッコ</t>
    </rPh>
    <rPh sb="2" eb="4">
      <t>ホジョ</t>
    </rPh>
    <rPh sb="4" eb="5">
      <t>ウ</t>
    </rPh>
    <rPh sb="5" eb="6">
      <t>イ</t>
    </rPh>
    <rPh sb="6" eb="7">
      <t>ズ</t>
    </rPh>
    <rPh sb="7" eb="8">
      <t>ガク</t>
    </rPh>
    <phoneticPr fontId="9"/>
  </si>
  <si>
    <t>差引過不足額</t>
    <rPh sb="0" eb="1">
      <t>サ</t>
    </rPh>
    <rPh sb="1" eb="2">
      <t>ヒ</t>
    </rPh>
    <rPh sb="2" eb="6">
      <t>カブソクガク</t>
    </rPh>
    <phoneticPr fontId="9"/>
  </si>
  <si>
    <t>M</t>
    <phoneticPr fontId="9"/>
  </si>
  <si>
    <t>N</t>
    <phoneticPr fontId="9"/>
  </si>
  <si>
    <t>第一種感染症指定医療機関運営事業</t>
    <rPh sb="0" eb="1">
      <t>ダイ</t>
    </rPh>
    <rPh sb="1" eb="3">
      <t>イッシュ</t>
    </rPh>
    <rPh sb="3" eb="6">
      <t>カンセンショウ</t>
    </rPh>
    <rPh sb="6" eb="8">
      <t>シテイ</t>
    </rPh>
    <rPh sb="8" eb="10">
      <t>イリョウ</t>
    </rPh>
    <rPh sb="10" eb="12">
      <t>キカン</t>
    </rPh>
    <rPh sb="12" eb="14">
      <t>ウンエイ</t>
    </rPh>
    <rPh sb="14" eb="16">
      <t>ジギョウ</t>
    </rPh>
    <phoneticPr fontId="5"/>
  </si>
  <si>
    <t>第二種感染症指定医療機関運営事業</t>
    <rPh sb="0" eb="1">
      <t>ダイ</t>
    </rPh>
    <rPh sb="2" eb="3">
      <t>シュ</t>
    </rPh>
    <rPh sb="3" eb="6">
      <t>カンセンショウ</t>
    </rPh>
    <rPh sb="6" eb="8">
      <t>シテイ</t>
    </rPh>
    <rPh sb="8" eb="10">
      <t>イリョウ</t>
    </rPh>
    <rPh sb="10" eb="12">
      <t>キカン</t>
    </rPh>
    <rPh sb="12" eb="14">
      <t>ウンエイ</t>
    </rPh>
    <rPh sb="14" eb="16">
      <t>ジギョウ</t>
    </rPh>
    <phoneticPr fontId="5"/>
  </si>
  <si>
    <t>2.沖縄県が行う事業（直接補助）</t>
  </si>
  <si>
    <t>災害医療対策事業等</t>
    <rPh sb="0" eb="2">
      <t>サイガイ</t>
    </rPh>
    <rPh sb="2" eb="4">
      <t>イリョウ</t>
    </rPh>
    <rPh sb="4" eb="6">
      <t>タイサク</t>
    </rPh>
    <rPh sb="6" eb="8">
      <t>ジギョウ</t>
    </rPh>
    <rPh sb="8" eb="9">
      <t>トウ</t>
    </rPh>
    <phoneticPr fontId="9"/>
  </si>
  <si>
    <t>g</t>
    <phoneticPr fontId="9"/>
  </si>
  <si>
    <t>a</t>
    <phoneticPr fontId="9"/>
  </si>
  <si>
    <t>d</t>
    <phoneticPr fontId="9"/>
  </si>
  <si>
    <t>f</t>
    <phoneticPr fontId="9"/>
  </si>
  <si>
    <t>k</t>
    <phoneticPr fontId="9"/>
  </si>
  <si>
    <t>2.沖縄県が行う事業（直接補助）</t>
    <phoneticPr fontId="9"/>
  </si>
  <si>
    <t>7.沖縄県が補助するへき地診療所運営事業(5以外)</t>
    <phoneticPr fontId="9"/>
  </si>
  <si>
    <t>　　年度医療施設運営費等補助金実績報告書</t>
    <rPh sb="15" eb="17">
      <t>ジッセキ</t>
    </rPh>
    <rPh sb="17" eb="19">
      <t>ホウコク</t>
    </rPh>
    <rPh sb="19" eb="20">
      <t>ショ</t>
    </rPh>
    <phoneticPr fontId="9"/>
  </si>
  <si>
    <t>事業月数</t>
    <rPh sb="0" eb="2">
      <t>ジギョウ</t>
    </rPh>
    <rPh sb="2" eb="4">
      <t>ゲッスウ</t>
    </rPh>
    <phoneticPr fontId="9"/>
  </si>
  <si>
    <t>③</t>
    <phoneticPr fontId="9"/>
  </si>
  <si>
    <t>（別紙３３）</t>
    <rPh sb="1" eb="3">
      <t>ベッシ</t>
    </rPh>
    <phoneticPr fontId="9"/>
  </si>
  <si>
    <t>（別紙３４）</t>
    <rPh sb="1" eb="3">
      <t>ベッシ</t>
    </rPh>
    <phoneticPr fontId="9"/>
  </si>
  <si>
    <t>（別紙３５）</t>
    <rPh sb="1" eb="3">
      <t>ベッシ</t>
    </rPh>
    <phoneticPr fontId="9"/>
  </si>
  <si>
    <t>（別紙３６）</t>
    <rPh sb="1" eb="3">
      <t>ベッシ</t>
    </rPh>
    <phoneticPr fontId="9"/>
  </si>
  <si>
    <t>（別紙３７）</t>
    <rPh sb="1" eb="3">
      <t>ベッシ</t>
    </rPh>
    <phoneticPr fontId="9"/>
  </si>
  <si>
    <t>外国人患者に対する医療提供体制整備等推進等事業</t>
    <rPh sb="0" eb="5">
      <t>ガイコクジンカンジャ</t>
    </rPh>
    <rPh sb="6" eb="7">
      <t>タイ</t>
    </rPh>
    <rPh sb="9" eb="15">
      <t>イリョウテイキョウタイセイ</t>
    </rPh>
    <rPh sb="15" eb="17">
      <t>セイビ</t>
    </rPh>
    <rPh sb="17" eb="18">
      <t>トウ</t>
    </rPh>
    <rPh sb="18" eb="20">
      <t>スイシン</t>
    </rPh>
    <rPh sb="20" eb="21">
      <t>トウ</t>
    </rPh>
    <rPh sb="21" eb="23">
      <t>ジギョウ</t>
    </rPh>
    <phoneticPr fontId="9"/>
  </si>
  <si>
    <t>②</t>
    <phoneticPr fontId="9"/>
  </si>
  <si>
    <t>外国人患者に対する医療提供体制整備等推進等事業</t>
    <rPh sb="0" eb="2">
      <t>ガイコク</t>
    </rPh>
    <rPh sb="2" eb="3">
      <t>ジン</t>
    </rPh>
    <rPh sb="3" eb="5">
      <t>カンジャ</t>
    </rPh>
    <rPh sb="6" eb="7">
      <t>タイ</t>
    </rPh>
    <rPh sb="9" eb="11">
      <t>イリョウ</t>
    </rPh>
    <rPh sb="11" eb="13">
      <t>テイキョウ</t>
    </rPh>
    <rPh sb="13" eb="15">
      <t>タイセイ</t>
    </rPh>
    <rPh sb="15" eb="17">
      <t>セイビ</t>
    </rPh>
    <rPh sb="17" eb="18">
      <t>トウ</t>
    </rPh>
    <rPh sb="18" eb="20">
      <t>スイシン</t>
    </rPh>
    <rPh sb="20" eb="21">
      <t>トウ</t>
    </rPh>
    <rPh sb="21" eb="23">
      <t>ジギョウ</t>
    </rPh>
    <phoneticPr fontId="9"/>
  </si>
  <si>
    <t>確定額</t>
    <rPh sb="0" eb="3">
      <t>カクテイガク</t>
    </rPh>
    <phoneticPr fontId="5"/>
  </si>
  <si>
    <t>O</t>
    <phoneticPr fontId="9"/>
  </si>
  <si>
    <t>P=O-M</t>
    <phoneticPr fontId="9"/>
  </si>
  <si>
    <t>　</t>
    <phoneticPr fontId="9"/>
  </si>
  <si>
    <t>１．区分</t>
    <rPh sb="2" eb="4">
      <t>クブン</t>
    </rPh>
    <phoneticPr fontId="9"/>
  </si>
  <si>
    <t>協議会経費</t>
    <rPh sb="0" eb="2">
      <t>キョウギ</t>
    </rPh>
    <rPh sb="3" eb="5">
      <t>ケイヒ</t>
    </rPh>
    <rPh sb="4" eb="5">
      <t>ヒ</t>
    </rPh>
    <phoneticPr fontId="9"/>
  </si>
  <si>
    <t>１回あたり、</t>
    <rPh sb="1" eb="2">
      <t>カイ</t>
    </rPh>
    <phoneticPr fontId="9"/>
  </si>
  <si>
    <t>122千円</t>
    <rPh sb="3" eb="5">
      <t>センエン</t>
    </rPh>
    <phoneticPr fontId="9"/>
  </si>
  <si>
    <t>開催回数</t>
    <rPh sb="0" eb="2">
      <t>カイサイ</t>
    </rPh>
    <rPh sb="2" eb="4">
      <t>カイスウ</t>
    </rPh>
    <phoneticPr fontId="9"/>
  </si>
  <si>
    <t>×</t>
    <phoneticPr fontId="9"/>
  </si>
  <si>
    <t>＝</t>
    <phoneticPr fontId="9"/>
  </si>
  <si>
    <t>5,010千円</t>
    <rPh sb="5" eb="7">
      <t>センエン</t>
    </rPh>
    <phoneticPr fontId="9"/>
  </si>
  <si>
    <t>×</t>
    <phoneticPr fontId="9"/>
  </si>
  <si>
    <t>/</t>
    <phoneticPr fontId="9"/>
  </si>
  <si>
    <t>＝</t>
    <phoneticPr fontId="9"/>
  </si>
  <si>
    <t>地域における外国人患者受入れ体制整備等を協議する場の設置・運営事業</t>
    <rPh sb="0" eb="2">
      <t>チイキ</t>
    </rPh>
    <rPh sb="6" eb="8">
      <t>ガイコク</t>
    </rPh>
    <rPh sb="8" eb="9">
      <t>ジン</t>
    </rPh>
    <rPh sb="9" eb="11">
      <t>カンジャ</t>
    </rPh>
    <rPh sb="11" eb="12">
      <t>ウ</t>
    </rPh>
    <rPh sb="12" eb="13">
      <t>イ</t>
    </rPh>
    <rPh sb="14" eb="16">
      <t>タイセイ</t>
    </rPh>
    <rPh sb="16" eb="18">
      <t>セイビ</t>
    </rPh>
    <rPh sb="18" eb="19">
      <t>トウ</t>
    </rPh>
    <rPh sb="20" eb="22">
      <t>キョウギ</t>
    </rPh>
    <rPh sb="24" eb="25">
      <t>バ</t>
    </rPh>
    <rPh sb="26" eb="28">
      <t>セッチ</t>
    </rPh>
    <rPh sb="29" eb="31">
      <t>ウンエイ</t>
    </rPh>
    <rPh sb="31" eb="33">
      <t>ジギョウ</t>
    </rPh>
    <phoneticPr fontId="5"/>
  </si>
  <si>
    <t>医療機関における外国人対応に資するワンストップ窓口設置・運営事業</t>
    <phoneticPr fontId="5"/>
  </si>
  <si>
    <t>医療機関における外国人対応に資するワンストップ窓口設置・運営事業</t>
    <phoneticPr fontId="9"/>
  </si>
  <si>
    <t>地域における外国人患者受入れ体制整備等を協議する場の設置・運営事業</t>
    <phoneticPr fontId="9"/>
  </si>
  <si>
    <t>数式用ダミー</t>
    <rPh sb="0" eb="2">
      <t>スウシキ</t>
    </rPh>
    <rPh sb="2" eb="3">
      <t>ヨウ</t>
    </rPh>
    <phoneticPr fontId="9"/>
  </si>
  <si>
    <t>ア</t>
    <phoneticPr fontId="9"/>
  </si>
  <si>
    <t>イ</t>
    <phoneticPr fontId="9"/>
  </si>
  <si>
    <t>ウ</t>
    <phoneticPr fontId="9"/>
  </si>
  <si>
    <t>エ</t>
    <phoneticPr fontId="9"/>
  </si>
  <si>
    <t>オ</t>
    <phoneticPr fontId="9"/>
  </si>
  <si>
    <t>カ</t>
    <phoneticPr fontId="9"/>
  </si>
  <si>
    <t>キ</t>
    <phoneticPr fontId="9"/>
  </si>
  <si>
    <t>ク</t>
    <phoneticPr fontId="9"/>
  </si>
  <si>
    <t>ケ</t>
    <phoneticPr fontId="9"/>
  </si>
  <si>
    <t>6.都道府県が補助する事業(4,5以外)</t>
  </si>
  <si>
    <t>ア</t>
  </si>
  <si>
    <t>イ</t>
  </si>
  <si>
    <t>歯科口腔保健推進体制強化事業</t>
    <rPh sb="0" eb="2">
      <t>シカ</t>
    </rPh>
    <rPh sb="2" eb="4">
      <t>コウクウ</t>
    </rPh>
    <rPh sb="4" eb="6">
      <t>ホケン</t>
    </rPh>
    <rPh sb="6" eb="8">
      <t>スイシン</t>
    </rPh>
    <rPh sb="8" eb="10">
      <t>タイセイ</t>
    </rPh>
    <rPh sb="10" eb="12">
      <t>キョウカ</t>
    </rPh>
    <rPh sb="12" eb="14">
      <t>ジギョウ</t>
    </rPh>
    <phoneticPr fontId="9"/>
  </si>
  <si>
    <t>新専門医制度の仕組みに係る地域医療対策協議会事業</t>
  </si>
  <si>
    <t>⑩</t>
    <phoneticPr fontId="9"/>
  </si>
  <si>
    <t>⑫</t>
    <phoneticPr fontId="9"/>
  </si>
  <si>
    <t>認定制度を活用した医師少数区域等における勤務の推進事業</t>
    <phoneticPr fontId="9"/>
  </si>
  <si>
    <t>認定制度を活用した医師少数区域等における勤務の推進事業</t>
  </si>
  <si>
    <t>異状死死因究明支援事業</t>
    <rPh sb="0" eb="3">
      <t>イジョウシ</t>
    </rPh>
    <rPh sb="3" eb="5">
      <t>シイン</t>
    </rPh>
    <rPh sb="5" eb="7">
      <t>キュウメイ</t>
    </rPh>
    <rPh sb="7" eb="9">
      <t>シエン</t>
    </rPh>
    <rPh sb="9" eb="11">
      <t>ジギョウ</t>
    </rPh>
    <phoneticPr fontId="7"/>
  </si>
  <si>
    <t>ウ</t>
  </si>
  <si>
    <t>様式</t>
    <rPh sb="0" eb="2">
      <t>ヨウシキ</t>
    </rPh>
    <phoneticPr fontId="9"/>
  </si>
  <si>
    <t>補助区分</t>
    <rPh sb="0" eb="2">
      <t>ホジョ</t>
    </rPh>
    <rPh sb="2" eb="4">
      <t>クブン</t>
    </rPh>
    <phoneticPr fontId="9"/>
  </si>
  <si>
    <t>直接</t>
    <rPh sb="0" eb="2">
      <t>チョクセツ</t>
    </rPh>
    <phoneticPr fontId="9"/>
  </si>
  <si>
    <t>直接・間接</t>
    <rPh sb="0" eb="2">
      <t>チョクセツ</t>
    </rPh>
    <rPh sb="3" eb="5">
      <t>カンセツ</t>
    </rPh>
    <phoneticPr fontId="9"/>
  </si>
  <si>
    <t>間接</t>
    <rPh sb="0" eb="2">
      <t>カンセツ</t>
    </rPh>
    <phoneticPr fontId="9"/>
  </si>
  <si>
    <t>-</t>
  </si>
  <si>
    <t>⑪</t>
    <phoneticPr fontId="9"/>
  </si>
  <si>
    <t>認定制度を活用した医師少数区域等における勤務の推進事業</t>
    <rPh sb="0" eb="2">
      <t>ニンテイ</t>
    </rPh>
    <rPh sb="2" eb="4">
      <t>セイド</t>
    </rPh>
    <rPh sb="5" eb="7">
      <t>カツヨウ</t>
    </rPh>
    <rPh sb="9" eb="11">
      <t>イシ</t>
    </rPh>
    <rPh sb="11" eb="13">
      <t>ショウスウ</t>
    </rPh>
    <rPh sb="13" eb="15">
      <t>クイキ</t>
    </rPh>
    <rPh sb="15" eb="16">
      <t>トウ</t>
    </rPh>
    <rPh sb="20" eb="22">
      <t>キンム</t>
    </rPh>
    <rPh sb="23" eb="25">
      <t>スイシン</t>
    </rPh>
    <rPh sb="25" eb="27">
      <t>ジギョウ</t>
    </rPh>
    <phoneticPr fontId="9"/>
  </si>
  <si>
    <t>⑬</t>
    <phoneticPr fontId="9"/>
  </si>
  <si>
    <t>北海道</t>
  </si>
  <si>
    <t>青森県</t>
  </si>
  <si>
    <t>岩手県</t>
  </si>
  <si>
    <t>宮城県</t>
  </si>
  <si>
    <t>秋田県</t>
  </si>
  <si>
    <t>山形県</t>
  </si>
  <si>
    <t>福島県</t>
  </si>
  <si>
    <t>7.沖縄県が補助するへき地診療所運営事業(5以外)</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</si>
  <si>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</si>
  <si>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</si>
  <si>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</si>
  <si>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</si>
  <si>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</si>
  <si>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</si>
  <si>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</si>
  <si>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</si>
  <si>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</si>
  <si>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</si>
  <si>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</si>
  <si>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</si>
  <si>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</si>
  <si>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</si>
  <si>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</si>
  <si>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</si>
  <si>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</si>
  <si>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</si>
  <si>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</si>
  <si>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</si>
  <si>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</si>
  <si>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</si>
  <si>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</si>
  <si>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</si>
  <si>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</si>
  <si>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</si>
  <si>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</si>
  <si>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</si>
  <si>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</si>
  <si>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</si>
  <si>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</si>
  <si>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</si>
  <si>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</si>
  <si>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</si>
  <si>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</si>
  <si>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</si>
  <si>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</si>
  <si>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</si>
  <si>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</si>
  <si>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</si>
  <si>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直接</t>
    <rPh sb="0" eb="2">
      <t>チョクセツ</t>
    </rPh>
    <phoneticPr fontId="9"/>
  </si>
  <si>
    <t>間接</t>
    <rPh sb="0" eb="2">
      <t>カンセツ</t>
    </rPh>
    <phoneticPr fontId="9"/>
  </si>
  <si>
    <t>歯科口腔保健推進体制強化事業</t>
    <phoneticPr fontId="9"/>
  </si>
  <si>
    <t>新専門医制度の仕組みに係る地域医療対策協議会事業</t>
    <rPh sb="0" eb="1">
      <t>アラ</t>
    </rPh>
    <rPh sb="1" eb="4">
      <t>センモンイ</t>
    </rPh>
    <rPh sb="4" eb="6">
      <t>セイド</t>
    </rPh>
    <rPh sb="7" eb="9">
      <t>シク</t>
    </rPh>
    <rPh sb="11" eb="12">
      <t>カカ</t>
    </rPh>
    <rPh sb="13" eb="15">
      <t>チイキ</t>
    </rPh>
    <rPh sb="15" eb="17">
      <t>イリョウ</t>
    </rPh>
    <rPh sb="17" eb="19">
      <t>タイサク</t>
    </rPh>
    <rPh sb="19" eb="22">
      <t>キョウギカイ</t>
    </rPh>
    <rPh sb="22" eb="24">
      <t>ジギョウ</t>
    </rPh>
    <phoneticPr fontId="12"/>
  </si>
  <si>
    <t>第一種感染症指定医療機関運営事業</t>
    <rPh sb="0" eb="1">
      <t>ダイ</t>
    </rPh>
    <rPh sb="1" eb="3">
      <t>イッシュ</t>
    </rPh>
    <rPh sb="3" eb="6">
      <t>カンセンショウ</t>
    </rPh>
    <rPh sb="6" eb="8">
      <t>シテイ</t>
    </rPh>
    <rPh sb="8" eb="10">
      <t>イリョウ</t>
    </rPh>
    <rPh sb="10" eb="12">
      <t>キカン</t>
    </rPh>
    <rPh sb="12" eb="14">
      <t>ウンエイ</t>
    </rPh>
    <rPh sb="14" eb="16">
      <t>ジギョウ</t>
    </rPh>
    <phoneticPr fontId="7"/>
  </si>
  <si>
    <t>第二種感染症指定医療機関運営事業</t>
    <rPh sb="0" eb="1">
      <t>ダイ</t>
    </rPh>
    <rPh sb="2" eb="3">
      <t>シュ</t>
    </rPh>
    <rPh sb="3" eb="6">
      <t>カンセンショウ</t>
    </rPh>
    <rPh sb="6" eb="8">
      <t>シテイ</t>
    </rPh>
    <rPh sb="8" eb="10">
      <t>イリョウ</t>
    </rPh>
    <rPh sb="10" eb="12">
      <t>キカン</t>
    </rPh>
    <rPh sb="12" eb="14">
      <t>ウンエイ</t>
    </rPh>
    <rPh sb="14" eb="16">
      <t>ジギョウ</t>
    </rPh>
    <phoneticPr fontId="7"/>
  </si>
  <si>
    <t>ＤＰＡＴ養成支援事業</t>
    <rPh sb="4" eb="6">
      <t>ヨウセイ</t>
    </rPh>
    <rPh sb="6" eb="8">
      <t>シエン</t>
    </rPh>
    <rPh sb="8" eb="10">
      <t>ジギョウ</t>
    </rPh>
    <phoneticPr fontId="9"/>
  </si>
  <si>
    <t xml:space="preserve">知事  </t>
    <phoneticPr fontId="9"/>
  </si>
  <si>
    <t>へき地医療拠点病院運営事業</t>
  </si>
  <si>
    <t>医師不足地域の研修医療機関に対する指導医の派遣等</t>
    <phoneticPr fontId="12"/>
  </si>
  <si>
    <t>医師不足地域の研修医療機関に対する指導医の派遣等</t>
    <phoneticPr fontId="9"/>
  </si>
  <si>
    <t>a</t>
    <phoneticPr fontId="9"/>
  </si>
  <si>
    <t>1.都道府県が行う事業（直接補助）</t>
    <rPh sb="12" eb="14">
      <t>チョクセツ</t>
    </rPh>
    <rPh sb="14" eb="16">
      <t>ホジョ</t>
    </rPh>
    <phoneticPr fontId="12"/>
  </si>
  <si>
    <t>2.沖縄県が行う事業（直接補助）</t>
    <rPh sb="2" eb="4">
      <t>オキナワ</t>
    </rPh>
    <rPh sb="11" eb="13">
      <t>チョクセツ</t>
    </rPh>
    <rPh sb="13" eb="15">
      <t>ホジョ</t>
    </rPh>
    <phoneticPr fontId="12"/>
  </si>
  <si>
    <t>3.その他（1.2.以外への直接補助）</t>
    <rPh sb="10" eb="12">
      <t>イガイ</t>
    </rPh>
    <rPh sb="14" eb="16">
      <t>チョクセツ</t>
    </rPh>
    <rPh sb="16" eb="18">
      <t>ホジョ</t>
    </rPh>
    <phoneticPr fontId="12"/>
  </si>
  <si>
    <t>歯科医療提供体制構築推進事業</t>
    <rPh sb="0" eb="2">
      <t>シカ</t>
    </rPh>
    <rPh sb="2" eb="4">
      <t>イリョウ</t>
    </rPh>
    <rPh sb="4" eb="6">
      <t>テイキョウ</t>
    </rPh>
    <rPh sb="6" eb="8">
      <t>タイセイ</t>
    </rPh>
    <rPh sb="8" eb="10">
      <t>コウチク</t>
    </rPh>
    <rPh sb="10" eb="12">
      <t>スイシン</t>
    </rPh>
    <rPh sb="12" eb="14">
      <t>ジギョウ</t>
    </rPh>
    <phoneticPr fontId="52"/>
  </si>
  <si>
    <t>カ</t>
    <phoneticPr fontId="9"/>
  </si>
  <si>
    <t>災害医療コーディネーター研修事業（地域災害医療コーディネーター研修事業）</t>
    <rPh sb="0" eb="2">
      <t>サイガイ</t>
    </rPh>
    <rPh sb="2" eb="4">
      <t>イリョウ</t>
    </rPh>
    <rPh sb="12" eb="14">
      <t>ケンシュウ</t>
    </rPh>
    <rPh sb="14" eb="16">
      <t>ジギョウ</t>
    </rPh>
    <rPh sb="17" eb="19">
      <t>チイキ</t>
    </rPh>
    <rPh sb="19" eb="21">
      <t>サイガイ</t>
    </rPh>
    <rPh sb="21" eb="23">
      <t>イリョウ</t>
    </rPh>
    <rPh sb="31" eb="33">
      <t>ケンシュウ</t>
    </rPh>
    <rPh sb="33" eb="35">
      <t>ジギョウ</t>
    </rPh>
    <phoneticPr fontId="52"/>
  </si>
  <si>
    <t>歯科医療提供体制構築推進事業</t>
    <phoneticPr fontId="9"/>
  </si>
  <si>
    <t>災害医療コーディネーター研修事業（地域災害医療コーディネーター研修事業）</t>
    <rPh sb="0" eb="2">
      <t>サイガイ</t>
    </rPh>
    <rPh sb="2" eb="4">
      <t>イリョウ</t>
    </rPh>
    <rPh sb="12" eb="14">
      <t>ケンシュウ</t>
    </rPh>
    <rPh sb="14" eb="16">
      <t>ジギョウ</t>
    </rPh>
    <rPh sb="17" eb="19">
      <t>チイキ</t>
    </rPh>
    <rPh sb="19" eb="21">
      <t>サイガイ</t>
    </rPh>
    <rPh sb="21" eb="23">
      <t>イリョウ</t>
    </rPh>
    <rPh sb="31" eb="33">
      <t>ケンシュウ</t>
    </rPh>
    <rPh sb="33" eb="35">
      <t>ジギョウ</t>
    </rPh>
    <phoneticPr fontId="9"/>
  </si>
  <si>
    <t>ICTを活用した産科医師不足地域に対する妊産婦モニタリング支援事業</t>
    <rPh sb="12" eb="14">
      <t>フソク</t>
    </rPh>
    <rPh sb="29" eb="31">
      <t>シエン</t>
    </rPh>
    <phoneticPr fontId="9"/>
  </si>
  <si>
    <t>ICT[を活用した産科医師不足地域に対する妊産婦モニタリング支援事業</t>
    <rPh sb="5" eb="7">
      <t>カツヨウ</t>
    </rPh>
    <rPh sb="9" eb="11">
      <t>サンカ</t>
    </rPh>
    <rPh sb="11" eb="13">
      <t>イシ</t>
    </rPh>
    <rPh sb="13" eb="15">
      <t>フソク</t>
    </rPh>
    <rPh sb="15" eb="17">
      <t>チイキ</t>
    </rPh>
    <rPh sb="18" eb="19">
      <t>タイ</t>
    </rPh>
    <rPh sb="21" eb="24">
      <t>ニンサンプ</t>
    </rPh>
    <rPh sb="30" eb="32">
      <t>シエン</t>
    </rPh>
    <rPh sb="32" eb="34">
      <t>ジギョウ</t>
    </rPh>
    <phoneticPr fontId="9"/>
  </si>
  <si>
    <t>ICTを活用した産科医師不足地域に対する妊産婦モニタリング支援事業</t>
    <rPh sb="4" eb="6">
      <t>カツヨウ</t>
    </rPh>
    <rPh sb="8" eb="10">
      <t>サンカ</t>
    </rPh>
    <rPh sb="10" eb="12">
      <t>イシ</t>
    </rPh>
    <rPh sb="12" eb="14">
      <t>フソク</t>
    </rPh>
    <rPh sb="14" eb="16">
      <t>チイキ</t>
    </rPh>
    <rPh sb="17" eb="18">
      <t>タイ</t>
    </rPh>
    <rPh sb="20" eb="23">
      <t>ニンサンプ</t>
    </rPh>
    <rPh sb="29" eb="31">
      <t>シエン</t>
    </rPh>
    <rPh sb="31" eb="33">
      <t>ジギョウ</t>
    </rPh>
    <phoneticPr fontId="9"/>
  </si>
  <si>
    <t>遠隔ICU体制整備促進事業</t>
    <rPh sb="0" eb="2">
      <t>エンカク</t>
    </rPh>
    <rPh sb="5" eb="7">
      <t>タイセイ</t>
    </rPh>
    <rPh sb="7" eb="9">
      <t>セイビ</t>
    </rPh>
    <rPh sb="9" eb="11">
      <t>ソクシン</t>
    </rPh>
    <rPh sb="11" eb="13">
      <t>ジギョウ</t>
    </rPh>
    <phoneticPr fontId="9"/>
  </si>
  <si>
    <t>ファイル名</t>
    <rPh sb="4" eb="5">
      <t>メイ</t>
    </rPh>
    <phoneticPr fontId="13"/>
  </si>
  <si>
    <t>①へき地</t>
    <rPh sb="3" eb="4">
      <t>チ</t>
    </rPh>
    <phoneticPr fontId="13"/>
  </si>
  <si>
    <t>②救急</t>
    <rPh sb="1" eb="3">
      <t>キュウキュウ</t>
    </rPh>
    <phoneticPr fontId="13"/>
  </si>
  <si>
    <t>③災害</t>
    <rPh sb="1" eb="3">
      <t>サイガイ</t>
    </rPh>
    <phoneticPr fontId="13"/>
  </si>
  <si>
    <t>④産科</t>
    <rPh sb="1" eb="3">
      <t>サンカ</t>
    </rPh>
    <phoneticPr fontId="13"/>
  </si>
  <si>
    <t>⑤ICT</t>
  </si>
  <si>
    <t>特定感染症指定医療機関運営事業</t>
    <rPh sb="0" eb="2">
      <t>トクテイ</t>
    </rPh>
    <rPh sb="2" eb="5">
      <t>カンセンショウ</t>
    </rPh>
    <rPh sb="5" eb="7">
      <t>シテイ</t>
    </rPh>
    <rPh sb="7" eb="9">
      <t>イリョウ</t>
    </rPh>
    <rPh sb="9" eb="11">
      <t>キカン</t>
    </rPh>
    <rPh sb="11" eb="13">
      <t>ウンエイ</t>
    </rPh>
    <rPh sb="13" eb="15">
      <t>ジギョウ</t>
    </rPh>
    <phoneticPr fontId="7"/>
  </si>
  <si>
    <t>特定感染症指定医療機関運営事業</t>
    <rPh sb="0" eb="2">
      <t>トクテイ</t>
    </rPh>
    <phoneticPr fontId="9"/>
  </si>
  <si>
    <t>遠隔ICU体制整備促進事業</t>
    <rPh sb="0" eb="2">
      <t>エンカク</t>
    </rPh>
    <rPh sb="5" eb="7">
      <t>タイセイ</t>
    </rPh>
    <rPh sb="7" eb="9">
      <t>セイビ</t>
    </rPh>
    <rPh sb="9" eb="11">
      <t>ソクシン</t>
    </rPh>
    <rPh sb="11" eb="13">
      <t>ジギョウ</t>
    </rPh>
    <phoneticPr fontId="5"/>
  </si>
  <si>
    <t>ＤＭＡＴ・ＤＰＡＴ活動支援事業</t>
    <rPh sb="9" eb="11">
      <t>カツドウ</t>
    </rPh>
    <rPh sb="11" eb="13">
      <t>シエン</t>
    </rPh>
    <rPh sb="13" eb="15">
      <t>ジギョウ</t>
    </rPh>
    <phoneticPr fontId="5"/>
  </si>
  <si>
    <t>歯科疾患予防等事業</t>
    <rPh sb="0" eb="2">
      <t>シカ</t>
    </rPh>
    <rPh sb="2" eb="4">
      <t>シッカン</t>
    </rPh>
    <rPh sb="4" eb="6">
      <t>ヨボウ</t>
    </rPh>
    <rPh sb="6" eb="7">
      <t>トウ</t>
    </rPh>
    <rPh sb="7" eb="9">
      <t>ジギョウ</t>
    </rPh>
    <phoneticPr fontId="5"/>
  </si>
  <si>
    <t>歯科保健医療サービス提供困難者への歯科医療技術者養成・口腔管理等研修事業</t>
    <rPh sb="0" eb="2">
      <t>シカ</t>
    </rPh>
    <rPh sb="2" eb="4">
      <t>ホケン</t>
    </rPh>
    <rPh sb="4" eb="6">
      <t>イリョウ</t>
    </rPh>
    <rPh sb="10" eb="12">
      <t>テイキョウ</t>
    </rPh>
    <rPh sb="12" eb="15">
      <t>コンナンシャ</t>
    </rPh>
    <rPh sb="17" eb="19">
      <t>シカ</t>
    </rPh>
    <rPh sb="19" eb="21">
      <t>イリョウ</t>
    </rPh>
    <rPh sb="21" eb="23">
      <t>ギジュツ</t>
    </rPh>
    <rPh sb="23" eb="24">
      <t>シャ</t>
    </rPh>
    <rPh sb="24" eb="26">
      <t>ヨウセイ</t>
    </rPh>
    <rPh sb="27" eb="34">
      <t>コウクウカンリトウケンシュウ</t>
    </rPh>
    <rPh sb="34" eb="36">
      <t>ジギョウ</t>
    </rPh>
    <phoneticPr fontId="5"/>
  </si>
  <si>
    <t>災害医療コーディネーター研修事業（地域災害医療コーディネーター研修事業）</t>
    <rPh sb="0" eb="2">
      <t>サイガイ</t>
    </rPh>
    <rPh sb="2" eb="4">
      <t>イリョウ</t>
    </rPh>
    <rPh sb="12" eb="14">
      <t>ケンシュウ</t>
    </rPh>
    <rPh sb="14" eb="16">
      <t>ジギョウ</t>
    </rPh>
    <rPh sb="17" eb="19">
      <t>チイキ</t>
    </rPh>
    <rPh sb="19" eb="23">
      <t>サイガイイリョウ</t>
    </rPh>
    <rPh sb="31" eb="35">
      <t>ケンシュウジギョウ</t>
    </rPh>
    <phoneticPr fontId="9"/>
  </si>
  <si>
    <t>歯科医療提供体制構築推進事業</t>
    <rPh sb="0" eb="2">
      <t>シカ</t>
    </rPh>
    <rPh sb="2" eb="4">
      <t>イリョウ</t>
    </rPh>
    <rPh sb="4" eb="6">
      <t>テイキョウ</t>
    </rPh>
    <rPh sb="6" eb="8">
      <t>タイセイ</t>
    </rPh>
    <rPh sb="8" eb="10">
      <t>コウチク</t>
    </rPh>
    <rPh sb="10" eb="12">
      <t>スイシン</t>
    </rPh>
    <rPh sb="12" eb="14">
      <t>ジギョウ</t>
    </rPh>
    <phoneticPr fontId="9"/>
  </si>
  <si>
    <t>円</t>
    <phoneticPr fontId="5"/>
  </si>
  <si>
    <t>ＤＭＡＴ・ＤＰＡＴ活動支援事業</t>
    <phoneticPr fontId="5"/>
  </si>
  <si>
    <t>歯科疾患予防等事業</t>
    <phoneticPr fontId="5"/>
  </si>
  <si>
    <t>歯科保健医療サービス提供困難者等への歯科保健医療推進等事業</t>
    <rPh sb="15" eb="16">
      <t>トウ</t>
    </rPh>
    <rPh sb="26" eb="27">
      <t>トウ</t>
    </rPh>
    <phoneticPr fontId="5"/>
  </si>
  <si>
    <t>産科医療機関確保事業</t>
    <rPh sb="0" eb="2">
      <t>サンカ</t>
    </rPh>
    <rPh sb="2" eb="4">
      <t>イリョウ</t>
    </rPh>
    <rPh sb="4" eb="6">
      <t>キカン</t>
    </rPh>
    <rPh sb="6" eb="8">
      <t>カクホ</t>
    </rPh>
    <rPh sb="8" eb="10">
      <t>ジギョウ</t>
    </rPh>
    <phoneticPr fontId="5"/>
  </si>
  <si>
    <t>歯科保健医療サービス提供困難者等への歯科保健医療推進等事業</t>
    <rPh sb="0" eb="2">
      <t>シカ</t>
    </rPh>
    <rPh sb="2" eb="4">
      <t>ホケン</t>
    </rPh>
    <rPh sb="4" eb="6">
      <t>イリョウ</t>
    </rPh>
    <rPh sb="10" eb="12">
      <t>テイキョウ</t>
    </rPh>
    <rPh sb="12" eb="15">
      <t>コンナンシャ</t>
    </rPh>
    <rPh sb="15" eb="16">
      <t>トウ</t>
    </rPh>
    <rPh sb="18" eb="20">
      <t>シカ</t>
    </rPh>
    <rPh sb="20" eb="22">
      <t>ホケン</t>
    </rPh>
    <rPh sb="22" eb="24">
      <t>イリョウ</t>
    </rPh>
    <rPh sb="24" eb="26">
      <t>スイシン</t>
    </rPh>
    <rPh sb="26" eb="27">
      <t>トウ</t>
    </rPh>
    <rPh sb="27" eb="29">
      <t>ジギョウ</t>
    </rPh>
    <phoneticPr fontId="5"/>
  </si>
  <si>
    <t>（別紙４０）</t>
    <rPh sb="1" eb="3">
      <t>ベッシ</t>
    </rPh>
    <phoneticPr fontId="9"/>
  </si>
  <si>
    <t>（別紙４１）</t>
    <rPh sb="1" eb="3">
      <t>ベッシ</t>
    </rPh>
    <phoneticPr fontId="9"/>
  </si>
  <si>
    <t>歯科口腔保健推進体制強化事業</t>
    <rPh sb="0" eb="2">
      <t>シカ</t>
    </rPh>
    <rPh sb="2" eb="4">
      <t>コウクウ</t>
    </rPh>
    <rPh sb="4" eb="6">
      <t>ホケン</t>
    </rPh>
    <rPh sb="6" eb="8">
      <t>スイシン</t>
    </rPh>
    <rPh sb="8" eb="10">
      <t>タイセイ</t>
    </rPh>
    <rPh sb="10" eb="12">
      <t>キョウカ</t>
    </rPh>
    <rPh sb="12" eb="14">
      <t>ジギョウ</t>
    </rPh>
    <phoneticPr fontId="5"/>
  </si>
  <si>
    <t>（別紙３８）</t>
    <rPh sb="1" eb="3">
      <t>ベッシ</t>
    </rPh>
    <phoneticPr fontId="9"/>
  </si>
  <si>
    <t>（別紙３９）</t>
    <rPh sb="1" eb="3">
      <t>ベッシ</t>
    </rPh>
    <phoneticPr fontId="9"/>
  </si>
  <si>
    <t>⑥8020</t>
  </si>
  <si>
    <t>⑥8020</t>
    <phoneticPr fontId="9"/>
  </si>
  <si>
    <t>⑦歯科医療機関</t>
    <rPh sb="1" eb="3">
      <t>シカ</t>
    </rPh>
    <rPh sb="3" eb="5">
      <t>イリョウ</t>
    </rPh>
    <rPh sb="5" eb="7">
      <t>キカン</t>
    </rPh>
    <phoneticPr fontId="13"/>
  </si>
  <si>
    <t>⑧専門医</t>
    <rPh sb="1" eb="4">
      <t>センモンイ</t>
    </rPh>
    <phoneticPr fontId="13"/>
  </si>
  <si>
    <t>⑨⑩外国人患者</t>
    <rPh sb="2" eb="4">
      <t>ガイコク</t>
    </rPh>
    <rPh sb="4" eb="5">
      <t>ヒト</t>
    </rPh>
    <rPh sb="5" eb="7">
      <t>カンジャ</t>
    </rPh>
    <phoneticPr fontId="13"/>
  </si>
  <si>
    <t>⑪認定制度</t>
    <rPh sb="1" eb="3">
      <t>ニンテイ</t>
    </rPh>
    <rPh sb="3" eb="5">
      <t>セイド</t>
    </rPh>
    <phoneticPr fontId="13"/>
  </si>
  <si>
    <t>⑫異状死</t>
    <rPh sb="1" eb="4">
      <t>イジョウシ</t>
    </rPh>
    <phoneticPr fontId="13"/>
  </si>
  <si>
    <t>⑬感染症</t>
    <rPh sb="1" eb="4">
      <t>カンセンショウ</t>
    </rPh>
    <phoneticPr fontId="13"/>
  </si>
  <si>
    <t>産科医療機関確保事業</t>
    <phoneticPr fontId="5"/>
  </si>
  <si>
    <t>産科医療機関確保事業</t>
    <phoneticPr fontId="9"/>
  </si>
  <si>
    <t>ICTを活用した産科医師不足地域に対する妊産婦モニタリング支援事業</t>
    <phoneticPr fontId="5"/>
  </si>
  <si>
    <t>ICTを活用した産科医師不足地域に対する妊産婦モニタリング支援事業</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</si>
</sst>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quot;金&quot;#,##0&quot;円&quot;;&quot;金&quot;&quot;△ &quot;#,##0&quot;円&quot;"/>
    <numFmt numFmtId="179" formatCode="#,##0_);[Red]\(#,##0\)"/>
    <numFmt numFmtId="180" formatCode="General&quot;件&quot;"/>
    <numFmt numFmtId="181" formatCode="#,##0&quot;円&quot;;&quot;△ &quot;#,##0&quot;&quot;&quot;円&quot;"/>
  </numFmts>
  <fonts count="5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9"/>
      <color indexed="81"/>
      <name val="ＭＳ Ｐゴシック"/>
      <family val="3"/>
      <charset val="128"/>
    </font>
    <font>
      <sz val="9"/>
      <color theme="1"/>
      <name val="ＭＳ Ｐゴシック"/>
      <family val="3"/>
      <charset val="128"/>
      <scheme val="minor"/>
    </font>
    <font>
      <sz val="6"/>
      <name val="ＭＳ Ｐゴシック"/>
      <family val="2"/>
      <charset val="128"/>
      <scheme val="minor"/>
    </font>
    <font>
      <sz val="11"/>
      <color rgb="FF000000"/>
      <name val="ＭＳ Ｐゴシック"/>
      <family val="3"/>
      <charset val="128"/>
      <scheme val="minor"/>
    </font>
    <font>
      <sz val="12"/>
      <color rgb="FF000000"/>
      <name val="ＭＳ Ｐゴシック"/>
      <family val="3"/>
      <charset val="128"/>
      <scheme val="minor"/>
    </font>
    <font>
      <sz val="11"/>
      <name val="平成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6100"/>
      <name val="ＭＳ Ｐゴシック"/>
      <family val="3"/>
      <charset val="128"/>
      <scheme val="minor"/>
    </font>
    <font>
      <sz val="14"/>
      <name val="ＭＳ 明朝"/>
      <family val="1"/>
      <charset val="128"/>
    </font>
    <font>
      <sz val="11"/>
      <color rgb="FFFF0000"/>
      <name val="ＭＳ Ｐゴシック"/>
      <family val="3"/>
      <charset val="128"/>
      <scheme val="minor"/>
    </font>
    <font>
      <b/>
      <sz val="10"/>
      <color rgb="FF000000"/>
      <name val="ＭＳ ゴシック"/>
      <family val="3"/>
      <charset val="128"/>
    </font>
    <font>
      <sz val="10"/>
      <color rgb="FF000000"/>
      <name val="ＭＳ ゴシック"/>
      <family val="3"/>
      <charset val="128"/>
    </font>
    <font>
      <sz val="11"/>
      <color rgb="FF000000"/>
      <name val="ＭＳ ゴシック"/>
      <family val="3"/>
      <charset val="128"/>
    </font>
    <font>
      <sz val="10"/>
      <color rgb="FFFF0000"/>
      <name val="ＭＳ ゴシック"/>
      <family val="3"/>
      <charset val="128"/>
    </font>
    <font>
      <b/>
      <sz val="10"/>
      <color rgb="FF00B050"/>
      <name val="ＭＳ ゴシック"/>
      <family val="3"/>
      <charset val="128"/>
    </font>
    <font>
      <b/>
      <sz val="10"/>
      <color rgb="FF0070C0"/>
      <name val="ＭＳ ゴシック"/>
      <family val="3"/>
      <charset val="128"/>
    </font>
    <font>
      <b/>
      <sz val="10"/>
      <color rgb="FFFF0000"/>
      <name val="ＭＳ ゴシック"/>
      <family val="3"/>
      <charset val="128"/>
    </font>
    <font>
      <b/>
      <sz val="11"/>
      <color rgb="FF000000"/>
      <name val="ＭＳ ゴシック"/>
      <family val="3"/>
      <charset val="128"/>
    </font>
    <font>
      <sz val="12"/>
      <color indexed="8"/>
      <name val="ＭＳ Ｐゴシック"/>
      <family val="3"/>
      <charset val="128"/>
    </font>
  </fonts>
  <fills count="4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rgb="FFDBE5F1"/>
        <bgColor rgb="FFDBE5F1"/>
      </patternFill>
    </fill>
    <fill>
      <patternFill patternType="solid">
        <fgColor rgb="FFFFD5FF"/>
        <bgColor rgb="FFFFD5FF"/>
      </patternFill>
    </fill>
    <fill>
      <patternFill patternType="solid">
        <fgColor theme="5" tint="0.59999389629810485"/>
        <bgColor rgb="FFDBE5F1"/>
      </patternFill>
    </fill>
    <fill>
      <patternFill patternType="solid">
        <fgColor theme="5" tint="0.79998168889431442"/>
        <bgColor rgb="FFDBE5F1"/>
      </patternFill>
    </fill>
    <fill>
      <patternFill patternType="solid">
        <fgColor rgb="FFFFFF00"/>
        <bgColor rgb="FFFFFF00"/>
      </patternFill>
    </fill>
    <fill>
      <patternFill patternType="solid">
        <fgColor rgb="FFCCC0D9"/>
        <bgColor rgb="FFCCC0D9"/>
      </patternFill>
    </fill>
    <fill>
      <patternFill patternType="solid">
        <fgColor theme="9"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right style="thin">
        <color indexed="64"/>
      </right>
      <top style="double">
        <color auto="1"/>
      </top>
      <bottom style="thin">
        <color indexed="64"/>
      </bottom>
      <diagonal/>
    </border>
    <border>
      <left style="thin">
        <color indexed="64"/>
      </left>
      <right/>
      <top style="double">
        <color indexed="64"/>
      </top>
      <bottom style="thin">
        <color indexed="64"/>
      </bottom>
      <diagonal/>
    </border>
    <border>
      <left/>
      <right style="thin">
        <color indexed="64"/>
      </right>
      <top style="medium">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bottom style="double">
        <color indexed="64"/>
      </bottom>
      <diagonal/>
    </border>
    <border>
      <left/>
      <right/>
      <top/>
      <bottom style="medium">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double">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double">
        <color indexed="64"/>
      </bottom>
      <diagonal/>
    </border>
  </borders>
  <cellStyleXfs count="86">
    <xf numFmtId="0" fontId="0" fillId="0" borderId="0">
      <alignment vertical="center"/>
    </xf>
    <xf numFmtId="0" fontId="6" fillId="0" borderId="0">
      <alignment vertical="center"/>
    </xf>
    <xf numFmtId="0" fontId="7" fillId="0" borderId="0">
      <alignment vertical="center"/>
    </xf>
    <xf numFmtId="0" fontId="4" fillId="0" borderId="0">
      <alignment vertical="center"/>
    </xf>
    <xf numFmtId="0" fontId="19" fillId="0" borderId="0"/>
    <xf numFmtId="38" fontId="6" fillId="0" borderId="0" applyFont="0" applyFill="0" applyBorder="0" applyAlignment="0" applyProtection="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19" fillId="0" borderId="0"/>
    <xf numFmtId="0" fontId="6" fillId="0" borderId="0"/>
    <xf numFmtId="0" fontId="7"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36" applyNumberFormat="0" applyAlignment="0" applyProtection="0">
      <alignment vertical="center"/>
    </xf>
    <xf numFmtId="0" fontId="25" fillId="30" borderId="0" applyNumberFormat="0" applyBorder="0" applyAlignment="0" applyProtection="0">
      <alignment vertical="center"/>
    </xf>
    <xf numFmtId="9" fontId="6" fillId="0" borderId="0" applyFont="0" applyFill="0" applyBorder="0" applyAlignment="0" applyProtection="0">
      <alignment vertical="center"/>
    </xf>
    <xf numFmtId="0" fontId="21" fillId="31" borderId="37" applyNumberFormat="0" applyAlignment="0" applyProtection="0">
      <alignment vertical="center"/>
    </xf>
    <xf numFmtId="0" fontId="26" fillId="0" borderId="35" applyNumberFormat="0" applyFill="0" applyAlignment="0" applyProtection="0">
      <alignment vertical="center"/>
    </xf>
    <xf numFmtId="0" fontId="27" fillId="32" borderId="0" applyNumberFormat="0" applyBorder="0" applyAlignment="0" applyProtection="0">
      <alignment vertical="center"/>
    </xf>
    <xf numFmtId="0" fontId="28" fillId="33" borderId="33" applyNumberFormat="0" applyAlignment="0" applyProtection="0">
      <alignment vertical="center"/>
    </xf>
    <xf numFmtId="0" fontId="29" fillId="0" borderId="0" applyNumberFormat="0" applyFill="0" applyBorder="0" applyAlignment="0" applyProtection="0">
      <alignment vertical="center"/>
    </xf>
    <xf numFmtId="38" fontId="21" fillId="0" borderId="0" applyFill="0" applyBorder="0" applyAlignment="0" applyProtection="0">
      <alignment vertical="center"/>
    </xf>
    <xf numFmtId="38" fontId="6" fillId="0" borderId="0" applyFont="0" applyFill="0" applyBorder="0" applyAlignment="0" applyProtection="0"/>
    <xf numFmtId="38" fontId="20" fillId="0" borderId="0" applyFont="0" applyFill="0" applyBorder="0" applyAlignment="0" applyProtection="0"/>
    <xf numFmtId="38" fontId="7" fillId="0" borderId="0" applyFont="0" applyFill="0" applyBorder="0" applyAlignment="0" applyProtection="0">
      <alignment vertical="center"/>
    </xf>
    <xf numFmtId="38" fontId="30" fillId="0" borderId="0" applyFont="0" applyFill="0" applyBorder="0" applyAlignment="0" applyProtection="0"/>
    <xf numFmtId="38" fontId="6" fillId="0" borderId="0" applyFont="0" applyFill="0" applyBorder="0" applyAlignment="0" applyProtection="0"/>
    <xf numFmtId="38" fontId="31" fillId="0" borderId="0" applyFont="0" applyFill="0" applyBorder="0" applyAlignment="0" applyProtection="0"/>
    <xf numFmtId="38" fontId="7" fillId="0" borderId="0" applyFont="0" applyFill="0" applyBorder="0" applyAlignment="0" applyProtection="0">
      <alignment vertical="center"/>
    </xf>
    <xf numFmtId="0" fontId="32" fillId="0" borderId="31" applyNumberFormat="0" applyFill="0" applyAlignment="0" applyProtection="0">
      <alignment vertical="center"/>
    </xf>
    <xf numFmtId="0" fontId="33" fillId="0" borderId="39" applyNumberFormat="0" applyFill="0" applyAlignment="0" applyProtection="0">
      <alignment vertical="center"/>
    </xf>
    <xf numFmtId="0" fontId="34" fillId="0" borderId="32" applyNumberFormat="0" applyFill="0" applyAlignment="0" applyProtection="0">
      <alignment vertical="center"/>
    </xf>
    <xf numFmtId="0" fontId="34" fillId="0" borderId="0" applyNumberFormat="0" applyFill="0" applyBorder="0" applyAlignment="0" applyProtection="0">
      <alignment vertical="center"/>
    </xf>
    <xf numFmtId="0" fontId="35" fillId="0" borderId="38" applyNumberFormat="0" applyFill="0" applyAlignment="0" applyProtection="0">
      <alignment vertical="center"/>
    </xf>
    <xf numFmtId="0" fontId="36" fillId="33" borderId="34" applyNumberFormat="0" applyAlignment="0" applyProtection="0">
      <alignment vertical="center"/>
    </xf>
    <xf numFmtId="0" fontId="37" fillId="0" borderId="0" applyNumberFormat="0" applyFill="0" applyBorder="0" applyAlignment="0" applyProtection="0">
      <alignment vertical="center"/>
    </xf>
    <xf numFmtId="0" fontId="38" fillId="34" borderId="33" applyNumberFormat="0" applyAlignment="0" applyProtection="0">
      <alignment vertical="center"/>
    </xf>
    <xf numFmtId="0" fontId="39" fillId="0" borderId="0"/>
    <xf numFmtId="0" fontId="6" fillId="0" borderId="0">
      <alignment vertical="center"/>
    </xf>
    <xf numFmtId="0" fontId="21" fillId="0" borderId="0">
      <alignment vertical="center"/>
    </xf>
    <xf numFmtId="0" fontId="6" fillId="0" borderId="0"/>
    <xf numFmtId="0" fontId="20" fillId="0" borderId="0"/>
    <xf numFmtId="0" fontId="6" fillId="0" borderId="0"/>
    <xf numFmtId="0" fontId="30" fillId="0" borderId="0"/>
    <xf numFmtId="0" fontId="40" fillId="0" borderId="0"/>
    <xf numFmtId="0" fontId="31" fillId="0" borderId="0"/>
    <xf numFmtId="0" fontId="6" fillId="0" borderId="0">
      <alignment vertical="center"/>
    </xf>
    <xf numFmtId="0" fontId="21" fillId="0" borderId="0">
      <alignment vertical="center"/>
    </xf>
    <xf numFmtId="0" fontId="6" fillId="0" borderId="0"/>
    <xf numFmtId="0" fontId="41" fillId="35" borderId="0" applyNumberFormat="0" applyBorder="0" applyAlignment="0" applyProtection="0">
      <alignment vertical="center"/>
    </xf>
    <xf numFmtId="0" fontId="3" fillId="0" borderId="0">
      <alignment vertical="center"/>
    </xf>
    <xf numFmtId="0" fontId="19" fillId="0" borderId="0"/>
    <xf numFmtId="0" fontId="40" fillId="0" borderId="0"/>
    <xf numFmtId="1" fontId="42" fillId="0" borderId="0"/>
    <xf numFmtId="0" fontId="7" fillId="0" borderId="0">
      <alignment vertical="center"/>
    </xf>
    <xf numFmtId="0" fontId="46" fillId="0" borderId="0"/>
    <xf numFmtId="9" fontId="7"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393">
    <xf numFmtId="0" fontId="0" fillId="0" borderId="0" xfId="0">
      <alignment vertical="center"/>
    </xf>
    <xf numFmtId="0" fontId="8" fillId="0" borderId="0" xfId="0" applyFont="1">
      <alignment vertical="center"/>
    </xf>
    <xf numFmtId="0" fontId="10" fillId="0" borderId="0" xfId="0" applyFont="1">
      <alignment vertical="center"/>
    </xf>
    <xf numFmtId="0" fontId="13" fillId="0" borderId="0" xfId="0" applyFont="1">
      <alignment vertical="center"/>
    </xf>
    <xf numFmtId="0" fontId="0" fillId="0" borderId="11" xfId="0" applyBorder="1">
      <alignment vertical="center"/>
    </xf>
    <xf numFmtId="0" fontId="0" fillId="0" borderId="10" xfId="0" applyBorder="1">
      <alignment vertical="center"/>
    </xf>
    <xf numFmtId="0" fontId="0" fillId="0" borderId="24" xfId="0" applyBorder="1">
      <alignment vertical="center"/>
    </xf>
    <xf numFmtId="0" fontId="0" fillId="0" borderId="23" xfId="0" applyBorder="1" applyAlignment="1">
      <alignment vertical="center" wrapText="1"/>
    </xf>
    <xf numFmtId="0" fontId="0" fillId="0" borderId="1" xfId="0" applyBorder="1">
      <alignment vertical="center"/>
    </xf>
    <xf numFmtId="3" fontId="10" fillId="0" borderId="1" xfId="0" applyNumberFormat="1" applyFont="1" applyBorder="1" applyAlignment="1">
      <alignment horizontal="right" vertical="center"/>
    </xf>
    <xf numFmtId="0" fontId="10" fillId="0" borderId="8" xfId="0" applyFont="1" applyBorder="1" applyAlignment="1">
      <alignment horizontal="left" vertical="center"/>
    </xf>
    <xf numFmtId="0" fontId="10" fillId="0" borderId="7" xfId="0" applyFont="1" applyBorder="1" applyAlignment="1">
      <alignment horizontal="center" vertical="center"/>
    </xf>
    <xf numFmtId="0" fontId="10" fillId="0" borderId="0" xfId="0" applyFont="1" applyAlignment="1">
      <alignment horizontal="centerContinuous" vertical="center"/>
    </xf>
    <xf numFmtId="0" fontId="10" fillId="0" borderId="7" xfId="0" applyFont="1" applyBorder="1" applyAlignment="1">
      <alignment horizontal="left" vertical="center"/>
    </xf>
    <xf numFmtId="0" fontId="8" fillId="0" borderId="0" xfId="0" applyFont="1" applyAlignment="1">
      <alignment horizontal="centerContinuous"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10" fillId="0" borderId="15" xfId="0" applyFont="1"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21" xfId="0" applyBorder="1" applyAlignment="1">
      <alignment vertical="top" wrapText="1"/>
    </xf>
    <xf numFmtId="0" fontId="0" fillId="0" borderId="15" xfId="0" applyBorder="1" applyAlignment="1">
      <alignment horizontal="centerContinuous" vertical="center"/>
    </xf>
    <xf numFmtId="0" fontId="0" fillId="0" borderId="25" xfId="0" applyBorder="1" applyAlignment="1">
      <alignment horizontal="centerContinuous" vertical="center"/>
    </xf>
    <xf numFmtId="0" fontId="0" fillId="0" borderId="24" xfId="0" applyBorder="1" applyAlignment="1">
      <alignment horizontal="centerContinuous" vertical="center"/>
    </xf>
    <xf numFmtId="0" fontId="0" fillId="0" borderId="1" xfId="0" applyBorder="1" applyAlignment="1">
      <alignment vertical="center" wrapText="1"/>
    </xf>
    <xf numFmtId="0" fontId="0" fillId="0" borderId="1" xfId="0" applyFill="1" applyBorder="1" applyAlignment="1">
      <alignment vertical="center" wrapText="1" shrinkToFit="1"/>
    </xf>
    <xf numFmtId="0" fontId="0" fillId="0" borderId="20" xfId="0" applyFill="1" applyBorder="1" applyAlignment="1">
      <alignment horizontal="center" vertical="center"/>
    </xf>
    <xf numFmtId="0" fontId="0" fillId="0" borderId="3" xfId="0" applyFill="1" applyBorder="1" applyAlignment="1">
      <alignment vertical="center" wrapText="1"/>
    </xf>
    <xf numFmtId="0" fontId="10" fillId="0" borderId="1" xfId="12" applyFont="1" applyFill="1" applyBorder="1" applyAlignment="1">
      <alignment vertical="top" wrapText="1"/>
    </xf>
    <xf numFmtId="0" fontId="18" fillId="0" borderId="0" xfId="0" applyFont="1">
      <alignment vertical="center"/>
    </xf>
    <xf numFmtId="0" fontId="13" fillId="0" borderId="0" xfId="0" applyFont="1" applyAlignment="1">
      <alignment horizontal="centerContinuous"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8" fillId="0" borderId="0" xfId="0" applyFont="1" applyFill="1">
      <alignment vertical="center"/>
    </xf>
    <xf numFmtId="0" fontId="8" fillId="0" borderId="0" xfId="0" applyNumberFormat="1" applyFont="1">
      <alignment vertical="center"/>
    </xf>
    <xf numFmtId="0" fontId="18" fillId="0" borderId="0" xfId="0" applyFont="1" applyAlignment="1">
      <alignment vertical="center"/>
    </xf>
    <xf numFmtId="0" fontId="11" fillId="0" borderId="0" xfId="0" applyFont="1" applyAlignment="1">
      <alignment horizontal="centerContinuous" vertical="center"/>
    </xf>
    <xf numFmtId="0" fontId="10" fillId="3" borderId="0" xfId="0" applyFont="1" applyFill="1" applyBorder="1" applyAlignment="1">
      <alignment horizontal="right" vertical="center"/>
    </xf>
    <xf numFmtId="0" fontId="10" fillId="0" borderId="5" xfId="0" applyFont="1" applyBorder="1" applyAlignment="1">
      <alignment horizontal="centerContinuous" vertical="center" shrinkToFit="1"/>
    </xf>
    <xf numFmtId="0" fontId="10" fillId="0" borderId="9" xfId="0" applyFont="1" applyBorder="1" applyAlignment="1">
      <alignment horizontal="centerContinuous" vertical="center" shrinkToFit="1"/>
    </xf>
    <xf numFmtId="0" fontId="10" fillId="0" borderId="6" xfId="0" applyFont="1" applyBorder="1" applyAlignment="1">
      <alignment horizontal="centerContinuous" vertical="center" shrinkToFit="1"/>
    </xf>
    <xf numFmtId="0" fontId="10" fillId="0" borderId="30" xfId="0" applyFont="1" applyBorder="1" applyAlignment="1">
      <alignment horizontal="center" vertical="center"/>
    </xf>
    <xf numFmtId="0" fontId="10" fillId="0" borderId="7" xfId="0" applyFont="1" applyBorder="1" applyAlignment="1">
      <alignment vertical="center"/>
    </xf>
    <xf numFmtId="0" fontId="10" fillId="0" borderId="29" xfId="0" applyFont="1" applyBorder="1" applyAlignment="1">
      <alignment horizontal="center" vertical="center"/>
    </xf>
    <xf numFmtId="0" fontId="10" fillId="0" borderId="18" xfId="0" applyFont="1" applyBorder="1" applyAlignment="1">
      <alignment horizontal="centerContinuous" vertical="center"/>
    </xf>
    <xf numFmtId="0" fontId="10" fillId="0" borderId="3" xfId="0" applyFont="1" applyBorder="1" applyAlignment="1">
      <alignmen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0" fillId="0" borderId="0" xfId="0" applyFill="1">
      <alignment vertical="center"/>
    </xf>
    <xf numFmtId="0" fontId="0" fillId="0" borderId="26" xfId="0" applyFill="1" applyBorder="1" applyAlignment="1">
      <alignment horizontal="center" vertical="center"/>
    </xf>
    <xf numFmtId="0" fontId="17" fillId="0" borderId="21" xfId="0" applyFont="1" applyBorder="1" applyAlignment="1">
      <alignment horizontal="center" vertical="center" wrapText="1"/>
    </xf>
    <xf numFmtId="0" fontId="17" fillId="0" borderId="21" xfId="0" applyFont="1" applyBorder="1" applyAlignment="1">
      <alignment vertical="center" wrapText="1"/>
    </xf>
    <xf numFmtId="0" fontId="17" fillId="0" borderId="24" xfId="0" applyFont="1" applyBorder="1" applyAlignment="1">
      <alignment horizontal="center" vertical="center" wrapText="1"/>
    </xf>
    <xf numFmtId="0" fontId="17" fillId="0" borderId="24" xfId="0" applyFont="1" applyBorder="1" applyAlignment="1">
      <alignment horizontal="justify" vertical="center" wrapText="1"/>
    </xf>
    <xf numFmtId="0" fontId="17" fillId="0" borderId="23" xfId="0" applyFont="1" applyBorder="1" applyAlignment="1">
      <alignment horizontal="right" vertical="center" wrapText="1"/>
    </xf>
    <xf numFmtId="0" fontId="17" fillId="0" borderId="23" xfId="0" applyFont="1" applyBorder="1" applyAlignment="1">
      <alignment horizontal="justify" vertical="center" wrapText="1"/>
    </xf>
    <xf numFmtId="0" fontId="17" fillId="0" borderId="11" xfId="0" applyFont="1" applyBorder="1" applyAlignment="1">
      <alignment horizontal="justify" vertical="center" wrapText="1"/>
    </xf>
    <xf numFmtId="0" fontId="0" fillId="0" borderId="16" xfId="0" applyBorder="1" applyAlignment="1">
      <alignment horizontal="center" vertical="center"/>
    </xf>
    <xf numFmtId="0" fontId="0" fillId="0" borderId="24" xfId="0" applyBorder="1" applyAlignment="1">
      <alignment vertic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10" fillId="0" borderId="2" xfId="0" applyFont="1" applyBorder="1" applyAlignment="1">
      <alignment horizontal="center" vertical="center" wrapText="1"/>
    </xf>
    <xf numFmtId="0" fontId="10" fillId="0" borderId="20" xfId="0" applyFont="1" applyBorder="1" applyAlignment="1">
      <alignment horizontal="center" vertical="center"/>
    </xf>
    <xf numFmtId="0" fontId="0" fillId="0" borderId="26" xfId="0"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wrapText="1"/>
    </xf>
    <xf numFmtId="0" fontId="10" fillId="0" borderId="0" xfId="0" applyFont="1" applyFill="1" applyBorder="1" applyAlignment="1">
      <alignment horizontal="center" vertical="center" wrapText="1"/>
    </xf>
    <xf numFmtId="177" fontId="10" fillId="0" borderId="0" xfId="0" applyNumberFormat="1" applyFont="1">
      <alignment vertical="center"/>
    </xf>
    <xf numFmtId="0" fontId="10" fillId="0" borderId="7" xfId="0" applyFont="1" applyBorder="1" applyAlignment="1">
      <alignment horizontal="left" vertical="center" wrapText="1" shrinkToFit="1"/>
    </xf>
    <xf numFmtId="0" fontId="10" fillId="0" borderId="4" xfId="0" applyFont="1" applyBorder="1" applyAlignment="1">
      <alignment horizontal="centerContinuous" vertical="center" shrinkToFit="1"/>
    </xf>
    <xf numFmtId="0" fontId="43" fillId="0" borderId="3" xfId="0" applyFont="1" applyFill="1" applyBorder="1" applyAlignment="1">
      <alignment vertical="center" wrapText="1"/>
    </xf>
    <xf numFmtId="0" fontId="0" fillId="0" borderId="0" xfId="0" applyFont="1" applyBorder="1" applyAlignment="1">
      <alignment vertical="center" wrapText="1"/>
    </xf>
    <xf numFmtId="176" fontId="7" fillId="3" borderId="1" xfId="73" applyNumberFormat="1" applyFont="1" applyFill="1" applyBorder="1" applyAlignment="1" applyProtection="1">
      <alignment horizontal="right" vertical="center"/>
      <protection locked="0"/>
    </xf>
    <xf numFmtId="0" fontId="7" fillId="0" borderId="0" xfId="73" applyFont="1" applyFill="1" applyAlignment="1">
      <alignment horizontal="right" vertical="center"/>
    </xf>
    <xf numFmtId="0" fontId="7" fillId="0" borderId="0" xfId="73" applyFont="1" applyFill="1" applyAlignment="1">
      <alignment vertical="center"/>
    </xf>
    <xf numFmtId="0" fontId="7" fillId="0" borderId="2" xfId="73" applyFont="1" applyFill="1" applyBorder="1" applyAlignment="1">
      <alignment horizontal="center" vertical="center" wrapText="1" shrinkToFit="1"/>
    </xf>
    <xf numFmtId="0" fontId="7" fillId="0" borderId="11" xfId="73" applyFont="1" applyFill="1" applyBorder="1" applyAlignment="1">
      <alignment horizontal="center" vertical="center" shrinkToFit="1"/>
    </xf>
    <xf numFmtId="0" fontId="7" fillId="0" borderId="2" xfId="73" applyFont="1" applyFill="1" applyBorder="1" applyAlignment="1">
      <alignment horizontal="center" vertical="center"/>
    </xf>
    <xf numFmtId="0" fontId="7" fillId="0" borderId="2" xfId="73" applyFont="1" applyFill="1" applyBorder="1" applyAlignment="1">
      <alignment horizontal="center" vertical="center" shrinkToFit="1"/>
    </xf>
    <xf numFmtId="0" fontId="7" fillId="0" borderId="11" xfId="73" applyFont="1" applyFill="1" applyBorder="1" applyAlignment="1">
      <alignment horizontal="center" vertical="center" wrapText="1"/>
    </xf>
    <xf numFmtId="0" fontId="7" fillId="0" borderId="0" xfId="73" applyFont="1" applyFill="1" applyAlignment="1" applyProtection="1">
      <alignment horizontal="right" vertical="center"/>
      <protection locked="0"/>
    </xf>
    <xf numFmtId="0" fontId="7" fillId="0" borderId="7" xfId="73" applyFont="1" applyFill="1" applyBorder="1" applyAlignment="1" applyProtection="1">
      <alignment vertical="center" wrapText="1" shrinkToFit="1"/>
      <protection locked="0"/>
    </xf>
    <xf numFmtId="0" fontId="7" fillId="0" borderId="23" xfId="73" applyFont="1" applyFill="1" applyBorder="1" applyAlignment="1" applyProtection="1">
      <alignment vertical="center" shrinkToFit="1"/>
      <protection locked="0"/>
    </xf>
    <xf numFmtId="0" fontId="7" fillId="0" borderId="23" xfId="73" applyFont="1" applyFill="1" applyBorder="1" applyAlignment="1" applyProtection="1">
      <alignment vertical="center"/>
      <protection locked="0"/>
    </xf>
    <xf numFmtId="0" fontId="7" fillId="0" borderId="23" xfId="73" applyFont="1" applyFill="1" applyBorder="1" applyAlignment="1" applyProtection="1">
      <alignment horizontal="right" vertical="center"/>
      <protection locked="0"/>
    </xf>
    <xf numFmtId="0" fontId="7" fillId="0" borderId="23" xfId="73" applyFont="1" applyFill="1" applyBorder="1" applyAlignment="1" applyProtection="1">
      <alignment horizontal="right" vertical="center" shrinkToFit="1"/>
      <protection locked="0"/>
    </xf>
    <xf numFmtId="3" fontId="7" fillId="0" borderId="21" xfId="73" applyNumberFormat="1" applyFont="1" applyFill="1" applyBorder="1" applyAlignment="1" applyProtection="1">
      <alignment horizontal="right" vertical="center"/>
      <protection locked="0"/>
    </xf>
    <xf numFmtId="0" fontId="7" fillId="0" borderId="0" xfId="73" applyNumberFormat="1" applyFont="1" applyFill="1" applyAlignment="1">
      <alignment horizontal="right" vertical="center"/>
    </xf>
    <xf numFmtId="0" fontId="7" fillId="3" borderId="1" xfId="73" applyFont="1" applyFill="1" applyBorder="1" applyAlignment="1" applyProtection="1">
      <alignment vertical="center" wrapText="1" shrinkToFit="1"/>
      <protection locked="0"/>
    </xf>
    <xf numFmtId="0" fontId="7" fillId="3" borderId="3" xfId="73" applyFont="1" applyFill="1" applyBorder="1" applyAlignment="1" applyProtection="1">
      <alignment vertical="center" wrapText="1" shrinkToFit="1"/>
      <protection locked="0"/>
    </xf>
    <xf numFmtId="0" fontId="7" fillId="3" borderId="3" xfId="73" applyFont="1" applyFill="1" applyBorder="1" applyAlignment="1" applyProtection="1">
      <alignment vertical="center" wrapText="1"/>
      <protection locked="0"/>
    </xf>
    <xf numFmtId="0" fontId="7" fillId="0" borderId="3" xfId="73" applyFont="1" applyFill="1" applyBorder="1" applyAlignment="1" applyProtection="1">
      <alignment vertical="center" wrapText="1"/>
      <protection locked="0"/>
    </xf>
    <xf numFmtId="12" fontId="7" fillId="0" borderId="1" xfId="73" applyNumberFormat="1" applyFont="1" applyFill="1" applyBorder="1" applyAlignment="1">
      <alignment horizontal="right" vertical="center"/>
    </xf>
    <xf numFmtId="176" fontId="7" fillId="3" borderId="1" xfId="73" applyNumberFormat="1" applyFont="1" applyFill="1" applyBorder="1" applyAlignment="1" applyProtection="1">
      <alignment vertical="center"/>
      <protection locked="0"/>
    </xf>
    <xf numFmtId="176" fontId="7" fillId="0" borderId="1" xfId="73" applyNumberFormat="1" applyFont="1" applyFill="1" applyBorder="1" applyAlignment="1">
      <alignment vertical="center"/>
    </xf>
    <xf numFmtId="176" fontId="7" fillId="0" borderId="1" xfId="73" applyNumberFormat="1" applyFont="1" applyFill="1" applyBorder="1" applyAlignment="1">
      <alignment horizontal="right" vertical="center"/>
    </xf>
    <xf numFmtId="176" fontId="7" fillId="3" borderId="3" xfId="73" applyNumberFormat="1" applyFont="1" applyFill="1" applyBorder="1" applyAlignment="1" applyProtection="1">
      <alignment horizontal="right" vertical="center"/>
      <protection locked="0"/>
    </xf>
    <xf numFmtId="176" fontId="7" fillId="0" borderId="3" xfId="73" applyNumberFormat="1" applyFont="1" applyFill="1" applyBorder="1" applyAlignment="1">
      <alignment vertical="center"/>
    </xf>
    <xf numFmtId="176" fontId="7" fillId="0" borderId="3" xfId="73" applyNumberFormat="1" applyFont="1" applyFill="1" applyBorder="1" applyAlignment="1">
      <alignment horizontal="right" vertical="center"/>
    </xf>
    <xf numFmtId="176" fontId="7" fillId="3" borderId="2" xfId="73" applyNumberFormat="1" applyFont="1" applyFill="1" applyBorder="1" applyAlignment="1" applyProtection="1">
      <alignment vertical="center"/>
      <protection locked="0"/>
    </xf>
    <xf numFmtId="0" fontId="15" fillId="3" borderId="3" xfId="73" applyFont="1" applyFill="1" applyBorder="1" applyAlignment="1">
      <alignment vertical="center" wrapText="1" shrinkToFit="1"/>
    </xf>
    <xf numFmtId="176" fontId="15" fillId="3" borderId="1" xfId="73" applyNumberFormat="1" applyFont="1" applyFill="1" applyBorder="1" applyAlignment="1">
      <alignment vertical="center"/>
    </xf>
    <xf numFmtId="176" fontId="15" fillId="3" borderId="2" xfId="73" applyNumberFormat="1" applyFont="1" applyFill="1" applyBorder="1" applyAlignment="1">
      <alignment vertical="center"/>
    </xf>
    <xf numFmtId="176" fontId="7" fillId="0" borderId="19" xfId="73" applyNumberFormat="1" applyFont="1" applyFill="1" applyBorder="1" applyAlignment="1">
      <alignment vertical="center"/>
    </xf>
    <xf numFmtId="0" fontId="7" fillId="0" borderId="30" xfId="73" applyFont="1" applyFill="1" applyBorder="1" applyAlignment="1">
      <alignment horizontal="center" vertical="center" wrapText="1" shrinkToFit="1"/>
    </xf>
    <xf numFmtId="180" fontId="7" fillId="0" borderId="40" xfId="73" applyNumberFormat="1" applyFont="1" applyFill="1" applyBorder="1" applyAlignment="1">
      <alignment horizontal="center" vertical="center" wrapText="1" shrinkToFit="1"/>
    </xf>
    <xf numFmtId="0" fontId="7" fillId="0" borderId="40" xfId="73" applyFont="1" applyFill="1" applyBorder="1" applyAlignment="1">
      <alignment vertical="center" wrapText="1"/>
    </xf>
    <xf numFmtId="3" fontId="7" fillId="0" borderId="30" xfId="73" applyNumberFormat="1" applyFont="1" applyFill="1" applyBorder="1" applyAlignment="1">
      <alignment vertical="center"/>
    </xf>
    <xf numFmtId="176" fontId="7" fillId="0" borderId="30" xfId="73" applyNumberFormat="1" applyFont="1" applyFill="1" applyBorder="1" applyAlignment="1">
      <alignment vertical="center"/>
    </xf>
    <xf numFmtId="0" fontId="7" fillId="0" borderId="0" xfId="73" applyFont="1" applyFill="1" applyAlignment="1">
      <alignment vertical="center" wrapText="1" shrinkToFit="1"/>
    </xf>
    <xf numFmtId="0" fontId="7" fillId="0" borderId="0" xfId="73" applyFont="1" applyFill="1" applyAlignment="1">
      <alignment vertical="center" shrinkToFit="1"/>
    </xf>
    <xf numFmtId="179" fontId="7" fillId="0" borderId="0" xfId="73" applyNumberFormat="1" applyFont="1" applyFill="1" applyAlignment="1">
      <alignment vertical="center" shrinkToFit="1"/>
    </xf>
    <xf numFmtId="3" fontId="7" fillId="0" borderId="0" xfId="73" applyNumberFormat="1" applyFont="1" applyFill="1" applyAlignment="1">
      <alignment vertical="center"/>
    </xf>
    <xf numFmtId="0" fontId="0" fillId="0" borderId="16" xfId="0" applyBorder="1" applyAlignment="1">
      <alignment horizontal="center" vertical="center"/>
    </xf>
    <xf numFmtId="0" fontId="44" fillId="0" borderId="0" xfId="65" applyFont="1"/>
    <xf numFmtId="0" fontId="45" fillId="0" borderId="0" xfId="65" applyFont="1"/>
    <xf numFmtId="0" fontId="45" fillId="0" borderId="0" xfId="80" applyFont="1"/>
    <xf numFmtId="0" fontId="46" fillId="0" borderId="0" xfId="80" applyFont="1" applyAlignment="1"/>
    <xf numFmtId="0" fontId="45" fillId="36" borderId="43" xfId="80" applyFont="1" applyFill="1" applyBorder="1" applyAlignment="1">
      <alignment horizontal="center" vertical="center"/>
    </xf>
    <xf numFmtId="0" fontId="45" fillId="36" borderId="44" xfId="80" applyFont="1" applyFill="1" applyBorder="1" applyAlignment="1">
      <alignment horizontal="center" vertical="center"/>
    </xf>
    <xf numFmtId="0" fontId="45" fillId="37" borderId="44" xfId="80" applyFont="1" applyFill="1" applyBorder="1" applyAlignment="1">
      <alignment horizontal="center" vertical="center"/>
    </xf>
    <xf numFmtId="0" fontId="45" fillId="36" borderId="1" xfId="80" applyFont="1" applyFill="1" applyBorder="1" applyAlignment="1">
      <alignment horizontal="center" vertical="center"/>
    </xf>
    <xf numFmtId="0" fontId="45" fillId="38" borderId="45" xfId="80" applyFont="1" applyFill="1" applyBorder="1" applyAlignment="1">
      <alignment horizontal="center" vertical="center" wrapText="1"/>
    </xf>
    <xf numFmtId="0" fontId="45" fillId="39" borderId="46" xfId="80" applyFont="1" applyFill="1" applyBorder="1" applyAlignment="1">
      <alignment horizontal="center" vertical="center" wrapText="1"/>
    </xf>
    <xf numFmtId="0" fontId="45" fillId="40" borderId="47" xfId="80" applyFont="1" applyFill="1" applyBorder="1" applyAlignment="1">
      <alignment horizontal="center" vertical="center"/>
    </xf>
    <xf numFmtId="0" fontId="45" fillId="0" borderId="0" xfId="80" applyFont="1" applyFill="1" applyBorder="1" applyAlignment="1">
      <alignment horizontal="center" vertical="center"/>
    </xf>
    <xf numFmtId="0" fontId="45" fillId="0" borderId="0" xfId="80" applyFont="1" applyAlignment="1">
      <alignment horizontal="center" vertical="center"/>
    </xf>
    <xf numFmtId="0" fontId="45" fillId="0" borderId="0" xfId="80" applyFont="1" applyAlignment="1">
      <alignment vertical="center"/>
    </xf>
    <xf numFmtId="0" fontId="45" fillId="0" borderId="48" xfId="80" applyFont="1" applyFill="1" applyBorder="1" applyAlignment="1">
      <alignment horizontal="center" vertical="center"/>
    </xf>
    <xf numFmtId="0" fontId="45" fillId="0" borderId="49" xfId="80" applyFont="1" applyFill="1" applyBorder="1" applyAlignment="1">
      <alignment horizontal="center" vertical="center"/>
    </xf>
    <xf numFmtId="0" fontId="47" fillId="0" borderId="49" xfId="80" applyFont="1" applyFill="1" applyBorder="1" applyAlignment="1">
      <alignment horizontal="center" vertical="center"/>
    </xf>
    <xf numFmtId="0" fontId="45" fillId="0" borderId="50" xfId="80" applyFont="1" applyFill="1" applyBorder="1" applyAlignment="1">
      <alignment horizontal="center" vertical="center"/>
    </xf>
    <xf numFmtId="0" fontId="45" fillId="0" borderId="10" xfId="80" applyFont="1" applyBorder="1" applyAlignment="1">
      <alignment horizontal="center" vertical="center"/>
    </xf>
    <xf numFmtId="0" fontId="45" fillId="37" borderId="1" xfId="80" applyFont="1" applyFill="1" applyBorder="1" applyAlignment="1">
      <alignment horizontal="center" vertical="center"/>
    </xf>
    <xf numFmtId="0" fontId="45" fillId="41" borderId="1" xfId="80" applyFont="1" applyFill="1" applyBorder="1" applyAlignment="1">
      <alignment horizontal="center" vertical="center"/>
    </xf>
    <xf numFmtId="0" fontId="45" fillId="40" borderId="51" xfId="80" applyFont="1" applyFill="1" applyBorder="1" applyAlignment="1">
      <alignment horizontal="center" vertical="center"/>
    </xf>
    <xf numFmtId="0" fontId="45" fillId="0" borderId="1" xfId="80" applyFont="1" applyFill="1" applyBorder="1" applyAlignment="1">
      <alignment horizontal="center" vertical="center"/>
    </xf>
    <xf numFmtId="0" fontId="47" fillId="0" borderId="0" xfId="80" applyFont="1" applyFill="1" applyBorder="1" applyAlignment="1">
      <alignment horizontal="center" vertical="center"/>
    </xf>
    <xf numFmtId="0" fontId="45" fillId="0" borderId="52" xfId="80" applyFont="1" applyFill="1" applyBorder="1" applyAlignment="1">
      <alignment horizontal="center" vertical="center"/>
    </xf>
    <xf numFmtId="0" fontId="44" fillId="36" borderId="1" xfId="80" applyFont="1" applyFill="1" applyBorder="1" applyAlignment="1">
      <alignment horizontal="center" vertical="center"/>
    </xf>
    <xf numFmtId="0" fontId="45" fillId="40" borderId="1" xfId="80" applyFont="1" applyFill="1" applyBorder="1" applyAlignment="1">
      <alignment horizontal="center" vertical="center"/>
    </xf>
    <xf numFmtId="0" fontId="45" fillId="0" borderId="1" xfId="80" applyFont="1" applyBorder="1" applyAlignment="1">
      <alignment horizontal="center" vertical="center"/>
    </xf>
    <xf numFmtId="0" fontId="45" fillId="0" borderId="15" xfId="80" applyFont="1" applyFill="1" applyBorder="1" applyAlignment="1">
      <alignment horizontal="center" vertical="center"/>
    </xf>
    <xf numFmtId="0" fontId="45" fillId="0" borderId="24" xfId="80" applyFont="1" applyFill="1" applyBorder="1" applyAlignment="1">
      <alignment horizontal="center" vertical="center"/>
    </xf>
    <xf numFmtId="0" fontId="47" fillId="0" borderId="1" xfId="80" applyFont="1" applyFill="1" applyBorder="1" applyAlignment="1">
      <alignment horizontal="center" vertical="center"/>
    </xf>
    <xf numFmtId="0" fontId="45" fillId="0" borderId="8" xfId="80" applyFont="1" applyFill="1" applyBorder="1" applyAlignment="1">
      <alignment horizontal="center" vertical="center"/>
    </xf>
    <xf numFmtId="0" fontId="45" fillId="0" borderId="11" xfId="80" applyFont="1" applyFill="1" applyBorder="1" applyAlignment="1">
      <alignment horizontal="center" vertical="center"/>
    </xf>
    <xf numFmtId="0" fontId="45" fillId="0" borderId="16" xfId="80" applyFont="1" applyFill="1" applyBorder="1" applyAlignment="1">
      <alignment horizontal="center" vertical="center"/>
    </xf>
    <xf numFmtId="0" fontId="45" fillId="40" borderId="20" xfId="80" applyFont="1" applyFill="1" applyBorder="1" applyAlignment="1">
      <alignment horizontal="center" vertical="center"/>
    </xf>
    <xf numFmtId="0" fontId="45" fillId="0" borderId="20" xfId="80" applyFont="1" applyFill="1" applyBorder="1" applyAlignment="1">
      <alignment horizontal="center" vertical="center"/>
    </xf>
    <xf numFmtId="0" fontId="45" fillId="0" borderId="10" xfId="80" applyFont="1" applyFill="1" applyBorder="1" applyAlignment="1">
      <alignment horizontal="center" vertical="center"/>
    </xf>
    <xf numFmtId="0" fontId="45" fillId="41" borderId="2" xfId="80" applyFont="1" applyFill="1" applyBorder="1" applyAlignment="1">
      <alignment horizontal="center" vertical="center"/>
    </xf>
    <xf numFmtId="0" fontId="45" fillId="40" borderId="8" xfId="80" applyFont="1" applyFill="1" applyBorder="1" applyAlignment="1">
      <alignment horizontal="center" vertical="center"/>
    </xf>
    <xf numFmtId="0" fontId="45" fillId="0" borderId="21" xfId="80" applyFont="1" applyFill="1" applyBorder="1" applyAlignment="1">
      <alignment horizontal="center" vertical="center"/>
    </xf>
    <xf numFmtId="0" fontId="48" fillId="0" borderId="15" xfId="80" applyFont="1" applyFill="1" applyBorder="1" applyAlignment="1">
      <alignment horizontal="center" vertical="center"/>
    </xf>
    <xf numFmtId="0" fontId="45" fillId="0" borderId="25" xfId="80" applyFont="1" applyFill="1" applyBorder="1" applyAlignment="1">
      <alignment horizontal="center" vertical="center"/>
    </xf>
    <xf numFmtId="0" fontId="49" fillId="0" borderId="16" xfId="80" applyFont="1" applyFill="1" applyBorder="1" applyAlignment="1">
      <alignment horizontal="center" vertical="center"/>
    </xf>
    <xf numFmtId="0" fontId="47" fillId="0" borderId="21" xfId="80" applyFont="1" applyFill="1" applyBorder="1" applyAlignment="1">
      <alignment horizontal="center" vertical="center"/>
    </xf>
    <xf numFmtId="0" fontId="45" fillId="0" borderId="21" xfId="80" applyFont="1" applyBorder="1" applyAlignment="1">
      <alignment horizontal="center" vertical="center"/>
    </xf>
    <xf numFmtId="0" fontId="50" fillId="0" borderId="15" xfId="80" applyFont="1" applyFill="1" applyBorder="1" applyAlignment="1">
      <alignment horizontal="center" vertical="center"/>
    </xf>
    <xf numFmtId="0" fontId="44" fillId="0" borderId="25" xfId="80" applyFont="1" applyFill="1" applyBorder="1" applyAlignment="1">
      <alignment horizontal="center" vertical="center"/>
    </xf>
    <xf numFmtId="0" fontId="49" fillId="0" borderId="25" xfId="80" applyFont="1" applyFill="1" applyBorder="1" applyAlignment="1">
      <alignment horizontal="center" vertical="center"/>
    </xf>
    <xf numFmtId="0" fontId="47" fillId="0" borderId="20" xfId="80" applyFont="1" applyFill="1" applyBorder="1" applyAlignment="1">
      <alignment horizontal="center" vertical="center"/>
    </xf>
    <xf numFmtId="0" fontId="51" fillId="0" borderId="0" xfId="80" applyFont="1"/>
    <xf numFmtId="0" fontId="46" fillId="0" borderId="0" xfId="80" applyFont="1"/>
    <xf numFmtId="20" fontId="46" fillId="0" borderId="0" xfId="80" applyNumberFormat="1" applyFont="1"/>
    <xf numFmtId="0" fontId="44" fillId="0" borderId="0" xfId="80" applyFont="1"/>
    <xf numFmtId="3" fontId="7" fillId="0" borderId="8" xfId="73" applyNumberFormat="1" applyFont="1" applyFill="1" applyBorder="1" applyAlignment="1">
      <alignment horizontal="center" vertical="center"/>
    </xf>
    <xf numFmtId="0" fontId="0" fillId="0" borderId="2" xfId="73" applyFont="1" applyFill="1" applyBorder="1" applyAlignment="1">
      <alignment horizontal="center" vertical="center"/>
    </xf>
    <xf numFmtId="176" fontId="7" fillId="3" borderId="19" xfId="73" applyNumberFormat="1" applyFont="1" applyFill="1" applyBorder="1" applyAlignment="1">
      <alignment vertical="center"/>
    </xf>
    <xf numFmtId="0" fontId="7" fillId="3" borderId="19" xfId="73" applyFont="1" applyFill="1" applyBorder="1" applyAlignment="1">
      <alignment vertical="center" wrapText="1" shrinkToFit="1"/>
    </xf>
    <xf numFmtId="3" fontId="10" fillId="0" borderId="30" xfId="0" applyNumberFormat="1" applyFont="1" applyBorder="1" applyAlignment="1">
      <alignment horizontal="right" vertical="center"/>
    </xf>
    <xf numFmtId="3" fontId="10" fillId="0" borderId="11" xfId="0" applyNumberFormat="1" applyFont="1" applyBorder="1" applyAlignment="1">
      <alignment horizontal="right" vertical="center" wrapText="1"/>
    </xf>
    <xf numFmtId="3" fontId="10" fillId="0" borderId="3" xfId="0" applyNumberFormat="1" applyFont="1" applyBorder="1" applyAlignment="1">
      <alignment horizontal="right" vertical="center" wrapText="1"/>
    </xf>
    <xf numFmtId="3" fontId="10" fillId="0" borderId="42" xfId="0" applyNumberFormat="1" applyFont="1" applyBorder="1" applyAlignment="1">
      <alignment horizontal="right" vertical="center" wrapText="1"/>
    </xf>
    <xf numFmtId="3" fontId="10" fillId="0" borderId="18" xfId="0" applyNumberFormat="1" applyFont="1" applyBorder="1" applyAlignment="1">
      <alignment horizontal="right" vertical="center"/>
    </xf>
    <xf numFmtId="0" fontId="10" fillId="0" borderId="3" xfId="12" applyFont="1" applyFill="1" applyBorder="1" applyAlignment="1">
      <alignment vertical="top" wrapText="1"/>
    </xf>
    <xf numFmtId="0" fontId="10" fillId="0" borderId="19" xfId="0" applyFont="1" applyBorder="1" applyAlignment="1">
      <alignment horizontal="left" vertical="center" wrapText="1"/>
    </xf>
    <xf numFmtId="0" fontId="10" fillId="0" borderId="0" xfId="0" applyFont="1" applyAlignment="1">
      <alignment horizontal="right" vertical="center"/>
    </xf>
    <xf numFmtId="0" fontId="10" fillId="0" borderId="53" xfId="0" applyFont="1" applyBorder="1" applyAlignment="1">
      <alignment horizontal="centerContinuous" vertical="center"/>
    </xf>
    <xf numFmtId="0" fontId="10" fillId="0" borderId="0" xfId="0" applyFont="1" applyFill="1" applyBorder="1" applyAlignment="1">
      <alignment horizontal="right" vertical="center"/>
    </xf>
    <xf numFmtId="3" fontId="10" fillId="0" borderId="54" xfId="0" applyNumberFormat="1" applyFont="1" applyBorder="1" applyAlignment="1">
      <alignment horizontal="right" vertical="center"/>
    </xf>
    <xf numFmtId="0" fontId="0" fillId="0" borderId="8" xfId="73" applyFont="1" applyFill="1" applyBorder="1" applyAlignment="1">
      <alignment horizontal="center" vertical="center"/>
    </xf>
    <xf numFmtId="176" fontId="7" fillId="0" borderId="20" xfId="73" applyNumberFormat="1" applyFont="1" applyFill="1" applyBorder="1" applyAlignment="1">
      <alignment horizontal="right" vertical="center"/>
    </xf>
    <xf numFmtId="176" fontId="7" fillId="0" borderId="41" xfId="73" applyNumberFormat="1" applyFont="1" applyFill="1" applyBorder="1" applyAlignment="1">
      <alignment vertical="center"/>
    </xf>
    <xf numFmtId="0" fontId="0" fillId="0" borderId="16" xfId="73" applyFont="1" applyFill="1" applyBorder="1" applyAlignment="1">
      <alignment horizontal="center" vertical="center"/>
    </xf>
    <xf numFmtId="0" fontId="7" fillId="0" borderId="16" xfId="73" applyFont="1" applyFill="1" applyBorder="1" applyAlignment="1" applyProtection="1">
      <alignment vertical="center"/>
      <protection locked="0"/>
    </xf>
    <xf numFmtId="176" fontId="7" fillId="0" borderId="16" xfId="73" applyNumberFormat="1" applyFont="1" applyFill="1" applyBorder="1" applyAlignment="1">
      <alignment vertical="center"/>
    </xf>
    <xf numFmtId="0" fontId="7" fillId="0" borderId="0" xfId="0" applyFont="1">
      <alignment vertical="center"/>
    </xf>
    <xf numFmtId="9" fontId="7" fillId="0" borderId="0" xfId="81" applyFont="1">
      <alignment vertical="center"/>
    </xf>
    <xf numFmtId="0" fontId="10" fillId="0" borderId="56" xfId="0" applyFont="1" applyBorder="1" applyAlignment="1">
      <alignment horizontal="centerContinuous" vertical="center"/>
    </xf>
    <xf numFmtId="3" fontId="10" fillId="0" borderId="55" xfId="0" applyNumberFormat="1" applyFont="1" applyBorder="1" applyAlignment="1">
      <alignment horizontal="right" vertical="center"/>
    </xf>
    <xf numFmtId="0" fontId="7" fillId="0" borderId="0" xfId="0" applyFont="1" applyBorder="1" applyAlignment="1">
      <alignment horizontal="centerContinuous" vertical="center" shrinkToFit="1"/>
    </xf>
    <xf numFmtId="0" fontId="7" fillId="0" borderId="0" xfId="73" applyFont="1" applyFill="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179" fontId="7" fillId="0" borderId="0" xfId="73" applyNumberFormat="1" applyFont="1" applyFill="1" applyBorder="1" applyAlignment="1">
      <alignment vertical="center" shrinkToFit="1"/>
    </xf>
    <xf numFmtId="0" fontId="7" fillId="0" borderId="0" xfId="0" applyFont="1" applyBorder="1" applyAlignment="1">
      <alignment vertical="center" wrapText="1"/>
    </xf>
    <xf numFmtId="176" fontId="7" fillId="0" borderId="0" xfId="0" applyNumberFormat="1" applyFont="1" applyBorder="1">
      <alignment vertical="center"/>
    </xf>
    <xf numFmtId="176" fontId="7" fillId="2" borderId="0" xfId="0" applyNumberFormat="1" applyFont="1" applyFill="1" applyBorder="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shrinkToFit="1"/>
    </xf>
    <xf numFmtId="0" fontId="7" fillId="0" borderId="0" xfId="0" applyFont="1" applyBorder="1" applyAlignment="1">
      <alignment horizontal="left" vertical="center" wrapText="1" shrinkToFi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Continuous" vertical="center"/>
    </xf>
    <xf numFmtId="0" fontId="7" fillId="0" borderId="0" xfId="73" applyFont="1" applyFill="1" applyBorder="1" applyAlignment="1">
      <alignment horizontal="right" vertical="center"/>
    </xf>
    <xf numFmtId="0" fontId="7" fillId="0" borderId="0" xfId="73" applyFont="1" applyFill="1" applyBorder="1" applyAlignment="1">
      <alignment vertical="center" wrapText="1" shrinkToFit="1"/>
    </xf>
    <xf numFmtId="0" fontId="7" fillId="0" borderId="0" xfId="73" applyFont="1" applyFill="1" applyBorder="1" applyAlignment="1">
      <alignment vertical="center" shrinkToFit="1"/>
    </xf>
    <xf numFmtId="3" fontId="7" fillId="0" borderId="0" xfId="73" applyNumberFormat="1" applyFont="1" applyFill="1" applyBorder="1" applyAlignment="1">
      <alignment vertical="center"/>
    </xf>
    <xf numFmtId="3" fontId="0" fillId="0" borderId="15" xfId="73" applyNumberFormat="1" applyFont="1" applyFill="1" applyBorder="1" applyAlignment="1" applyProtection="1">
      <alignment horizontal="right" vertical="center"/>
      <protection locked="0"/>
    </xf>
    <xf numFmtId="176" fontId="7" fillId="3" borderId="3" xfId="73" applyNumberFormat="1" applyFont="1" applyFill="1" applyBorder="1" applyAlignment="1">
      <alignment vertical="center"/>
    </xf>
    <xf numFmtId="176" fontId="7" fillId="3" borderId="21" xfId="73" applyNumberFormat="1" applyFont="1" applyFill="1" applyBorder="1" applyAlignment="1">
      <alignment vertical="center"/>
    </xf>
    <xf numFmtId="0" fontId="0" fillId="0" borderId="0" xfId="0" applyFill="1" applyBorder="1">
      <alignment vertical="center"/>
    </xf>
    <xf numFmtId="0" fontId="7" fillId="0" borderId="15" xfId="0" applyFont="1" applyBorder="1">
      <alignment vertical="center"/>
    </xf>
    <xf numFmtId="0" fontId="7" fillId="0" borderId="25" xfId="0" applyFont="1" applyBorder="1">
      <alignment vertical="center"/>
    </xf>
    <xf numFmtId="0" fontId="7" fillId="0" borderId="24" xfId="0" applyFont="1" applyBorder="1">
      <alignment vertical="center"/>
    </xf>
    <xf numFmtId="0" fontId="7" fillId="0" borderId="16" xfId="0" applyFont="1" applyBorder="1">
      <alignment vertical="center"/>
    </xf>
    <xf numFmtId="0" fontId="7" fillId="0" borderId="0" xfId="0" applyFont="1" applyBorder="1">
      <alignment vertical="center"/>
    </xf>
    <xf numFmtId="0" fontId="7" fillId="0" borderId="23" xfId="0" applyFont="1" applyBorder="1">
      <alignment vertical="center"/>
    </xf>
    <xf numFmtId="181" fontId="7" fillId="0" borderId="0" xfId="0" applyNumberFormat="1" applyFont="1" applyBorder="1">
      <alignment vertical="center"/>
    </xf>
    <xf numFmtId="0" fontId="7" fillId="3" borderId="1" xfId="0" applyFont="1" applyFill="1" applyBorder="1">
      <alignment vertical="center"/>
    </xf>
    <xf numFmtId="181" fontId="7" fillId="0" borderId="23" xfId="0" applyNumberFormat="1" applyFont="1" applyBorder="1">
      <alignment vertical="center"/>
    </xf>
    <xf numFmtId="0" fontId="7" fillId="0" borderId="0" xfId="0" applyFont="1" applyFill="1" applyBorder="1">
      <alignment vertical="center"/>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17" fillId="0" borderId="21" xfId="0" applyFont="1" applyBorder="1" applyAlignment="1">
      <alignment horizontal="justify" vertical="center" wrapText="1"/>
    </xf>
    <xf numFmtId="0" fontId="17" fillId="0" borderId="7" xfId="0" applyFont="1" applyBorder="1" applyAlignment="1">
      <alignment horizontal="right" vertical="center" wrapText="1"/>
    </xf>
    <xf numFmtId="0" fontId="17" fillId="0" borderId="7" xfId="0" applyFont="1" applyBorder="1" applyAlignment="1">
      <alignment horizontal="justify" vertical="center" wrapText="1"/>
    </xf>
    <xf numFmtId="0" fontId="17" fillId="0" borderId="2" xfId="0" applyFont="1" applyBorder="1" applyAlignment="1">
      <alignment horizontal="justify" vertical="center" wrapText="1"/>
    </xf>
    <xf numFmtId="0" fontId="17" fillId="0" borderId="1" xfId="0" applyFont="1" applyBorder="1" applyAlignment="1">
      <alignment horizontal="center" vertical="center" wrapText="1"/>
    </xf>
    <xf numFmtId="0" fontId="10" fillId="0" borderId="2" xfId="0" applyFont="1" applyBorder="1" applyAlignment="1">
      <alignment vertical="center"/>
    </xf>
    <xf numFmtId="0" fontId="0" fillId="0" borderId="0" xfId="0" applyFill="1" applyAlignment="1">
      <alignment horizontal="center" vertical="center"/>
    </xf>
    <xf numFmtId="0" fontId="43" fillId="0" borderId="0" xfId="0" applyFont="1" applyFill="1">
      <alignment vertical="center"/>
    </xf>
    <xf numFmtId="0" fontId="43" fillId="0" borderId="1" xfId="0" applyFont="1" applyFill="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0" fontId="0" fillId="0" borderId="15" xfId="0" applyFill="1" applyBorder="1" applyAlignment="1">
      <alignment horizontal="center" vertical="center"/>
    </xf>
    <xf numFmtId="0" fontId="0" fillId="0" borderId="3" xfId="12" applyFont="1" applyFill="1" applyBorder="1" applyAlignment="1">
      <alignment vertical="top" wrapText="1"/>
    </xf>
    <xf numFmtId="0" fontId="0" fillId="0" borderId="16" xfId="0" applyFill="1" applyBorder="1" applyAlignment="1">
      <alignment horizontal="center" vertical="center"/>
    </xf>
    <xf numFmtId="0" fontId="0" fillId="0" borderId="1" xfId="12" applyFont="1" applyFill="1" applyBorder="1" applyAlignment="1">
      <alignment vertical="top" wrapText="1"/>
    </xf>
    <xf numFmtId="0" fontId="10" fillId="0" borderId="20"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 xfId="0" applyFont="1" applyFill="1" applyBorder="1" applyAlignment="1">
      <alignment vertical="center" wrapText="1"/>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vertical="center" wrapText="1"/>
    </xf>
    <xf numFmtId="0" fontId="43" fillId="0" borderId="1" xfId="0" applyFont="1" applyFill="1" applyBorder="1" applyAlignment="1">
      <alignment vertical="center" wrapText="1"/>
    </xf>
    <xf numFmtId="0" fontId="0" fillId="0" borderId="1" xfId="0" applyFill="1" applyBorder="1" applyAlignment="1">
      <alignment vertical="center"/>
    </xf>
    <xf numFmtId="12" fontId="0" fillId="0" borderId="1" xfId="0" applyNumberFormat="1" applyFill="1" applyBorder="1" applyAlignment="1">
      <alignment horizontal="center" vertical="center"/>
    </xf>
    <xf numFmtId="12" fontId="0" fillId="0" borderId="1" xfId="0" applyNumberFormat="1" applyFill="1" applyBorder="1">
      <alignment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lignment vertical="center"/>
    </xf>
    <xf numFmtId="0" fontId="0" fillId="0" borderId="1" xfId="0" applyFill="1" applyBorder="1" applyAlignment="1">
      <alignment horizontal="left" vertical="center" wrapText="1"/>
    </xf>
    <xf numFmtId="0" fontId="0" fillId="42" borderId="0" xfId="0" applyFill="1">
      <alignment vertical="center"/>
    </xf>
    <xf numFmtId="0" fontId="0" fillId="0" borderId="0" xfId="0" applyFill="1" applyBorder="1" applyAlignment="1">
      <alignment vertical="center" wrapText="1"/>
    </xf>
    <xf numFmtId="3" fontId="10" fillId="0" borderId="27" xfId="0" applyNumberFormat="1" applyFont="1" applyBorder="1" applyAlignment="1">
      <alignment horizontal="right" vertical="center" wrapText="1"/>
    </xf>
    <xf numFmtId="176" fontId="10" fillId="0" borderId="27" xfId="0" applyNumberFormat="1" applyFont="1" applyBorder="1" applyAlignment="1">
      <alignment horizontal="right" vertical="center" wrapText="1"/>
    </xf>
    <xf numFmtId="0" fontId="10" fillId="0" borderId="22" xfId="0" applyFont="1" applyBorder="1" applyAlignment="1">
      <alignment horizontal="left" vertical="center" wrapText="1"/>
    </xf>
    <xf numFmtId="0" fontId="0" fillId="0" borderId="15" xfId="0" applyFill="1" applyBorder="1" applyAlignment="1">
      <alignment horizontal="center" vertical="center"/>
    </xf>
    <xf numFmtId="0" fontId="0" fillId="0" borderId="20" xfId="0" applyFill="1" applyBorder="1" applyAlignment="1">
      <alignment horizontal="center" vertical="center"/>
    </xf>
    <xf numFmtId="0" fontId="0" fillId="0" borderId="26" xfId="0" applyFill="1" applyBorder="1" applyAlignment="1">
      <alignment horizontal="center" vertical="center"/>
    </xf>
    <xf numFmtId="0" fontId="0" fillId="0" borderId="1" xfId="0" applyFill="1" applyBorder="1" applyAlignment="1">
      <alignment horizontal="center" vertical="center"/>
    </xf>
    <xf numFmtId="0" fontId="0" fillId="3" borderId="3" xfId="73" applyFont="1" applyFill="1" applyBorder="1" applyAlignment="1" applyProtection="1">
      <alignment vertical="center" wrapText="1" shrinkToFit="1"/>
      <protection locked="0"/>
    </xf>
    <xf numFmtId="12" fontId="0" fillId="4" borderId="1" xfId="0" applyNumberFormat="1" applyFill="1" applyBorder="1">
      <alignment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20" xfId="0" applyFill="1" applyBorder="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20" xfId="0" applyFill="1" applyBorder="1" applyAlignment="1">
      <alignment horizontal="center" vertical="center"/>
    </xf>
    <xf numFmtId="0" fontId="0" fillId="0" borderId="26" xfId="0" applyFill="1" applyBorder="1" applyAlignment="1">
      <alignment horizontal="center" vertical="center"/>
    </xf>
    <xf numFmtId="0" fontId="0" fillId="0" borderId="1" xfId="0" applyFill="1" applyBorder="1" applyAlignment="1">
      <alignment horizontal="center" vertical="center"/>
    </xf>
    <xf numFmtId="0" fontId="10" fillId="4" borderId="0" xfId="0" applyFont="1" applyFill="1">
      <alignment vertical="center"/>
    </xf>
    <xf numFmtId="0" fontId="43" fillId="0" borderId="20" xfId="0" applyFont="1" applyFill="1" applyBorder="1" applyAlignment="1">
      <alignment horizontal="center" vertical="center"/>
    </xf>
    <xf numFmtId="0" fontId="43" fillId="0" borderId="26" xfId="0" applyFont="1" applyFill="1" applyBorder="1" applyAlignment="1">
      <alignment horizontal="center" vertical="center"/>
    </xf>
    <xf numFmtId="3" fontId="10" fillId="0" borderId="58"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176" fontId="10" fillId="0" borderId="1" xfId="0" applyNumberFormat="1" applyFont="1" applyBorder="1" applyAlignment="1">
      <alignment horizontal="right" vertical="center" wrapText="1"/>
    </xf>
    <xf numFmtId="0" fontId="10" fillId="0" borderId="1" xfId="0" applyFont="1" applyBorder="1" applyAlignment="1">
      <alignment horizontal="left" vertical="center" shrinkToFit="1"/>
    </xf>
    <xf numFmtId="0" fontId="10" fillId="0" borderId="1" xfId="0" applyFont="1" applyBorder="1" applyAlignment="1">
      <alignment horizontal="left" vertical="center" wrapText="1" shrinkToFit="1"/>
    </xf>
    <xf numFmtId="176" fontId="10" fillId="0" borderId="58"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9" xfId="0" applyFont="1" applyBorder="1" applyAlignment="1">
      <alignment vertical="center" wrapText="1"/>
    </xf>
    <xf numFmtId="3" fontId="10" fillId="0" borderId="19" xfId="0" applyNumberFormat="1" applyFont="1" applyBorder="1" applyAlignment="1">
      <alignment horizontal="right" vertical="center" wrapText="1"/>
    </xf>
    <xf numFmtId="176" fontId="10" fillId="0" borderId="19" xfId="0" applyNumberFormat="1" applyFont="1" applyBorder="1" applyAlignment="1">
      <alignment horizontal="right" vertical="center" wrapText="1"/>
    </xf>
    <xf numFmtId="3" fontId="10" fillId="0" borderId="30" xfId="0" applyNumberFormat="1" applyFont="1" applyBorder="1" applyAlignment="1">
      <alignment horizontal="right" vertical="center" wrapText="1"/>
    </xf>
    <xf numFmtId="0" fontId="10" fillId="0" borderId="19" xfId="0" applyFont="1" applyBorder="1" applyAlignment="1">
      <alignment horizontal="left" vertical="center" wrapText="1" shrinkToFit="1"/>
    </xf>
    <xf numFmtId="176" fontId="10" fillId="0" borderId="59" xfId="0" applyNumberFormat="1" applyFont="1" applyBorder="1" applyAlignment="1">
      <alignment horizontal="right" vertical="center" wrapText="1"/>
    </xf>
    <xf numFmtId="0" fontId="10" fillId="0" borderId="19" xfId="0" applyFont="1" applyBorder="1" applyAlignment="1">
      <alignment horizontal="left" vertical="center"/>
    </xf>
    <xf numFmtId="0" fontId="10" fillId="0" borderId="12" xfId="0" applyFont="1" applyBorder="1" applyAlignment="1">
      <alignment horizontal="centerContinuous" vertical="center"/>
    </xf>
    <xf numFmtId="0" fontId="0" fillId="0" borderId="20" xfId="0" applyFill="1" applyBorder="1" applyAlignment="1">
      <alignment horizontal="center" vertical="center"/>
    </xf>
    <xf numFmtId="0" fontId="10" fillId="0" borderId="1" xfId="0" applyFont="1" applyFill="1" applyBorder="1" applyAlignment="1">
      <alignment horizontal="center" vertical="center"/>
    </xf>
    <xf numFmtId="0" fontId="10" fillId="0" borderId="21" xfId="0" applyFont="1" applyBorder="1" applyAlignment="1">
      <alignment horizontal="left" vertical="center" wrapText="1"/>
    </xf>
    <xf numFmtId="0" fontId="10" fillId="0" borderId="60" xfId="0" applyFont="1" applyBorder="1" applyAlignment="1">
      <alignment horizontal="centerContinuous" vertical="center" shrinkToFit="1"/>
    </xf>
    <xf numFmtId="0" fontId="10" fillId="0" borderId="61" xfId="0" applyFont="1" applyBorder="1">
      <alignment vertical="center"/>
    </xf>
    <xf numFmtId="0" fontId="10" fillId="0" borderId="62" xfId="0" applyFont="1" applyBorder="1">
      <alignment vertical="center"/>
    </xf>
    <xf numFmtId="0" fontId="10" fillId="0" borderId="63" xfId="0" applyFont="1" applyBorder="1">
      <alignment vertical="center"/>
    </xf>
    <xf numFmtId="3" fontId="10" fillId="0" borderId="64" xfId="0" applyNumberFormat="1" applyFont="1" applyBorder="1" applyAlignment="1">
      <alignment horizontal="right" vertical="center"/>
    </xf>
    <xf numFmtId="0" fontId="10" fillId="0" borderId="65" xfId="0" applyFont="1" applyBorder="1">
      <alignment vertical="center"/>
    </xf>
    <xf numFmtId="3" fontId="10" fillId="0" borderId="62" xfId="0" applyNumberFormat="1" applyFont="1" applyBorder="1" applyAlignment="1">
      <alignment horizontal="right" vertical="center"/>
    </xf>
    <xf numFmtId="3" fontId="10" fillId="0" borderId="63" xfId="0" applyNumberFormat="1" applyFont="1" applyBorder="1" applyAlignment="1">
      <alignment horizontal="right" vertical="center"/>
    </xf>
    <xf numFmtId="3" fontId="10" fillId="0" borderId="66" xfId="0" applyNumberFormat="1" applyFont="1" applyBorder="1" applyAlignment="1">
      <alignment horizontal="right" vertical="center"/>
    </xf>
    <xf numFmtId="0" fontId="10" fillId="0" borderId="67" xfId="0" applyFont="1" applyBorder="1">
      <alignment vertical="center"/>
    </xf>
    <xf numFmtId="3" fontId="10" fillId="0" borderId="68" xfId="0" applyNumberFormat="1" applyFont="1" applyBorder="1" applyAlignment="1">
      <alignment horizontal="right" vertical="center"/>
    </xf>
    <xf numFmtId="0" fontId="10" fillId="0" borderId="69" xfId="0" applyFont="1" applyBorder="1">
      <alignment vertical="center"/>
    </xf>
    <xf numFmtId="0" fontId="10" fillId="0" borderId="1" xfId="0" applyFont="1" applyFill="1" applyBorder="1" applyAlignment="1">
      <alignment horizontal="left" vertical="center" wrapText="1"/>
    </xf>
    <xf numFmtId="12" fontId="10" fillId="0" borderId="1" xfId="0" applyNumberFormat="1" applyFont="1" applyFill="1" applyBorder="1" applyAlignment="1">
      <alignment horizontal="center" vertical="center"/>
    </xf>
    <xf numFmtId="12" fontId="10" fillId="0" borderId="1" xfId="0" applyNumberFormat="1" applyFont="1" applyFill="1" applyBorder="1">
      <alignment vertical="center"/>
    </xf>
    <xf numFmtId="0" fontId="10" fillId="0" borderId="0" xfId="0" applyFont="1" applyFill="1">
      <alignment vertical="center"/>
    </xf>
    <xf numFmtId="0" fontId="0" fillId="0" borderId="20" xfId="0" applyFill="1" applyBorder="1" applyAlignment="1">
      <alignment horizontal="center" vertical="center"/>
    </xf>
    <xf numFmtId="0" fontId="0" fillId="0" borderId="26" xfId="0" applyFill="1" applyBorder="1" applyAlignment="1">
      <alignment horizontal="center" vertical="center"/>
    </xf>
    <xf numFmtId="0" fontId="0" fillId="0" borderId="1" xfId="0" applyFill="1" applyBorder="1" applyAlignment="1">
      <alignment horizontal="center" vertical="center"/>
    </xf>
    <xf numFmtId="0" fontId="10" fillId="0" borderId="42"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2" xfId="0" applyFont="1" applyBorder="1" applyAlignment="1">
      <alignment horizontal="left" vertical="center" wrapText="1"/>
    </xf>
    <xf numFmtId="0" fontId="0" fillId="0" borderId="23" xfId="73" applyFont="1" applyFill="1" applyBorder="1" applyAlignment="1" applyProtection="1">
      <alignment horizontal="right" vertical="center"/>
      <protection locked="0"/>
    </xf>
    <xf numFmtId="0" fontId="0" fillId="3" borderId="1" xfId="73" applyFont="1" applyFill="1" applyBorder="1" applyAlignment="1" applyProtection="1">
      <alignment vertical="center" wrapText="1" shrinkToFit="1"/>
      <protection locked="0"/>
    </xf>
    <xf numFmtId="0" fontId="0" fillId="0" borderId="0" xfId="0" applyFill="1" applyBorder="1" applyAlignment="1">
      <alignment horizontal="left" vertical="center" wrapText="1"/>
    </xf>
    <xf numFmtId="0" fontId="44" fillId="0" borderId="1" xfId="80" applyFont="1" applyBorder="1" applyAlignment="1">
      <alignment horizontal="center" vertical="center"/>
    </xf>
    <xf numFmtId="0" fontId="44" fillId="0" borderId="21" xfId="80" applyFont="1" applyBorder="1" applyAlignment="1">
      <alignment horizontal="center" vertical="center"/>
    </xf>
    <xf numFmtId="0" fontId="45" fillId="0" borderId="0" xfId="80" applyFont="1" applyAlignment="1">
      <alignment horizontal="center" vertical="center"/>
    </xf>
    <xf numFmtId="0" fontId="45" fillId="0" borderId="0" xfId="80" applyFont="1" applyAlignment="1">
      <alignment horizontal="left" vertical="center"/>
    </xf>
    <xf numFmtId="0" fontId="0" fillId="0" borderId="20" xfId="0" applyFill="1" applyBorder="1" applyAlignment="1">
      <alignment horizontal="center" vertical="center"/>
    </xf>
    <xf numFmtId="0" fontId="0" fillId="0" borderId="26" xfId="0" applyFill="1" applyBorder="1" applyAlignment="1">
      <alignment horizontal="center" vertical="center"/>
    </xf>
    <xf numFmtId="0" fontId="0" fillId="0" borderId="3" xfId="0" applyFill="1" applyBorder="1" applyAlignment="1">
      <alignment horizontal="center" vertical="center"/>
    </xf>
    <xf numFmtId="0" fontId="0" fillId="0" borderId="2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43" fillId="0" borderId="24"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21" xfId="0" applyFill="1" applyBorder="1" applyAlignment="1">
      <alignment horizontal="left" vertical="center" wrapText="1"/>
    </xf>
    <xf numFmtId="0" fontId="0" fillId="0" borderId="7" xfId="0" applyFill="1" applyBorder="1" applyAlignment="1">
      <alignment horizontal="left" vertical="center" wrapText="1"/>
    </xf>
    <xf numFmtId="0" fontId="0" fillId="0" borderId="24" xfId="0" applyFill="1" applyBorder="1" applyAlignment="1">
      <alignment horizontal="center" vertical="center"/>
    </xf>
    <xf numFmtId="0" fontId="0" fillId="0" borderId="23"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0" fontId="18" fillId="3" borderId="0" xfId="0" applyFont="1" applyFill="1" applyAlignment="1">
      <alignment horizontal="right" vertical="center"/>
    </xf>
    <xf numFmtId="0" fontId="18" fillId="0" borderId="0" xfId="0" applyFont="1" applyAlignment="1">
      <alignment vertical="center" wrapText="1"/>
    </xf>
    <xf numFmtId="58" fontId="18" fillId="3" borderId="0" xfId="0" applyNumberFormat="1" applyFont="1" applyFill="1" applyAlignment="1">
      <alignment horizontal="right" vertical="center"/>
    </xf>
    <xf numFmtId="178" fontId="8" fillId="0" borderId="0" xfId="0" applyNumberFormat="1" applyFont="1" applyAlignment="1">
      <alignment horizontal="left" vertical="center"/>
    </xf>
    <xf numFmtId="0" fontId="18" fillId="3" borderId="0" xfId="0" applyFont="1" applyFill="1" applyAlignment="1">
      <alignment horizontal="left" vertical="center" indent="1" shrinkToFit="1"/>
    </xf>
    <xf numFmtId="0" fontId="18" fillId="3" borderId="0" xfId="0" applyFont="1" applyFill="1" applyAlignment="1">
      <alignment horizontal="left" vertical="center" shrinkToFit="1"/>
    </xf>
    <xf numFmtId="0" fontId="10" fillId="0" borderId="28" xfId="0" applyFont="1" applyBorder="1" applyAlignment="1">
      <alignment horizontal="center" vertical="center" textRotation="255" shrinkToFit="1"/>
    </xf>
    <xf numFmtId="0" fontId="10" fillId="0" borderId="17" xfId="0" applyFont="1" applyBorder="1" applyAlignment="1">
      <alignment horizontal="center" vertical="center" textRotation="255" shrinkToFit="1"/>
    </xf>
    <xf numFmtId="0" fontId="10" fillId="0" borderId="14" xfId="0" applyFont="1" applyBorder="1" applyAlignment="1">
      <alignment horizontal="left" vertical="center" wrapText="1"/>
    </xf>
    <xf numFmtId="0" fontId="10" fillId="0" borderId="4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5" xfId="0" applyFont="1" applyBorder="1" applyAlignment="1">
      <alignment horizontal="left" vertical="center" wrapText="1"/>
    </xf>
    <xf numFmtId="0" fontId="10" fillId="0" borderId="3" xfId="0" applyFont="1" applyBorder="1" applyAlignment="1">
      <alignment horizontal="left" vertical="center" wrapText="1"/>
    </xf>
    <xf numFmtId="0" fontId="10" fillId="0" borderId="23" xfId="0" applyFont="1" applyBorder="1" applyAlignment="1">
      <alignment horizontal="left" vertical="center" wrapText="1"/>
    </xf>
    <xf numFmtId="0" fontId="10" fillId="0" borderId="20" xfId="0" applyFont="1" applyBorder="1" applyAlignment="1">
      <alignment horizontal="left" vertical="center"/>
    </xf>
    <xf numFmtId="0" fontId="10" fillId="0" borderId="3" xfId="0" applyFont="1" applyBorder="1" applyAlignment="1">
      <alignment horizontal="left" vertical="center"/>
    </xf>
    <xf numFmtId="0" fontId="10" fillId="0" borderId="57" xfId="0" applyFont="1" applyBorder="1" applyAlignment="1">
      <alignment horizontal="center" vertical="center"/>
    </xf>
    <xf numFmtId="0" fontId="10" fillId="0" borderId="55" xfId="0" applyFont="1" applyBorder="1" applyAlignment="1">
      <alignment horizontal="center" vertical="center"/>
    </xf>
    <xf numFmtId="0" fontId="10" fillId="0" borderId="20" xfId="0" applyFont="1" applyBorder="1" applyAlignment="1">
      <alignment horizontal="left" vertical="center" wrapText="1"/>
    </xf>
    <xf numFmtId="0" fontId="10" fillId="0" borderId="1" xfId="0" applyFont="1" applyBorder="1" applyAlignment="1">
      <alignment horizontal="left" vertical="center" wrapText="1"/>
    </xf>
    <xf numFmtId="0" fontId="10" fillId="0" borderId="13" xfId="0" applyFont="1" applyBorder="1" applyAlignment="1">
      <alignment horizontal="center" vertical="center" textRotation="255" shrinkToFit="1"/>
    </xf>
    <xf numFmtId="0" fontId="10" fillId="0" borderId="12" xfId="0" applyFont="1" applyBorder="1" applyAlignment="1">
      <alignment horizontal="center" vertical="center" textRotation="255" shrinkToFit="1"/>
    </xf>
    <xf numFmtId="0" fontId="10" fillId="0" borderId="7" xfId="0"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Fill="1" applyBorder="1" applyAlignment="1">
      <alignment horizontal="left" vertical="center" wrapText="1"/>
    </xf>
    <xf numFmtId="3" fontId="0" fillId="0" borderId="15" xfId="73" applyNumberFormat="1" applyFont="1" applyFill="1" applyBorder="1" applyAlignment="1">
      <alignment horizontal="center" vertical="center" wrapText="1"/>
    </xf>
    <xf numFmtId="3" fontId="7" fillId="0" borderId="16" xfId="73" applyNumberFormat="1" applyFont="1" applyFill="1" applyBorder="1" applyAlignment="1">
      <alignment horizontal="center" vertical="center" wrapText="1"/>
    </xf>
    <xf numFmtId="3" fontId="0" fillId="0" borderId="16" xfId="73" applyNumberFormat="1" applyFont="1" applyFill="1" applyBorder="1" applyAlignment="1">
      <alignment horizontal="center" vertical="center" wrapText="1"/>
    </xf>
    <xf numFmtId="3" fontId="7" fillId="0" borderId="21" xfId="73" applyNumberFormat="1" applyFont="1" applyFill="1" applyBorder="1" applyAlignment="1">
      <alignment horizontal="center" vertical="center" wrapText="1"/>
    </xf>
    <xf numFmtId="3" fontId="7" fillId="0" borderId="7" xfId="73" applyNumberFormat="1" applyFont="1" applyFill="1" applyBorder="1" applyAlignment="1">
      <alignment horizontal="center" vertical="center" wrapText="1"/>
    </xf>
    <xf numFmtId="0" fontId="7" fillId="0" borderId="21" xfId="73" applyFont="1" applyFill="1" applyBorder="1" applyAlignment="1">
      <alignment horizontal="center" vertical="center" wrapText="1"/>
    </xf>
    <xf numFmtId="0" fontId="7" fillId="0" borderId="7" xfId="73" applyFont="1" applyFill="1" applyBorder="1" applyAlignment="1">
      <alignment horizontal="center" vertical="center" wrapText="1"/>
    </xf>
    <xf numFmtId="0" fontId="0" fillId="0" borderId="21" xfId="73" applyFont="1" applyFill="1" applyBorder="1" applyAlignment="1">
      <alignment horizontal="center" vertical="center" wrapText="1"/>
    </xf>
    <xf numFmtId="3" fontId="0" fillId="0" borderId="21" xfId="73" applyNumberFormat="1" applyFont="1" applyFill="1" applyBorder="1" applyAlignment="1">
      <alignment horizontal="center" vertical="center" wrapText="1"/>
    </xf>
    <xf numFmtId="0" fontId="7" fillId="0" borderId="0" xfId="0" applyFont="1" applyBorder="1" applyAlignment="1">
      <alignment horizontal="center" vertical="center" textRotation="255" shrinkToFit="1"/>
    </xf>
    <xf numFmtId="179" fontId="7" fillId="0" borderId="21" xfId="73" applyNumberFormat="1" applyFont="1" applyFill="1" applyBorder="1" applyAlignment="1">
      <alignment horizontal="center" vertical="center" wrapText="1" shrinkToFit="1"/>
    </xf>
    <xf numFmtId="179" fontId="7" fillId="0" borderId="7" xfId="73" applyNumberFormat="1" applyFont="1" applyFill="1" applyBorder="1" applyAlignment="1">
      <alignment horizontal="center" vertical="center" wrapText="1" shrinkToFit="1"/>
    </xf>
    <xf numFmtId="0" fontId="7" fillId="0" borderId="21" xfId="73" applyFont="1" applyFill="1" applyBorder="1" applyAlignment="1">
      <alignment horizontal="center" vertical="center" wrapText="1" shrinkToFit="1"/>
    </xf>
    <xf numFmtId="0" fontId="7" fillId="0" borderId="7" xfId="73" applyFont="1" applyFill="1" applyBorder="1" applyAlignment="1">
      <alignment horizontal="center" vertical="center" wrapText="1" shrinkToFit="1"/>
    </xf>
    <xf numFmtId="0" fontId="7" fillId="0" borderId="0" xfId="0" applyFont="1" applyBorder="1" applyAlignment="1">
      <alignment horizontal="left" vertical="center" wrapText="1"/>
    </xf>
  </cellXfs>
  <cellStyles count="86">
    <cellStyle name="20% - アクセント 1 2" xfId="13" xr:uid="{00000000-0005-0000-0000-000000000000}"/>
    <cellStyle name="20% - アクセント 2 2" xfId="14" xr:uid="{00000000-0005-0000-0000-000001000000}"/>
    <cellStyle name="20% - アクセント 3 2" xfId="15" xr:uid="{00000000-0005-0000-0000-000002000000}"/>
    <cellStyle name="20% - アクセント 4 2" xfId="16" xr:uid="{00000000-0005-0000-0000-000003000000}"/>
    <cellStyle name="20% - アクセント 5 2" xfId="17" xr:uid="{00000000-0005-0000-0000-000004000000}"/>
    <cellStyle name="20% - アクセント 6 2" xfId="18" xr:uid="{00000000-0005-0000-0000-000005000000}"/>
    <cellStyle name="40% - アクセント 1 2" xfId="19" xr:uid="{00000000-0005-0000-0000-000006000000}"/>
    <cellStyle name="40% - アクセント 2 2" xfId="20" xr:uid="{00000000-0005-0000-0000-000007000000}"/>
    <cellStyle name="40% - アクセント 3 2" xfId="21" xr:uid="{00000000-0005-0000-0000-000008000000}"/>
    <cellStyle name="40% - アクセント 4 2" xfId="22" xr:uid="{00000000-0005-0000-0000-000009000000}"/>
    <cellStyle name="40% - アクセント 5 2" xfId="23" xr:uid="{00000000-0005-0000-0000-00000A000000}"/>
    <cellStyle name="40% - アクセント 6 2" xfId="24" xr:uid="{00000000-0005-0000-0000-00000B000000}"/>
    <cellStyle name="60% - アクセント 1 2" xfId="25" xr:uid="{00000000-0005-0000-0000-00000C000000}"/>
    <cellStyle name="60% - アクセント 2 2" xfId="26" xr:uid="{00000000-0005-0000-0000-00000D000000}"/>
    <cellStyle name="60% - アクセント 3 2" xfId="27" xr:uid="{00000000-0005-0000-0000-00000E000000}"/>
    <cellStyle name="60% - アクセント 4 2" xfId="28" xr:uid="{00000000-0005-0000-0000-00000F000000}"/>
    <cellStyle name="60% - アクセント 5 2" xfId="29" xr:uid="{00000000-0005-0000-0000-000010000000}"/>
    <cellStyle name="60% - アクセント 6 2" xfId="30" xr:uid="{00000000-0005-0000-0000-000011000000}"/>
    <cellStyle name="アクセント 1 2" xfId="31" xr:uid="{00000000-0005-0000-0000-000012000000}"/>
    <cellStyle name="アクセント 2 2" xfId="32" xr:uid="{00000000-0005-0000-0000-000013000000}"/>
    <cellStyle name="アクセント 3 2" xfId="33" xr:uid="{00000000-0005-0000-0000-000014000000}"/>
    <cellStyle name="アクセント 4 2" xfId="34" xr:uid="{00000000-0005-0000-0000-000015000000}"/>
    <cellStyle name="アクセント 5 2" xfId="35" xr:uid="{00000000-0005-0000-0000-000016000000}"/>
    <cellStyle name="アクセント 6 2" xfId="36" xr:uid="{00000000-0005-0000-0000-000017000000}"/>
    <cellStyle name="タイトル 2" xfId="37" xr:uid="{00000000-0005-0000-0000-000018000000}"/>
    <cellStyle name="チェック セル 2" xfId="38" xr:uid="{00000000-0005-0000-0000-000019000000}"/>
    <cellStyle name="どちらでもない 2" xfId="39" xr:uid="{00000000-0005-0000-0000-00001A000000}"/>
    <cellStyle name="パーセント" xfId="81" builtinId="5"/>
    <cellStyle name="パーセント 2" xfId="40" xr:uid="{00000000-0005-0000-0000-00001C000000}"/>
    <cellStyle name="メモ 2" xfId="41" xr:uid="{00000000-0005-0000-0000-00001D000000}"/>
    <cellStyle name="リンク セル 2" xfId="42" xr:uid="{00000000-0005-0000-0000-00001E000000}"/>
    <cellStyle name="悪い 2" xfId="43" xr:uid="{00000000-0005-0000-0000-00001F000000}"/>
    <cellStyle name="計算 2" xfId="44" xr:uid="{00000000-0005-0000-0000-000020000000}"/>
    <cellStyle name="警告文 2" xfId="45" xr:uid="{00000000-0005-0000-0000-000021000000}"/>
    <cellStyle name="桁区切り 2" xfId="5" xr:uid="{00000000-0005-0000-0000-000022000000}"/>
    <cellStyle name="桁区切り 2 2" xfId="46" xr:uid="{00000000-0005-0000-0000-000023000000}"/>
    <cellStyle name="桁区切り 2 3" xfId="47" xr:uid="{00000000-0005-0000-0000-000024000000}"/>
    <cellStyle name="桁区切り 3" xfId="48" xr:uid="{00000000-0005-0000-0000-000025000000}"/>
    <cellStyle name="桁区切り 3 2" xfId="49" xr:uid="{00000000-0005-0000-0000-000026000000}"/>
    <cellStyle name="桁区切り 4" xfId="50" xr:uid="{00000000-0005-0000-0000-000027000000}"/>
    <cellStyle name="桁区切り 4 2" xfId="51" xr:uid="{00000000-0005-0000-0000-000028000000}"/>
    <cellStyle name="桁区切り 5" xfId="52" xr:uid="{00000000-0005-0000-0000-000029000000}"/>
    <cellStyle name="桁区切り 6" xfId="53" xr:uid="{00000000-0005-0000-0000-00002A000000}"/>
    <cellStyle name="見出し 1 2" xfId="54" xr:uid="{00000000-0005-0000-0000-00002B000000}"/>
    <cellStyle name="見出し 2 2" xfId="55" xr:uid="{00000000-0005-0000-0000-00002C000000}"/>
    <cellStyle name="見出し 3 2" xfId="56" xr:uid="{00000000-0005-0000-0000-00002D000000}"/>
    <cellStyle name="見出し 4 2" xfId="57" xr:uid="{00000000-0005-0000-0000-00002E000000}"/>
    <cellStyle name="集計 2" xfId="58" xr:uid="{00000000-0005-0000-0000-00002F000000}"/>
    <cellStyle name="出力 2" xfId="59" xr:uid="{00000000-0005-0000-0000-000030000000}"/>
    <cellStyle name="説明文 2" xfId="60" xr:uid="{00000000-0005-0000-0000-000031000000}"/>
    <cellStyle name="入力 2" xfId="61" xr:uid="{00000000-0005-0000-0000-000032000000}"/>
    <cellStyle name="標準" xfId="0" builtinId="0"/>
    <cellStyle name="標準 10" xfId="62" xr:uid="{00000000-0005-0000-0000-000034000000}"/>
    <cellStyle name="標準 2" xfId="1" xr:uid="{00000000-0005-0000-0000-000035000000}"/>
    <cellStyle name="標準 2 2" xfId="4" xr:uid="{00000000-0005-0000-0000-000036000000}"/>
    <cellStyle name="標準 2 2 2" xfId="63" xr:uid="{00000000-0005-0000-0000-000037000000}"/>
    <cellStyle name="標準 2 3" xfId="64" xr:uid="{00000000-0005-0000-0000-000038000000}"/>
    <cellStyle name="標準 2 3 2" xfId="79" xr:uid="{00000000-0005-0000-0000-000039000000}"/>
    <cellStyle name="標準 2 4" xfId="12" xr:uid="{00000000-0005-0000-0000-00003A000000}"/>
    <cellStyle name="標準 2 5" xfId="65" xr:uid="{00000000-0005-0000-0000-00003B000000}"/>
    <cellStyle name="標準 2 6" xfId="77" xr:uid="{00000000-0005-0000-0000-00003C000000}"/>
    <cellStyle name="標準 2 7" xfId="80" xr:uid="{00000000-0005-0000-0000-00003D000000}"/>
    <cellStyle name="標準 3" xfId="2" xr:uid="{00000000-0005-0000-0000-00003E000000}"/>
    <cellStyle name="標準 3 2" xfId="66" xr:uid="{00000000-0005-0000-0000-00003F000000}"/>
    <cellStyle name="標準 4" xfId="3" xr:uid="{00000000-0005-0000-0000-000040000000}"/>
    <cellStyle name="標準 4 2" xfId="67" xr:uid="{00000000-0005-0000-0000-000041000000}"/>
    <cellStyle name="標準 4 3" xfId="68" xr:uid="{00000000-0005-0000-0000-000042000000}"/>
    <cellStyle name="標準 4 4" xfId="69" xr:uid="{00000000-0005-0000-0000-000043000000}"/>
    <cellStyle name="標準 4 5" xfId="75" xr:uid="{00000000-0005-0000-0000-000044000000}"/>
    <cellStyle name="標準 4 5 2" xfId="85" xr:uid="{00000000-0005-0000-0000-000045000000}"/>
    <cellStyle name="標準 4 5 3" xfId="83" xr:uid="{00000000-0005-0000-0000-000046000000}"/>
    <cellStyle name="標準 4 5 4" xfId="84" xr:uid="{00000000-0005-0000-0000-000047000000}"/>
    <cellStyle name="標準 4 6" xfId="82" xr:uid="{00000000-0005-0000-0000-000048000000}"/>
    <cellStyle name="標準 5" xfId="6" xr:uid="{00000000-0005-0000-0000-000049000000}"/>
    <cellStyle name="標準 5 2" xfId="70" xr:uid="{00000000-0005-0000-0000-00004A000000}"/>
    <cellStyle name="標準 5 3" xfId="71" xr:uid="{00000000-0005-0000-0000-00004B000000}"/>
    <cellStyle name="標準 5 4" xfId="76" xr:uid="{00000000-0005-0000-0000-00004C000000}"/>
    <cellStyle name="標準 6" xfId="7" xr:uid="{00000000-0005-0000-0000-00004D000000}"/>
    <cellStyle name="標準 6 2" xfId="10" xr:uid="{00000000-0005-0000-0000-00004E000000}"/>
    <cellStyle name="標準 7" xfId="8" xr:uid="{00000000-0005-0000-0000-00004F000000}"/>
    <cellStyle name="標準 7 2" xfId="72" xr:uid="{00000000-0005-0000-0000-000050000000}"/>
    <cellStyle name="標準 8" xfId="9" xr:uid="{00000000-0005-0000-0000-000051000000}"/>
    <cellStyle name="標準 9" xfId="11" xr:uid="{00000000-0005-0000-0000-000052000000}"/>
    <cellStyle name="標準_交付要綱（様式編②）" xfId="73" xr:uid="{00000000-0005-0000-0000-000053000000}"/>
    <cellStyle name="未定義" xfId="78" xr:uid="{00000000-0005-0000-0000-000054000000}"/>
    <cellStyle name="良い 2" xfId="74" xr:uid="{00000000-0005-0000-0000-00005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 val="事業リスト（ＢＤ１）"/>
      <sheetName val="プルダウン"/>
      <sheetName val="補助率 "/>
      <sheetName val="第1号様式別紙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50"/>
  <sheetViews>
    <sheetView workbookViewId="0">
      <selection activeCell="C7" sqref="C7"/>
    </sheetView>
  </sheetViews>
  <sheetFormatPr defaultRowHeight="13.5"/>
  <sheetData>
    <row r="3" spans="1:3">
      <c r="A3" t="s">
        <v>290</v>
      </c>
    </row>
    <row r="4" spans="1:3">
      <c r="A4" t="s">
        <v>336</v>
      </c>
      <c r="C4" t="s">
        <v>93</v>
      </c>
    </row>
    <row r="5" spans="1:3">
      <c r="A5" t="s">
        <v>337</v>
      </c>
      <c r="C5" t="s">
        <v>267</v>
      </c>
    </row>
    <row r="6" spans="1:3">
      <c r="A6" t="s">
        <v>338</v>
      </c>
      <c r="C6" t="s">
        <v>95</v>
      </c>
    </row>
    <row r="7" spans="1:3">
      <c r="A7" t="s">
        <v>339</v>
      </c>
      <c r="C7" t="s">
        <v>96</v>
      </c>
    </row>
    <row r="8" spans="1:3">
      <c r="A8" t="s">
        <v>340</v>
      </c>
      <c r="C8" t="s">
        <v>97</v>
      </c>
    </row>
    <row r="9" spans="1:3">
      <c r="A9" t="s">
        <v>341</v>
      </c>
      <c r="C9" t="s">
        <v>316</v>
      </c>
    </row>
    <row r="10" spans="1:3">
      <c r="A10" t="s">
        <v>342</v>
      </c>
      <c r="C10" t="s">
        <v>343</v>
      </c>
    </row>
    <row r="11" spans="1:3">
      <c r="A11" t="s">
        <v>344</v>
      </c>
    </row>
    <row r="12" spans="1:3">
      <c r="A12" t="s">
        <v>345</v>
      </c>
    </row>
    <row r="13" spans="1:3">
      <c r="A13" t="s">
        <v>346</v>
      </c>
    </row>
    <row r="14" spans="1:3">
      <c r="A14" t="s">
        <v>347</v>
      </c>
    </row>
    <row r="15" spans="1:3">
      <c r="A15" t="s">
        <v>348</v>
      </c>
    </row>
    <row r="16" spans="1:3">
      <c r="A16" t="s">
        <v>349</v>
      </c>
    </row>
    <row r="17" spans="1:1">
      <c r="A17" t="s">
        <v>350</v>
      </c>
    </row>
    <row r="18" spans="1:1">
      <c r="A18" t="s">
        <v>351</v>
      </c>
    </row>
    <row r="19" spans="1:1">
      <c r="A19" t="s">
        <v>352</v>
      </c>
    </row>
    <row r="20" spans="1:1">
      <c r="A20" t="s">
        <v>353</v>
      </c>
    </row>
    <row r="21" spans="1:1">
      <c r="A21" t="s">
        <v>354</v>
      </c>
    </row>
    <row r="22" spans="1:1">
      <c r="A22" t="s">
        <v>355</v>
      </c>
    </row>
    <row r="23" spans="1:1">
      <c r="A23" t="s">
        <v>356</v>
      </c>
    </row>
    <row r="24" spans="1:1">
      <c r="A24" t="s">
        <v>357</v>
      </c>
    </row>
    <row r="25" spans="1:1">
      <c r="A25" t="s">
        <v>358</v>
      </c>
    </row>
    <row r="26" spans="1:1">
      <c r="A26" t="s">
        <v>359</v>
      </c>
    </row>
    <row r="27" spans="1:1">
      <c r="A27" t="s">
        <v>360</v>
      </c>
    </row>
    <row r="28" spans="1:1">
      <c r="A28" t="s">
        <v>361</v>
      </c>
    </row>
    <row r="29" spans="1:1">
      <c r="A29" t="s">
        <v>362</v>
      </c>
    </row>
    <row r="30" spans="1:1">
      <c r="A30" t="s">
        <v>363</v>
      </c>
    </row>
    <row r="31" spans="1:1">
      <c r="A31" t="s">
        <v>364</v>
      </c>
    </row>
    <row r="32" spans="1:1">
      <c r="A32" t="s">
        <v>365</v>
      </c>
    </row>
    <row r="33" spans="1:1">
      <c r="A33" t="s">
        <v>366</v>
      </c>
    </row>
    <row r="34" spans="1:1">
      <c r="A34" t="s">
        <v>367</v>
      </c>
    </row>
    <row r="35" spans="1:1">
      <c r="A35" t="s">
        <v>368</v>
      </c>
    </row>
    <row r="36" spans="1:1">
      <c r="A36" t="s">
        <v>369</v>
      </c>
    </row>
    <row r="37" spans="1:1">
      <c r="A37" t="s">
        <v>370</v>
      </c>
    </row>
    <row r="38" spans="1:1">
      <c r="A38" t="s">
        <v>371</v>
      </c>
    </row>
    <row r="39" spans="1:1">
      <c r="A39" t="s">
        <v>372</v>
      </c>
    </row>
    <row r="40" spans="1:1">
      <c r="A40" t="s">
        <v>373</v>
      </c>
    </row>
    <row r="41" spans="1:1">
      <c r="A41" t="s">
        <v>374</v>
      </c>
    </row>
    <row r="42" spans="1:1">
      <c r="A42" t="s">
        <v>375</v>
      </c>
    </row>
    <row r="43" spans="1:1">
      <c r="A43" t="s">
        <v>376</v>
      </c>
    </row>
    <row r="44" spans="1:1">
      <c r="A44" t="s">
        <v>377</v>
      </c>
    </row>
    <row r="45" spans="1:1">
      <c r="A45" t="s">
        <v>378</v>
      </c>
    </row>
    <row r="46" spans="1:1">
      <c r="A46" t="s">
        <v>379</v>
      </c>
    </row>
    <row r="47" spans="1:1">
      <c r="A47" t="s">
        <v>380</v>
      </c>
    </row>
    <row r="48" spans="1:1">
      <c r="A48" t="s">
        <v>381</v>
      </c>
    </row>
    <row r="49" spans="1:1">
      <c r="A49" t="s">
        <v>382</v>
      </c>
    </row>
    <row r="50" spans="1:1">
      <c r="A50" t="s">
        <v>383</v>
      </c>
    </row>
  </sheetData>
  <phoneticPr fontId="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1:J8"/>
  <sheetViews>
    <sheetView view="pageBreakPreview" zoomScale="130" zoomScaleNormal="100" zoomScaleSheetLayoutView="130" workbookViewId="0">
      <selection activeCell="B1" sqref="B1"/>
    </sheetView>
  </sheetViews>
  <sheetFormatPr defaultColWidth="9" defaultRowHeight="13.5"/>
  <cols>
    <col min="1" max="1" width="2.125" style="191" customWidth="1"/>
    <col min="2" max="2" width="47" style="191" customWidth="1"/>
    <col min="3" max="3" width="3.875" style="191" customWidth="1"/>
    <col min="4" max="4" width="12.375" style="191" bestFit="1" customWidth="1"/>
    <col min="5" max="5" width="3.375" style="191" bestFit="1" customWidth="1"/>
    <col min="6" max="6" width="14.75" style="191" customWidth="1"/>
    <col min="7" max="7" width="2.5" style="191" bestFit="1" customWidth="1"/>
    <col min="8" max="8" width="9" style="191"/>
    <col min="9" max="9" width="3.375" style="191" bestFit="1" customWidth="1"/>
    <col min="10" max="10" width="12.375" style="191" bestFit="1" customWidth="1"/>
    <col min="11" max="16384" width="9" style="191"/>
  </cols>
  <sheetData>
    <row r="1" spans="2:10">
      <c r="B1" s="220" t="s">
        <v>124</v>
      </c>
    </row>
    <row r="2" spans="2:10">
      <c r="B2" s="51" t="s">
        <v>125</v>
      </c>
      <c r="C2" s="217"/>
      <c r="D2" s="218"/>
      <c r="E2" s="218"/>
      <c r="F2" s="218"/>
      <c r="G2" s="218"/>
      <c r="H2" s="218"/>
      <c r="I2" s="218"/>
      <c r="J2" s="219"/>
    </row>
    <row r="3" spans="2:10">
      <c r="B3" s="230" t="s">
        <v>293</v>
      </c>
      <c r="C3" s="217"/>
      <c r="D3" s="218"/>
      <c r="E3" s="218"/>
      <c r="F3" s="218"/>
      <c r="G3" s="218"/>
      <c r="H3" s="218"/>
      <c r="I3" s="218"/>
      <c r="J3" s="219"/>
    </row>
    <row r="4" spans="2:10">
      <c r="B4" s="231" t="s">
        <v>298</v>
      </c>
      <c r="C4" s="220"/>
      <c r="D4" s="221"/>
      <c r="E4" s="221"/>
      <c r="F4" s="221"/>
      <c r="G4" s="221"/>
      <c r="H4" s="221"/>
      <c r="I4" s="221"/>
      <c r="J4" s="222"/>
    </row>
    <row r="5" spans="2:10">
      <c r="B5" s="232"/>
      <c r="C5" s="220"/>
      <c r="D5" s="221"/>
      <c r="E5" s="221"/>
      <c r="F5" s="74" t="s">
        <v>277</v>
      </c>
      <c r="G5" s="221"/>
      <c r="H5" s="200"/>
      <c r="I5" s="221"/>
      <c r="J5" s="222"/>
    </row>
    <row r="6" spans="2:10">
      <c r="B6" s="232"/>
      <c r="C6" s="220"/>
      <c r="D6" s="223">
        <v>5010000</v>
      </c>
      <c r="E6" s="221" t="s">
        <v>299</v>
      </c>
      <c r="F6" s="224"/>
      <c r="G6" s="221" t="s">
        <v>300</v>
      </c>
      <c r="H6" s="226">
        <v>12</v>
      </c>
      <c r="I6" s="221" t="s">
        <v>301</v>
      </c>
      <c r="J6" s="225">
        <f>IFERROR(D6*F6/H6,"　")</f>
        <v>0</v>
      </c>
    </row>
    <row r="7" spans="2:10">
      <c r="B7" s="232"/>
      <c r="C7" s="220"/>
      <c r="D7" s="223"/>
      <c r="E7" s="221"/>
      <c r="F7" s="226"/>
      <c r="G7" s="221"/>
      <c r="H7" s="226"/>
      <c r="I7" s="221"/>
      <c r="J7" s="225"/>
    </row>
    <row r="8" spans="2:10">
      <c r="B8" s="233"/>
      <c r="C8" s="227"/>
      <c r="D8" s="228"/>
      <c r="E8" s="228"/>
      <c r="F8" s="228"/>
      <c r="G8" s="228"/>
      <c r="H8" s="228"/>
      <c r="I8" s="228"/>
      <c r="J8" s="229"/>
    </row>
  </sheetData>
  <phoneticPr fontId="9"/>
  <pageMargins left="0.7" right="0.7" top="0.75" bottom="0.75" header="0.3" footer="0.3"/>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tint="-0.499984740745262"/>
    <pageSetUpPr fitToPage="1"/>
  </sheetPr>
  <dimension ref="A1:AC997"/>
  <sheetViews>
    <sheetView view="pageBreakPreview" topLeftCell="A7" zoomScaleNormal="100" zoomScaleSheetLayoutView="100" workbookViewId="0">
      <selection activeCell="D23" sqref="D23"/>
    </sheetView>
  </sheetViews>
  <sheetFormatPr defaultColWidth="12.625" defaultRowHeight="24" customHeight="1"/>
  <cols>
    <col min="1" max="1" width="4.25" style="120" bestFit="1" customWidth="1"/>
    <col min="2" max="2" width="7.5" style="120" bestFit="1" customWidth="1"/>
    <col min="3" max="3" width="9.25" style="120" bestFit="1" customWidth="1"/>
    <col min="4" max="4" width="14.625" style="120" bestFit="1" customWidth="1"/>
    <col min="5" max="5" width="13.375" style="120" bestFit="1" customWidth="1"/>
    <col min="6" max="6" width="16.875" style="120" customWidth="1"/>
    <col min="7" max="7" width="17.625" style="120" customWidth="1"/>
    <col min="8" max="8" width="14.625" style="120" customWidth="1"/>
    <col min="9" max="9" width="15" style="120" customWidth="1"/>
    <col min="10" max="10" width="15.875" style="120" customWidth="1"/>
    <col min="11" max="13" width="16.875" style="120" bestFit="1" customWidth="1"/>
    <col min="14" max="14" width="13.375" style="120" bestFit="1" customWidth="1"/>
    <col min="15" max="16" width="11.25" style="120" bestFit="1" customWidth="1"/>
    <col min="17" max="17" width="14.875" style="120" customWidth="1"/>
    <col min="18" max="26" width="7.25" style="120" customWidth="1"/>
    <col min="27" max="29" width="11" style="120" customWidth="1"/>
    <col min="30" max="16384" width="12.625" style="120"/>
  </cols>
  <sheetData>
    <row r="1" spans="1:29" ht="24" customHeight="1">
      <c r="A1" s="117"/>
      <c r="B1" s="118"/>
      <c r="C1" s="118"/>
      <c r="D1" s="118"/>
      <c r="E1" s="118"/>
      <c r="F1" s="118"/>
      <c r="G1" s="118"/>
      <c r="H1" s="118"/>
      <c r="I1" s="118"/>
      <c r="J1" s="117"/>
      <c r="K1" s="118"/>
      <c r="L1" s="118"/>
      <c r="M1" s="118"/>
      <c r="N1" s="118"/>
      <c r="O1" s="118"/>
      <c r="P1" s="117"/>
      <c r="Q1" s="118"/>
      <c r="R1" s="119"/>
      <c r="S1" s="119"/>
      <c r="T1" s="119"/>
      <c r="U1" s="119"/>
      <c r="V1" s="119"/>
      <c r="W1" s="119"/>
      <c r="X1" s="119"/>
      <c r="Y1" s="119"/>
      <c r="Z1" s="119"/>
      <c r="AA1" s="119"/>
      <c r="AB1" s="119"/>
      <c r="AC1" s="119"/>
    </row>
    <row r="2" spans="1:29" ht="24" customHeight="1">
      <c r="A2" s="327" t="s">
        <v>177</v>
      </c>
      <c r="B2" s="121" t="s">
        <v>178</v>
      </c>
      <c r="C2" s="122" t="s">
        <v>179</v>
      </c>
      <c r="D2" s="123" t="s">
        <v>180</v>
      </c>
      <c r="E2" s="124" t="s">
        <v>181</v>
      </c>
      <c r="F2" s="125" t="s">
        <v>182</v>
      </c>
      <c r="G2" s="126" t="s">
        <v>183</v>
      </c>
      <c r="H2" s="127" t="s">
        <v>184</v>
      </c>
      <c r="I2" s="128"/>
      <c r="J2" s="129"/>
      <c r="K2" s="129"/>
      <c r="L2" s="129"/>
      <c r="M2" s="129"/>
      <c r="N2" s="329"/>
      <c r="O2" s="329"/>
      <c r="P2" s="329"/>
      <c r="Q2" s="329"/>
      <c r="R2" s="130"/>
      <c r="S2" s="130"/>
      <c r="T2" s="130"/>
      <c r="U2" s="130"/>
      <c r="V2" s="130"/>
      <c r="W2" s="130"/>
      <c r="X2" s="130"/>
      <c r="Y2" s="130"/>
      <c r="Z2" s="130"/>
      <c r="AA2" s="119"/>
      <c r="AB2" s="119"/>
      <c r="AC2" s="119"/>
    </row>
    <row r="3" spans="1:29" ht="24" customHeight="1">
      <c r="A3" s="328"/>
      <c r="B3" s="131" t="s">
        <v>22</v>
      </c>
      <c r="C3" s="132" t="s">
        <v>23</v>
      </c>
      <c r="D3" s="132" t="s">
        <v>185</v>
      </c>
      <c r="E3" s="132" t="s">
        <v>25</v>
      </c>
      <c r="F3" s="132" t="s">
        <v>186</v>
      </c>
      <c r="G3" s="132" t="s">
        <v>187</v>
      </c>
      <c r="H3" s="133" t="s">
        <v>188</v>
      </c>
      <c r="I3" s="134"/>
      <c r="J3" s="135"/>
      <c r="K3" s="129"/>
      <c r="L3" s="129"/>
      <c r="M3" s="129"/>
      <c r="N3" s="330" t="s">
        <v>189</v>
      </c>
      <c r="O3" s="330"/>
      <c r="P3" s="330"/>
      <c r="Q3" s="330"/>
      <c r="R3" s="130"/>
      <c r="T3" s="130"/>
      <c r="U3" s="130"/>
      <c r="V3" s="130"/>
      <c r="W3" s="130"/>
      <c r="X3" s="130"/>
      <c r="Y3" s="130"/>
      <c r="Z3" s="130"/>
      <c r="AA3" s="119"/>
      <c r="AB3" s="119"/>
      <c r="AC3" s="119"/>
    </row>
    <row r="4" spans="1:29" ht="24" customHeight="1">
      <c r="A4" s="327" t="s">
        <v>190</v>
      </c>
      <c r="B4" s="124" t="s">
        <v>178</v>
      </c>
      <c r="C4" s="124" t="s">
        <v>179</v>
      </c>
      <c r="D4" s="136" t="s">
        <v>180</v>
      </c>
      <c r="E4" s="124" t="s">
        <v>191</v>
      </c>
      <c r="F4" s="125" t="s">
        <v>182</v>
      </c>
      <c r="G4" s="126" t="s">
        <v>183</v>
      </c>
      <c r="H4" s="136" t="s">
        <v>192</v>
      </c>
      <c r="I4" s="137" t="s">
        <v>193</v>
      </c>
      <c r="J4" s="138" t="s">
        <v>184</v>
      </c>
      <c r="K4" s="129"/>
      <c r="L4" s="129"/>
      <c r="M4" s="129"/>
      <c r="N4" s="330" t="s">
        <v>194</v>
      </c>
      <c r="O4" s="330"/>
      <c r="P4" s="330"/>
      <c r="Q4" s="330"/>
      <c r="R4" s="130"/>
      <c r="S4" s="130"/>
      <c r="T4" s="130"/>
      <c r="U4" s="130"/>
      <c r="V4" s="130"/>
      <c r="W4" s="130"/>
      <c r="X4" s="130"/>
      <c r="Y4" s="130"/>
      <c r="Z4" s="130"/>
      <c r="AA4" s="119"/>
      <c r="AB4" s="119"/>
      <c r="AC4" s="119"/>
    </row>
    <row r="5" spans="1:29" ht="24" customHeight="1">
      <c r="A5" s="327"/>
      <c r="B5" s="139" t="s">
        <v>22</v>
      </c>
      <c r="C5" s="139" t="s">
        <v>23</v>
      </c>
      <c r="D5" s="139" t="s">
        <v>185</v>
      </c>
      <c r="E5" s="139" t="s">
        <v>25</v>
      </c>
      <c r="F5" s="132" t="s">
        <v>195</v>
      </c>
      <c r="G5" s="132" t="s">
        <v>196</v>
      </c>
      <c r="H5" s="140" t="s">
        <v>197</v>
      </c>
      <c r="I5" s="139" t="s">
        <v>198</v>
      </c>
      <c r="J5" s="141" t="s">
        <v>199</v>
      </c>
      <c r="K5" s="129"/>
      <c r="L5" s="129"/>
      <c r="M5" s="129"/>
      <c r="N5" s="330" t="s">
        <v>200</v>
      </c>
      <c r="O5" s="330"/>
      <c r="P5" s="330"/>
      <c r="Q5" s="330"/>
      <c r="R5" s="130"/>
      <c r="S5" s="130"/>
      <c r="T5" s="130"/>
      <c r="U5" s="130"/>
      <c r="V5" s="130"/>
      <c r="W5" s="130"/>
      <c r="X5" s="130"/>
      <c r="Y5" s="130"/>
      <c r="Z5" s="130"/>
      <c r="AA5" s="119"/>
      <c r="AB5" s="119"/>
      <c r="AC5" s="119"/>
    </row>
    <row r="6" spans="1:29" ht="24" customHeight="1">
      <c r="A6" s="327" t="s">
        <v>201</v>
      </c>
      <c r="B6" s="124" t="s">
        <v>178</v>
      </c>
      <c r="C6" s="124" t="s">
        <v>179</v>
      </c>
      <c r="D6" s="136" t="s">
        <v>180</v>
      </c>
      <c r="E6" s="124" t="s">
        <v>181</v>
      </c>
      <c r="F6" s="125" t="s">
        <v>182</v>
      </c>
      <c r="G6" s="126" t="s">
        <v>183</v>
      </c>
      <c r="H6" s="136" t="s">
        <v>192</v>
      </c>
      <c r="I6" s="137" t="s">
        <v>193</v>
      </c>
      <c r="J6" s="136" t="s">
        <v>202</v>
      </c>
      <c r="K6" s="142" t="s">
        <v>203</v>
      </c>
      <c r="L6" s="143" t="s">
        <v>184</v>
      </c>
      <c r="M6" s="129"/>
      <c r="N6" s="129"/>
      <c r="O6" s="129"/>
      <c r="P6" s="129"/>
      <c r="Q6" s="129"/>
      <c r="R6" s="130"/>
      <c r="S6" s="130"/>
      <c r="T6" s="130"/>
      <c r="U6" s="130"/>
      <c r="V6" s="130"/>
      <c r="W6" s="130"/>
      <c r="X6" s="130"/>
      <c r="Y6" s="130"/>
      <c r="Z6" s="130"/>
      <c r="AA6" s="119"/>
      <c r="AB6" s="119"/>
      <c r="AC6" s="119"/>
    </row>
    <row r="7" spans="1:29" ht="24" customHeight="1">
      <c r="A7" s="327"/>
      <c r="B7" s="139" t="s">
        <v>22</v>
      </c>
      <c r="C7" s="139" t="s">
        <v>23</v>
      </c>
      <c r="D7" s="139" t="s">
        <v>185</v>
      </c>
      <c r="E7" s="139" t="s">
        <v>204</v>
      </c>
      <c r="F7" s="132" t="s">
        <v>195</v>
      </c>
      <c r="G7" s="132" t="s">
        <v>205</v>
      </c>
      <c r="H7" s="140" t="s">
        <v>206</v>
      </c>
      <c r="I7" s="139" t="s">
        <v>198</v>
      </c>
      <c r="J7" s="144" t="s">
        <v>207</v>
      </c>
      <c r="K7" s="139" t="s">
        <v>208</v>
      </c>
      <c r="L7" s="144" t="s">
        <v>209</v>
      </c>
      <c r="M7" s="129"/>
      <c r="N7" s="129"/>
      <c r="O7" s="129"/>
      <c r="P7" s="129"/>
      <c r="Q7" s="129"/>
      <c r="R7" s="130"/>
      <c r="S7" s="130"/>
      <c r="T7" s="130"/>
      <c r="U7" s="130"/>
      <c r="V7" s="130"/>
      <c r="W7" s="130"/>
      <c r="X7" s="130"/>
      <c r="Y7" s="130"/>
      <c r="Z7" s="130"/>
      <c r="AA7" s="119"/>
      <c r="AB7" s="119"/>
      <c r="AC7" s="119"/>
    </row>
    <row r="8" spans="1:29" ht="24" customHeight="1">
      <c r="A8" s="327" t="s">
        <v>210</v>
      </c>
      <c r="B8" s="124" t="s">
        <v>178</v>
      </c>
      <c r="C8" s="124" t="s">
        <v>179</v>
      </c>
      <c r="D8" s="136" t="s">
        <v>180</v>
      </c>
      <c r="E8" s="124" t="s">
        <v>191</v>
      </c>
      <c r="F8" s="125" t="s">
        <v>182</v>
      </c>
      <c r="G8" s="126" t="s">
        <v>183</v>
      </c>
      <c r="H8" s="142" t="s">
        <v>203</v>
      </c>
      <c r="I8" s="143" t="s">
        <v>184</v>
      </c>
      <c r="J8" s="145"/>
      <c r="K8" s="146"/>
      <c r="L8" s="129"/>
      <c r="M8" s="129"/>
      <c r="N8" s="129"/>
      <c r="O8" s="129"/>
      <c r="P8" s="129"/>
      <c r="Q8" s="129"/>
      <c r="R8" s="130"/>
      <c r="S8" s="130"/>
      <c r="T8" s="130"/>
      <c r="U8" s="130"/>
      <c r="V8" s="130"/>
      <c r="W8" s="130"/>
      <c r="X8" s="130"/>
      <c r="Y8" s="130"/>
      <c r="Z8" s="130"/>
      <c r="AA8" s="119"/>
      <c r="AB8" s="119"/>
      <c r="AC8" s="119"/>
    </row>
    <row r="9" spans="1:29" ht="24" customHeight="1">
      <c r="A9" s="327"/>
      <c r="B9" s="139" t="s">
        <v>22</v>
      </c>
      <c r="C9" s="139" t="s">
        <v>23</v>
      </c>
      <c r="D9" s="139" t="s">
        <v>185</v>
      </c>
      <c r="E9" s="139" t="s">
        <v>25</v>
      </c>
      <c r="F9" s="132" t="s">
        <v>211</v>
      </c>
      <c r="G9" s="132" t="s">
        <v>205</v>
      </c>
      <c r="H9" s="139" t="s">
        <v>212</v>
      </c>
      <c r="I9" s="147" t="s">
        <v>213</v>
      </c>
      <c r="J9" s="148"/>
      <c r="K9" s="149"/>
      <c r="L9" s="129"/>
      <c r="M9" s="129"/>
      <c r="N9" s="129"/>
      <c r="O9" s="129"/>
      <c r="P9" s="129"/>
      <c r="Q9" s="129"/>
      <c r="R9" s="130"/>
      <c r="S9" s="130"/>
      <c r="T9" s="130"/>
      <c r="U9" s="130"/>
      <c r="V9" s="130"/>
      <c r="W9" s="130"/>
      <c r="X9" s="130"/>
      <c r="Y9" s="130"/>
      <c r="Z9" s="130"/>
      <c r="AA9" s="119"/>
      <c r="AB9" s="119"/>
      <c r="AC9" s="119"/>
    </row>
    <row r="10" spans="1:29" ht="24" customHeight="1">
      <c r="A10" s="327" t="s">
        <v>214</v>
      </c>
      <c r="B10" s="124" t="s">
        <v>178</v>
      </c>
      <c r="C10" s="124" t="s">
        <v>179</v>
      </c>
      <c r="D10" s="136" t="s">
        <v>180</v>
      </c>
      <c r="E10" s="124" t="s">
        <v>191</v>
      </c>
      <c r="F10" s="125" t="s">
        <v>182</v>
      </c>
      <c r="G10" s="126" t="s">
        <v>183</v>
      </c>
      <c r="H10" s="142" t="s">
        <v>203</v>
      </c>
      <c r="I10" s="136" t="s">
        <v>192</v>
      </c>
      <c r="J10" s="137" t="s">
        <v>193</v>
      </c>
      <c r="K10" s="143" t="s">
        <v>184</v>
      </c>
      <c r="L10" s="150"/>
      <c r="M10" s="129"/>
      <c r="N10" s="129"/>
      <c r="O10" s="129"/>
      <c r="P10" s="129"/>
      <c r="Q10" s="129"/>
      <c r="R10" s="130"/>
      <c r="S10" s="130"/>
      <c r="T10" s="130"/>
      <c r="U10" s="130"/>
      <c r="V10" s="130"/>
      <c r="W10" s="130"/>
      <c r="X10" s="130"/>
      <c r="Y10" s="130"/>
      <c r="Z10" s="130"/>
      <c r="AA10" s="119"/>
      <c r="AB10" s="119"/>
      <c r="AC10" s="119"/>
    </row>
    <row r="11" spans="1:29" ht="24" customHeight="1">
      <c r="A11" s="327"/>
      <c r="B11" s="139" t="s">
        <v>22</v>
      </c>
      <c r="C11" s="139" t="s">
        <v>23</v>
      </c>
      <c r="D11" s="139" t="s">
        <v>185</v>
      </c>
      <c r="E11" s="139" t="s">
        <v>25</v>
      </c>
      <c r="F11" s="132" t="s">
        <v>215</v>
      </c>
      <c r="G11" s="132" t="s">
        <v>205</v>
      </c>
      <c r="H11" s="139" t="s">
        <v>212</v>
      </c>
      <c r="I11" s="147" t="s">
        <v>216</v>
      </c>
      <c r="J11" s="139" t="s">
        <v>217</v>
      </c>
      <c r="K11" s="139" t="s">
        <v>218</v>
      </c>
      <c r="L11" s="148"/>
      <c r="M11" s="129"/>
      <c r="N11" s="129"/>
      <c r="O11" s="129"/>
      <c r="P11" s="129"/>
      <c r="Q11" s="129"/>
      <c r="R11" s="130"/>
      <c r="S11" s="130"/>
      <c r="T11" s="130"/>
      <c r="U11" s="130"/>
      <c r="V11" s="130"/>
      <c r="W11" s="130"/>
      <c r="X11" s="130"/>
      <c r="Y11" s="130"/>
      <c r="Z11" s="130"/>
      <c r="AA11" s="119"/>
      <c r="AB11" s="119"/>
      <c r="AC11" s="119"/>
    </row>
    <row r="12" spans="1:29" ht="24" customHeight="1">
      <c r="A12" s="327" t="s">
        <v>219</v>
      </c>
      <c r="B12" s="124" t="s">
        <v>178</v>
      </c>
      <c r="C12" s="124" t="s">
        <v>179</v>
      </c>
      <c r="D12" s="136" t="s">
        <v>180</v>
      </c>
      <c r="E12" s="124" t="s">
        <v>220</v>
      </c>
      <c r="F12" s="125" t="s">
        <v>182</v>
      </c>
      <c r="G12" s="126" t="s">
        <v>183</v>
      </c>
      <c r="H12" s="136" t="s">
        <v>192</v>
      </c>
      <c r="I12" s="142" t="s">
        <v>203</v>
      </c>
      <c r="J12" s="136" t="s">
        <v>192</v>
      </c>
      <c r="K12" s="137" t="s">
        <v>193</v>
      </c>
      <c r="L12" s="151" t="s">
        <v>184</v>
      </c>
      <c r="M12" s="150"/>
      <c r="N12" s="128"/>
      <c r="O12" s="129"/>
      <c r="P12" s="129"/>
      <c r="Q12" s="129"/>
      <c r="R12" s="130"/>
      <c r="S12" s="130"/>
      <c r="T12" s="130"/>
      <c r="U12" s="130"/>
      <c r="V12" s="130"/>
      <c r="W12" s="130"/>
      <c r="X12" s="130"/>
      <c r="Y12" s="130"/>
      <c r="Z12" s="130"/>
      <c r="AA12" s="119"/>
      <c r="AB12" s="119"/>
      <c r="AC12" s="119"/>
    </row>
    <row r="13" spans="1:29" ht="24" customHeight="1">
      <c r="A13" s="327"/>
      <c r="B13" s="139" t="s">
        <v>22</v>
      </c>
      <c r="C13" s="139" t="s">
        <v>23</v>
      </c>
      <c r="D13" s="139" t="s">
        <v>185</v>
      </c>
      <c r="E13" s="139" t="s">
        <v>25</v>
      </c>
      <c r="F13" s="132" t="s">
        <v>215</v>
      </c>
      <c r="G13" s="132" t="s">
        <v>205</v>
      </c>
      <c r="H13" s="128" t="s">
        <v>221</v>
      </c>
      <c r="I13" s="139" t="s">
        <v>212</v>
      </c>
      <c r="J13" s="147" t="s">
        <v>222</v>
      </c>
      <c r="K13" s="139" t="s">
        <v>223</v>
      </c>
      <c r="L13" s="152" t="s">
        <v>224</v>
      </c>
      <c r="M13" s="148"/>
      <c r="N13" s="153"/>
      <c r="O13" s="129"/>
      <c r="P13" s="129"/>
      <c r="Q13" s="129"/>
      <c r="R13" s="130"/>
      <c r="S13" s="130"/>
      <c r="T13" s="130"/>
      <c r="U13" s="130"/>
      <c r="V13" s="130"/>
      <c r="W13" s="130"/>
      <c r="X13" s="130"/>
      <c r="Y13" s="130"/>
      <c r="Z13" s="130"/>
      <c r="AA13" s="119"/>
      <c r="AB13" s="119"/>
      <c r="AC13" s="119"/>
    </row>
    <row r="14" spans="1:29" ht="24" customHeight="1">
      <c r="A14" s="327" t="s">
        <v>225</v>
      </c>
      <c r="B14" s="124" t="s">
        <v>178</v>
      </c>
      <c r="C14" s="124" t="s">
        <v>179</v>
      </c>
      <c r="D14" s="136" t="s">
        <v>180</v>
      </c>
      <c r="E14" s="124" t="s">
        <v>181</v>
      </c>
      <c r="F14" s="125" t="s">
        <v>182</v>
      </c>
      <c r="G14" s="126" t="s">
        <v>183</v>
      </c>
      <c r="H14" s="136" t="s">
        <v>192</v>
      </c>
      <c r="I14" s="137" t="s">
        <v>193</v>
      </c>
      <c r="J14" s="136" t="s">
        <v>226</v>
      </c>
      <c r="K14" s="142" t="s">
        <v>203</v>
      </c>
      <c r="L14" s="136" t="s">
        <v>192</v>
      </c>
      <c r="M14" s="154" t="s">
        <v>193</v>
      </c>
      <c r="N14" s="155" t="s">
        <v>184</v>
      </c>
      <c r="O14" s="150"/>
      <c r="P14" s="129"/>
      <c r="Q14" s="129"/>
      <c r="R14" s="130"/>
      <c r="S14" s="130"/>
      <c r="T14" s="130"/>
      <c r="U14" s="130"/>
      <c r="V14" s="130"/>
      <c r="W14" s="130"/>
      <c r="X14" s="130"/>
      <c r="Y14" s="130"/>
      <c r="Z14" s="130"/>
      <c r="AA14" s="119"/>
      <c r="AB14" s="119"/>
      <c r="AC14" s="119"/>
    </row>
    <row r="15" spans="1:29" ht="24" customHeight="1">
      <c r="A15" s="327"/>
      <c r="B15" s="139" t="s">
        <v>22</v>
      </c>
      <c r="C15" s="139" t="s">
        <v>23</v>
      </c>
      <c r="D15" s="139" t="s">
        <v>185</v>
      </c>
      <c r="E15" s="139" t="s">
        <v>25</v>
      </c>
      <c r="F15" s="132" t="s">
        <v>215</v>
      </c>
      <c r="G15" s="132" t="s">
        <v>205</v>
      </c>
      <c r="H15" s="128" t="s">
        <v>227</v>
      </c>
      <c r="I15" s="139" t="s">
        <v>228</v>
      </c>
      <c r="J15" s="144" t="s">
        <v>229</v>
      </c>
      <c r="K15" s="139" t="s">
        <v>230</v>
      </c>
      <c r="L15" s="147" t="s">
        <v>231</v>
      </c>
      <c r="M15" s="156" t="s">
        <v>232</v>
      </c>
      <c r="N15" s="145" t="s">
        <v>233</v>
      </c>
      <c r="O15" s="150"/>
      <c r="P15" s="129"/>
      <c r="Q15" s="129"/>
      <c r="R15" s="130"/>
      <c r="S15" s="130"/>
      <c r="T15" s="130"/>
      <c r="U15" s="130"/>
      <c r="V15" s="130"/>
      <c r="W15" s="130"/>
      <c r="X15" s="130"/>
      <c r="Y15" s="130"/>
      <c r="Z15" s="130"/>
      <c r="AA15" s="119"/>
      <c r="AB15" s="119"/>
      <c r="AC15" s="119"/>
    </row>
    <row r="16" spans="1:29" ht="24" customHeight="1">
      <c r="A16" s="327" t="s">
        <v>234</v>
      </c>
      <c r="B16" s="124" t="s">
        <v>178</v>
      </c>
      <c r="C16" s="124" t="s">
        <v>179</v>
      </c>
      <c r="D16" s="136" t="s">
        <v>180</v>
      </c>
      <c r="E16" s="125" t="s">
        <v>235</v>
      </c>
      <c r="F16" s="126" t="s">
        <v>236</v>
      </c>
      <c r="G16" s="124" t="s">
        <v>181</v>
      </c>
      <c r="H16" s="125" t="s">
        <v>182</v>
      </c>
      <c r="I16" s="126" t="s">
        <v>183</v>
      </c>
      <c r="J16" s="136" t="s">
        <v>192</v>
      </c>
      <c r="K16" s="137" t="s">
        <v>193</v>
      </c>
      <c r="L16" s="151" t="s">
        <v>184</v>
      </c>
      <c r="M16" s="157"/>
      <c r="N16" s="158"/>
      <c r="O16" s="129"/>
      <c r="P16" s="128"/>
      <c r="Q16" s="128"/>
      <c r="R16" s="130"/>
      <c r="S16" s="130"/>
      <c r="T16" s="130"/>
      <c r="U16" s="130"/>
      <c r="V16" s="130"/>
      <c r="W16" s="130"/>
      <c r="X16" s="130"/>
      <c r="Y16" s="130"/>
      <c r="Z16" s="130"/>
      <c r="AA16" s="119"/>
      <c r="AB16" s="119"/>
      <c r="AC16" s="119"/>
    </row>
    <row r="17" spans="1:29" ht="24" customHeight="1">
      <c r="A17" s="327"/>
      <c r="B17" s="139" t="s">
        <v>22</v>
      </c>
      <c r="C17" s="139" t="s">
        <v>23</v>
      </c>
      <c r="D17" s="139" t="s">
        <v>185</v>
      </c>
      <c r="E17" s="132" t="s">
        <v>237</v>
      </c>
      <c r="F17" s="132" t="s">
        <v>238</v>
      </c>
      <c r="G17" s="139" t="s">
        <v>25</v>
      </c>
      <c r="H17" s="132" t="s">
        <v>215</v>
      </c>
      <c r="I17" s="132" t="s">
        <v>205</v>
      </c>
      <c r="J17" s="147" t="s">
        <v>239</v>
      </c>
      <c r="K17" s="139" t="s">
        <v>240</v>
      </c>
      <c r="L17" s="152" t="s">
        <v>241</v>
      </c>
      <c r="M17" s="148"/>
      <c r="N17" s="128"/>
      <c r="O17" s="129"/>
      <c r="P17" s="128"/>
      <c r="Q17" s="128"/>
      <c r="R17" s="130"/>
      <c r="S17" s="130"/>
      <c r="T17" s="130"/>
      <c r="U17" s="130"/>
      <c r="V17" s="130"/>
      <c r="W17" s="130"/>
      <c r="X17" s="130"/>
      <c r="Y17" s="130"/>
      <c r="Z17" s="130"/>
      <c r="AA17" s="119"/>
      <c r="AB17" s="119"/>
      <c r="AC17" s="119"/>
    </row>
    <row r="18" spans="1:29" ht="24" customHeight="1">
      <c r="A18" s="327" t="s">
        <v>242</v>
      </c>
      <c r="B18" s="124" t="s">
        <v>178</v>
      </c>
      <c r="C18" s="124" t="s">
        <v>179</v>
      </c>
      <c r="D18" s="136" t="s">
        <v>180</v>
      </c>
      <c r="E18" s="125" t="s">
        <v>235</v>
      </c>
      <c r="F18" s="126" t="s">
        <v>236</v>
      </c>
      <c r="G18" s="124" t="s">
        <v>243</v>
      </c>
      <c r="H18" s="125" t="s">
        <v>182</v>
      </c>
      <c r="I18" s="126" t="s">
        <v>183</v>
      </c>
      <c r="J18" s="142" t="s">
        <v>203</v>
      </c>
      <c r="K18" s="136" t="s">
        <v>192</v>
      </c>
      <c r="L18" s="137" t="s">
        <v>193</v>
      </c>
      <c r="M18" s="151" t="s">
        <v>184</v>
      </c>
      <c r="N18" s="159"/>
      <c r="O18" s="128"/>
      <c r="P18" s="129"/>
      <c r="Q18" s="129"/>
      <c r="R18" s="130"/>
      <c r="S18" s="130"/>
      <c r="T18" s="130"/>
      <c r="U18" s="130"/>
      <c r="V18" s="130"/>
      <c r="W18" s="130"/>
      <c r="X18" s="130"/>
      <c r="Y18" s="130"/>
      <c r="Z18" s="130"/>
      <c r="AA18" s="119"/>
      <c r="AB18" s="119"/>
      <c r="AC18" s="119"/>
    </row>
    <row r="19" spans="1:29" ht="24" customHeight="1">
      <c r="A19" s="327"/>
      <c r="B19" s="139" t="s">
        <v>22</v>
      </c>
      <c r="C19" s="139" t="s">
        <v>23</v>
      </c>
      <c r="D19" s="139" t="s">
        <v>185</v>
      </c>
      <c r="E19" s="132" t="s">
        <v>244</v>
      </c>
      <c r="F19" s="132" t="s">
        <v>245</v>
      </c>
      <c r="G19" s="139" t="s">
        <v>25</v>
      </c>
      <c r="H19" s="132" t="s">
        <v>215</v>
      </c>
      <c r="I19" s="132" t="s">
        <v>205</v>
      </c>
      <c r="J19" s="139" t="s">
        <v>212</v>
      </c>
      <c r="K19" s="147" t="s">
        <v>246</v>
      </c>
      <c r="L19" s="139" t="s">
        <v>247</v>
      </c>
      <c r="M19" s="152" t="s">
        <v>248</v>
      </c>
      <c r="N19" s="148"/>
      <c r="O19" s="128"/>
      <c r="P19" s="129"/>
      <c r="Q19" s="129"/>
      <c r="R19" s="130"/>
      <c r="S19" s="130"/>
      <c r="T19" s="130"/>
      <c r="U19" s="130"/>
      <c r="V19" s="130"/>
      <c r="W19" s="130"/>
      <c r="X19" s="130"/>
      <c r="Y19" s="130"/>
      <c r="Z19" s="130"/>
      <c r="AA19" s="119"/>
      <c r="AB19" s="119"/>
      <c r="AC19" s="119"/>
    </row>
    <row r="20" spans="1:29" ht="24" customHeight="1">
      <c r="A20" s="327" t="s">
        <v>249</v>
      </c>
      <c r="B20" s="124" t="s">
        <v>178</v>
      </c>
      <c r="C20" s="124" t="s">
        <v>179</v>
      </c>
      <c r="D20" s="136" t="s">
        <v>180</v>
      </c>
      <c r="E20" s="125" t="s">
        <v>235</v>
      </c>
      <c r="F20" s="126" t="s">
        <v>236</v>
      </c>
      <c r="G20" s="124" t="s">
        <v>250</v>
      </c>
      <c r="H20" s="125" t="s">
        <v>182</v>
      </c>
      <c r="I20" s="126" t="s">
        <v>183</v>
      </c>
      <c r="J20" s="136" t="s">
        <v>192</v>
      </c>
      <c r="K20" s="137" t="s">
        <v>193</v>
      </c>
      <c r="L20" s="136" t="s">
        <v>251</v>
      </c>
      <c r="M20" s="142" t="s">
        <v>203</v>
      </c>
      <c r="N20" s="151" t="s">
        <v>184</v>
      </c>
      <c r="O20" s="150"/>
      <c r="P20" s="129"/>
      <c r="Q20" s="129"/>
      <c r="R20" s="130"/>
      <c r="S20" s="130"/>
      <c r="T20" s="130"/>
      <c r="U20" s="130"/>
      <c r="V20" s="130"/>
      <c r="W20" s="130"/>
      <c r="X20" s="130"/>
      <c r="Y20" s="130"/>
      <c r="Z20" s="130"/>
      <c r="AA20" s="119"/>
      <c r="AB20" s="119"/>
      <c r="AC20" s="119"/>
    </row>
    <row r="21" spans="1:29" ht="24" customHeight="1">
      <c r="A21" s="327"/>
      <c r="B21" s="139" t="s">
        <v>22</v>
      </c>
      <c r="C21" s="139" t="s">
        <v>23</v>
      </c>
      <c r="D21" s="139" t="s">
        <v>185</v>
      </c>
      <c r="E21" s="132" t="s">
        <v>244</v>
      </c>
      <c r="F21" s="132" t="s">
        <v>252</v>
      </c>
      <c r="G21" s="139" t="s">
        <v>25</v>
      </c>
      <c r="H21" s="132" t="s">
        <v>186</v>
      </c>
      <c r="I21" s="132" t="s">
        <v>205</v>
      </c>
      <c r="J21" s="160" t="s">
        <v>253</v>
      </c>
      <c r="K21" s="156" t="s">
        <v>247</v>
      </c>
      <c r="L21" s="161" t="s">
        <v>254</v>
      </c>
      <c r="M21" s="156" t="s">
        <v>212</v>
      </c>
      <c r="N21" s="145" t="s">
        <v>255</v>
      </c>
      <c r="O21" s="150"/>
      <c r="P21" s="129"/>
      <c r="Q21" s="129"/>
      <c r="R21" s="130"/>
      <c r="S21" s="130"/>
      <c r="T21" s="130"/>
      <c r="U21" s="130"/>
      <c r="V21" s="130"/>
      <c r="W21" s="130"/>
      <c r="X21" s="130"/>
      <c r="Y21" s="130"/>
      <c r="Z21" s="130"/>
      <c r="AA21" s="119"/>
      <c r="AB21" s="119"/>
      <c r="AC21" s="119"/>
    </row>
    <row r="22" spans="1:29" ht="24" customHeight="1">
      <c r="A22" s="327" t="s">
        <v>256</v>
      </c>
      <c r="B22" s="124" t="s">
        <v>178</v>
      </c>
      <c r="C22" s="124" t="s">
        <v>179</v>
      </c>
      <c r="D22" s="136" t="s">
        <v>180</v>
      </c>
      <c r="E22" s="137" t="s">
        <v>193</v>
      </c>
      <c r="F22" s="136" t="s">
        <v>257</v>
      </c>
      <c r="G22" s="142" t="s">
        <v>203</v>
      </c>
      <c r="H22" s="151" t="s">
        <v>184</v>
      </c>
      <c r="I22" s="162"/>
      <c r="J22" s="158"/>
      <c r="K22" s="163"/>
      <c r="L22" s="158"/>
      <c r="M22" s="164"/>
      <c r="N22" s="158"/>
      <c r="O22" s="129"/>
      <c r="P22" s="129"/>
      <c r="Q22" s="129"/>
      <c r="R22" s="130"/>
      <c r="S22" s="130"/>
      <c r="T22" s="130"/>
      <c r="U22" s="130"/>
      <c r="V22" s="130"/>
      <c r="W22" s="130"/>
      <c r="X22" s="130"/>
      <c r="Y22" s="130"/>
      <c r="Z22" s="119"/>
      <c r="AA22" s="119"/>
      <c r="AB22" s="119"/>
      <c r="AC22" s="119"/>
    </row>
    <row r="23" spans="1:29" ht="24" customHeight="1">
      <c r="A23" s="327"/>
      <c r="B23" s="139" t="s">
        <v>22</v>
      </c>
      <c r="C23" s="139" t="s">
        <v>23</v>
      </c>
      <c r="D23" s="139" t="s">
        <v>185</v>
      </c>
      <c r="E23" s="139" t="s">
        <v>240</v>
      </c>
      <c r="F23" s="139" t="s">
        <v>258</v>
      </c>
      <c r="G23" s="139" t="s">
        <v>212</v>
      </c>
      <c r="H23" s="165" t="s">
        <v>259</v>
      </c>
      <c r="I23" s="150"/>
      <c r="J23" s="128"/>
      <c r="K23" s="128"/>
      <c r="L23" s="128"/>
      <c r="M23" s="128"/>
      <c r="N23" s="128"/>
      <c r="O23" s="129"/>
      <c r="P23" s="129"/>
      <c r="Q23" s="129"/>
      <c r="R23" s="130"/>
      <c r="S23" s="130"/>
      <c r="T23" s="130"/>
      <c r="U23" s="130"/>
      <c r="V23" s="130"/>
      <c r="W23" s="130"/>
      <c r="X23" s="130"/>
      <c r="Y23" s="130"/>
      <c r="Z23" s="119"/>
      <c r="AA23" s="119"/>
      <c r="AB23" s="119"/>
      <c r="AC23" s="119"/>
    </row>
    <row r="24" spans="1:29" ht="24" customHeight="1">
      <c r="A24" s="166"/>
      <c r="B24" s="167"/>
      <c r="C24" s="167"/>
      <c r="D24" s="119"/>
      <c r="E24" s="167"/>
      <c r="F24" s="167"/>
      <c r="G24" s="167"/>
      <c r="H24" s="167"/>
      <c r="I24" s="167"/>
      <c r="J24" s="167"/>
      <c r="K24" s="167"/>
      <c r="L24" s="167"/>
      <c r="M24" s="167"/>
      <c r="N24" s="167"/>
      <c r="O24" s="167"/>
      <c r="P24" s="167"/>
      <c r="Q24" s="167"/>
      <c r="R24" s="130"/>
      <c r="S24" s="130"/>
      <c r="T24" s="130"/>
      <c r="U24" s="130"/>
      <c r="V24" s="130"/>
      <c r="W24" s="130"/>
      <c r="X24" s="130"/>
      <c r="Y24" s="130"/>
      <c r="Z24" s="130"/>
      <c r="AA24" s="119"/>
      <c r="AB24" s="119"/>
      <c r="AC24" s="119"/>
    </row>
    <row r="25" spans="1:29" ht="24" customHeight="1">
      <c r="A25" s="166"/>
      <c r="B25" s="167"/>
      <c r="C25" s="167"/>
      <c r="D25" s="119"/>
      <c r="E25" s="167"/>
      <c r="F25" s="167"/>
      <c r="G25" s="167"/>
      <c r="H25" s="167"/>
      <c r="I25" s="167"/>
      <c r="J25" s="167"/>
      <c r="K25" s="167"/>
      <c r="L25" s="167"/>
      <c r="M25" s="168"/>
      <c r="O25" s="167"/>
      <c r="P25" s="167"/>
      <c r="Q25" s="167"/>
      <c r="R25" s="130"/>
      <c r="S25" s="130"/>
      <c r="T25" s="130"/>
      <c r="U25" s="130"/>
      <c r="V25" s="130"/>
      <c r="W25" s="130"/>
      <c r="X25" s="130"/>
      <c r="Y25" s="130"/>
      <c r="Z25" s="130"/>
      <c r="AA25" s="119"/>
      <c r="AB25" s="119"/>
      <c r="AC25" s="119"/>
    </row>
    <row r="26" spans="1:29" ht="24" customHeight="1">
      <c r="A26" s="166"/>
      <c r="B26" s="167"/>
      <c r="C26" s="167"/>
      <c r="D26" s="119"/>
      <c r="E26" s="167"/>
      <c r="F26" s="167"/>
      <c r="G26" s="167"/>
      <c r="H26" s="167"/>
      <c r="I26" s="167"/>
      <c r="J26" s="167"/>
      <c r="K26" s="167"/>
      <c r="L26" s="167"/>
      <c r="M26" s="167"/>
      <c r="N26" s="167"/>
      <c r="O26" s="167"/>
      <c r="P26" s="167"/>
      <c r="Q26" s="167"/>
      <c r="R26" s="130"/>
      <c r="S26" s="130"/>
      <c r="T26" s="130"/>
      <c r="U26" s="130"/>
      <c r="V26" s="130"/>
      <c r="W26" s="130"/>
      <c r="X26" s="130"/>
      <c r="Y26" s="130"/>
      <c r="Z26" s="130"/>
      <c r="AA26" s="119"/>
      <c r="AB26" s="119"/>
      <c r="AC26" s="119"/>
    </row>
    <row r="27" spans="1:29" ht="24" customHeight="1">
      <c r="A27" s="166"/>
      <c r="B27" s="167"/>
      <c r="C27" s="167"/>
      <c r="D27" s="167"/>
      <c r="E27" s="167"/>
      <c r="F27" s="167"/>
      <c r="G27" s="167"/>
      <c r="H27" s="167"/>
      <c r="I27" s="167"/>
      <c r="J27" s="167"/>
      <c r="K27" s="167"/>
      <c r="L27" s="167"/>
      <c r="M27" s="167"/>
      <c r="N27" s="167"/>
      <c r="O27" s="167"/>
      <c r="P27" s="167"/>
      <c r="Q27" s="167"/>
      <c r="R27" s="130"/>
      <c r="S27" s="130"/>
      <c r="T27" s="130"/>
      <c r="U27" s="130"/>
      <c r="V27" s="130"/>
      <c r="W27" s="130"/>
      <c r="X27" s="130"/>
      <c r="Y27" s="130"/>
      <c r="Z27" s="130"/>
      <c r="AA27" s="119"/>
      <c r="AB27" s="119"/>
      <c r="AC27" s="119"/>
    </row>
    <row r="28" spans="1:29" ht="24" customHeight="1">
      <c r="A28" s="166"/>
      <c r="B28" s="167"/>
      <c r="C28" s="167"/>
      <c r="D28" s="167"/>
      <c r="E28" s="167"/>
      <c r="F28" s="167"/>
      <c r="G28" s="167"/>
      <c r="H28" s="167"/>
      <c r="I28" s="167"/>
      <c r="J28" s="167"/>
      <c r="K28" s="167"/>
      <c r="L28" s="167"/>
      <c r="M28" s="167"/>
      <c r="N28" s="167"/>
      <c r="O28" s="167"/>
      <c r="P28" s="167"/>
      <c r="Q28" s="167"/>
      <c r="R28" s="130"/>
      <c r="S28" s="130"/>
      <c r="T28" s="130"/>
      <c r="U28" s="130"/>
      <c r="V28" s="130"/>
      <c r="W28" s="130"/>
      <c r="X28" s="130"/>
      <c r="Y28" s="130"/>
      <c r="Z28" s="130"/>
      <c r="AA28" s="119"/>
      <c r="AB28" s="119"/>
      <c r="AC28" s="119"/>
    </row>
    <row r="29" spans="1:29" ht="24" customHeight="1">
      <c r="A29" s="166"/>
      <c r="B29" s="167"/>
      <c r="C29" s="167"/>
      <c r="D29" s="167"/>
      <c r="E29" s="167"/>
      <c r="F29" s="167"/>
      <c r="G29" s="167"/>
      <c r="H29" s="167"/>
      <c r="I29" s="167"/>
      <c r="J29" s="167"/>
      <c r="K29" s="167"/>
      <c r="L29" s="167"/>
      <c r="M29" s="167"/>
      <c r="N29" s="167"/>
      <c r="O29" s="167"/>
      <c r="P29" s="167"/>
      <c r="Q29" s="167"/>
      <c r="R29" s="130"/>
      <c r="S29" s="130"/>
      <c r="T29" s="130"/>
      <c r="U29" s="130"/>
      <c r="V29" s="130"/>
      <c r="W29" s="130"/>
      <c r="X29" s="130"/>
      <c r="Y29" s="130"/>
      <c r="Z29" s="130"/>
      <c r="AA29" s="119"/>
      <c r="AB29" s="119"/>
      <c r="AC29" s="119"/>
    </row>
    <row r="30" spans="1:29" ht="24" customHeight="1">
      <c r="A30" s="16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row>
    <row r="31" spans="1:29" ht="24" customHeight="1">
      <c r="A31" s="16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row>
    <row r="32" spans="1:29" ht="24" customHeight="1">
      <c r="A32" s="16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row>
    <row r="33" spans="1:29" ht="24" customHeight="1">
      <c r="A33" s="16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row>
    <row r="34" spans="1:29" ht="24" customHeight="1">
      <c r="A34" s="16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row>
    <row r="35" spans="1:29" ht="24" customHeight="1">
      <c r="A35" s="16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row>
    <row r="36" spans="1:29" ht="24" customHeight="1">
      <c r="A36" s="16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row>
    <row r="37" spans="1:29" ht="24" customHeight="1">
      <c r="A37" s="16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row>
    <row r="38" spans="1:29" ht="24" customHeight="1">
      <c r="A38" s="16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row>
    <row r="39" spans="1:29" ht="24" customHeight="1">
      <c r="A39" s="16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row>
    <row r="40" spans="1:29" ht="24" customHeight="1">
      <c r="A40" s="16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row>
    <row r="41" spans="1:29" ht="24" customHeight="1">
      <c r="A41" s="16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row>
    <row r="42" spans="1:29" ht="24" customHeight="1">
      <c r="A42" s="16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row>
    <row r="43" spans="1:29" ht="24" customHeight="1">
      <c r="A43" s="16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row>
    <row r="44" spans="1:29" ht="24" customHeight="1">
      <c r="A44" s="16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row>
    <row r="45" spans="1:29" ht="24" customHeight="1">
      <c r="A45" s="16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row>
    <row r="46" spans="1:29" ht="24" customHeight="1">
      <c r="A46" s="16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29" ht="24" customHeight="1">
      <c r="A47" s="16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29" ht="24" customHeight="1">
      <c r="A48" s="16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row>
    <row r="49" spans="1:29" ht="24" customHeight="1">
      <c r="A49" s="16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row>
    <row r="50" spans="1:29" ht="24" customHeight="1">
      <c r="A50" s="16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row>
    <row r="51" spans="1:29" ht="24" customHeight="1">
      <c r="A51" s="16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row>
    <row r="52" spans="1:29" ht="24" customHeight="1">
      <c r="A52" s="16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row>
    <row r="53" spans="1:29" ht="24" customHeight="1">
      <c r="A53" s="16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row>
    <row r="54" spans="1:29" ht="24" customHeight="1">
      <c r="A54" s="16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1:29" ht="24" customHeight="1">
      <c r="A55" s="16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row>
    <row r="56" spans="1:29" ht="24" customHeight="1">
      <c r="A56" s="16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row>
    <row r="57" spans="1:29" ht="24" customHeight="1">
      <c r="A57" s="16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row>
    <row r="58" spans="1:29" ht="24" customHeight="1">
      <c r="A58" s="16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row>
    <row r="59" spans="1:29" ht="24" customHeight="1">
      <c r="A59" s="16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row>
    <row r="60" spans="1:29" ht="24" customHeight="1">
      <c r="A60" s="16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row>
    <row r="61" spans="1:29" ht="24" customHeight="1">
      <c r="A61" s="16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row>
    <row r="62" spans="1:29" ht="24" customHeight="1">
      <c r="A62" s="16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row>
    <row r="63" spans="1:29" ht="24" customHeight="1">
      <c r="A63" s="16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row>
    <row r="64" spans="1:29" ht="24" customHeight="1">
      <c r="A64" s="16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row>
    <row r="65" spans="1:29" ht="24" customHeight="1">
      <c r="A65" s="16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row>
    <row r="66" spans="1:29" ht="24" customHeight="1">
      <c r="A66" s="16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row>
    <row r="67" spans="1:29" ht="24" customHeight="1">
      <c r="A67" s="16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row>
    <row r="68" spans="1:29" ht="24" customHeight="1">
      <c r="A68" s="16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row>
    <row r="69" spans="1:29" ht="24" customHeight="1">
      <c r="A69" s="16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row>
    <row r="70" spans="1:29" ht="24" customHeight="1">
      <c r="A70" s="16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row>
    <row r="71" spans="1:29" ht="24" customHeight="1">
      <c r="A71" s="16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row>
    <row r="72" spans="1:29" ht="24" customHeight="1">
      <c r="A72" s="16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row>
    <row r="73" spans="1:29" ht="24" customHeight="1">
      <c r="A73" s="16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row>
    <row r="74" spans="1:29" ht="24" customHeight="1">
      <c r="A74" s="16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row>
    <row r="75" spans="1:29" ht="24" customHeight="1">
      <c r="A75" s="16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row>
    <row r="76" spans="1:29" ht="24" customHeight="1">
      <c r="A76" s="16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row>
    <row r="77" spans="1:29" ht="24" customHeight="1">
      <c r="A77" s="16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row>
    <row r="78" spans="1:29" ht="24" customHeight="1">
      <c r="A78" s="16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row>
    <row r="79" spans="1:29" ht="24" customHeight="1">
      <c r="A79" s="16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row>
    <row r="80" spans="1:29" ht="24" customHeight="1">
      <c r="A80" s="16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row>
    <row r="81" spans="1:29" ht="24" customHeight="1">
      <c r="A81" s="16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row>
    <row r="82" spans="1:29" ht="24" customHeight="1">
      <c r="A82" s="16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row>
    <row r="83" spans="1:29" ht="24" customHeight="1">
      <c r="A83" s="16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row>
    <row r="84" spans="1:29" ht="24" customHeight="1">
      <c r="A84" s="16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row>
    <row r="85" spans="1:29" ht="24" customHeight="1">
      <c r="A85" s="16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row>
    <row r="86" spans="1:29" ht="24" customHeight="1">
      <c r="A86" s="16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row>
    <row r="87" spans="1:29" ht="24" customHeight="1">
      <c r="A87" s="16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row>
    <row r="88" spans="1:29" ht="24" customHeight="1">
      <c r="A88" s="16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row>
    <row r="89" spans="1:29" ht="24" customHeight="1">
      <c r="A89" s="16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row>
    <row r="90" spans="1:29" ht="24" customHeight="1">
      <c r="A90" s="16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row>
    <row r="91" spans="1:29" ht="24" customHeight="1">
      <c r="A91" s="16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row>
    <row r="92" spans="1:29" ht="24" customHeight="1">
      <c r="A92" s="16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row>
    <row r="93" spans="1:29" ht="24" customHeight="1">
      <c r="A93" s="16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row>
    <row r="94" spans="1:29" ht="24" customHeight="1">
      <c r="A94" s="16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row>
    <row r="95" spans="1:29" ht="24" customHeight="1">
      <c r="A95" s="16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row>
    <row r="96" spans="1:29" ht="24" customHeight="1">
      <c r="A96" s="16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row>
    <row r="97" spans="1:29" ht="24" customHeight="1">
      <c r="A97" s="16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row>
    <row r="98" spans="1:29" ht="24" customHeight="1">
      <c r="A98" s="16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row>
    <row r="99" spans="1:29" ht="24" customHeight="1">
      <c r="A99" s="16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row>
    <row r="100" spans="1:29" ht="24" customHeight="1">
      <c r="A100" s="16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row>
    <row r="101" spans="1:29" ht="24" customHeight="1">
      <c r="A101" s="16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row>
    <row r="102" spans="1:29" ht="24" customHeight="1">
      <c r="A102" s="16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row>
    <row r="103" spans="1:29" ht="24" customHeight="1">
      <c r="A103" s="16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row>
    <row r="104" spans="1:29" ht="24" customHeight="1">
      <c r="A104" s="16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row>
    <row r="105" spans="1:29" ht="24" customHeight="1">
      <c r="A105" s="16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row>
    <row r="106" spans="1:29" ht="24" customHeight="1">
      <c r="A106" s="16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row>
    <row r="107" spans="1:29" ht="24" customHeight="1">
      <c r="A107" s="16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row>
    <row r="108" spans="1:29" ht="24" customHeight="1">
      <c r="A108" s="16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row>
    <row r="109" spans="1:29" ht="24" customHeight="1">
      <c r="A109" s="16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row>
    <row r="110" spans="1:29" ht="24" customHeight="1">
      <c r="A110" s="16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row>
    <row r="111" spans="1:29" ht="24" customHeight="1">
      <c r="A111" s="16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row>
    <row r="112" spans="1:29" ht="24" customHeight="1">
      <c r="A112" s="16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row>
    <row r="113" spans="1:29" ht="24" customHeight="1">
      <c r="A113" s="16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row>
    <row r="114" spans="1:29" ht="24" customHeight="1">
      <c r="A114" s="16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row>
    <row r="115" spans="1:29" ht="24" customHeight="1">
      <c r="A115" s="16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row>
    <row r="116" spans="1:29" ht="24" customHeight="1">
      <c r="A116" s="16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row>
    <row r="117" spans="1:29" ht="24" customHeight="1">
      <c r="A117" s="16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row>
    <row r="118" spans="1:29" ht="24" customHeight="1">
      <c r="A118" s="16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row>
    <row r="119" spans="1:29" ht="24" customHeight="1">
      <c r="A119" s="16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row>
    <row r="120" spans="1:29" ht="24" customHeight="1">
      <c r="A120" s="16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row>
    <row r="121" spans="1:29" ht="24" customHeight="1">
      <c r="A121" s="16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row>
    <row r="122" spans="1:29" ht="24" customHeight="1">
      <c r="A122" s="16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row>
    <row r="123" spans="1:29" ht="24" customHeight="1">
      <c r="A123" s="16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row>
    <row r="124" spans="1:29" ht="24" customHeight="1">
      <c r="A124" s="16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row>
    <row r="125" spans="1:29" ht="24" customHeight="1">
      <c r="A125" s="16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row>
    <row r="126" spans="1:29" ht="24" customHeight="1">
      <c r="A126" s="16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row>
    <row r="127" spans="1:29" ht="24" customHeight="1">
      <c r="A127" s="16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row>
    <row r="128" spans="1:29" ht="24" customHeight="1">
      <c r="A128" s="16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row>
    <row r="129" spans="1:29" ht="24" customHeight="1">
      <c r="A129" s="16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row>
    <row r="130" spans="1:29" ht="24" customHeight="1">
      <c r="A130" s="16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row>
    <row r="131" spans="1:29" ht="24" customHeight="1">
      <c r="A131" s="16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row>
    <row r="132" spans="1:29" ht="24" customHeight="1">
      <c r="A132" s="16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row>
    <row r="133" spans="1:29" ht="24" customHeight="1">
      <c r="A133" s="16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row>
    <row r="134" spans="1:29" ht="24" customHeight="1">
      <c r="A134" s="16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row>
    <row r="135" spans="1:29" ht="24" customHeight="1">
      <c r="A135" s="16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row>
    <row r="136" spans="1:29" ht="24" customHeight="1">
      <c r="A136" s="16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row>
    <row r="137" spans="1:29" ht="24" customHeight="1">
      <c r="A137" s="16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row>
    <row r="138" spans="1:29" ht="24" customHeight="1">
      <c r="A138" s="16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row>
    <row r="139" spans="1:29" ht="24" customHeight="1">
      <c r="A139" s="16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row>
    <row r="140" spans="1:29" ht="24" customHeight="1">
      <c r="A140" s="16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row>
    <row r="141" spans="1:29" ht="24" customHeight="1">
      <c r="A141" s="16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row>
    <row r="142" spans="1:29" ht="24" customHeight="1">
      <c r="A142" s="16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row>
    <row r="143" spans="1:29" ht="24" customHeight="1">
      <c r="A143" s="16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row>
    <row r="144" spans="1:29" ht="24" customHeight="1">
      <c r="A144" s="16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row>
    <row r="145" spans="1:29" ht="24" customHeight="1">
      <c r="A145" s="16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row>
    <row r="146" spans="1:29" ht="24" customHeight="1">
      <c r="A146" s="16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row>
    <row r="147" spans="1:29" ht="24" customHeight="1">
      <c r="A147" s="16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row>
    <row r="148" spans="1:29" ht="24" customHeight="1">
      <c r="A148" s="16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row>
    <row r="149" spans="1:29" ht="24" customHeight="1">
      <c r="A149" s="16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row>
    <row r="150" spans="1:29" ht="24" customHeight="1">
      <c r="A150" s="16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row>
    <row r="151" spans="1:29" ht="24" customHeight="1">
      <c r="A151" s="16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row>
    <row r="152" spans="1:29" ht="24" customHeight="1">
      <c r="A152" s="16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row>
    <row r="153" spans="1:29" ht="24" customHeight="1">
      <c r="A153" s="16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row>
    <row r="154" spans="1:29" ht="24" customHeight="1">
      <c r="A154" s="16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row>
    <row r="155" spans="1:29" ht="24" customHeight="1">
      <c r="A155" s="16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row>
    <row r="156" spans="1:29" ht="24" customHeight="1">
      <c r="A156" s="16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row>
    <row r="157" spans="1:29" ht="24" customHeight="1">
      <c r="A157" s="16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row>
    <row r="158" spans="1:29" ht="24" customHeight="1">
      <c r="A158" s="16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row>
    <row r="159" spans="1:29" ht="24" customHeight="1">
      <c r="A159" s="16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row>
    <row r="160" spans="1:29" ht="24" customHeight="1">
      <c r="A160" s="16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row>
    <row r="161" spans="1:29" ht="24" customHeight="1">
      <c r="A161" s="16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row>
    <row r="162" spans="1:29" ht="24" customHeight="1">
      <c r="A162" s="16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row>
    <row r="163" spans="1:29" ht="24" customHeight="1">
      <c r="A163" s="16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row>
    <row r="164" spans="1:29" ht="24" customHeight="1">
      <c r="A164" s="16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row>
    <row r="165" spans="1:29" ht="24" customHeight="1">
      <c r="A165" s="16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row>
    <row r="166" spans="1:29" ht="24" customHeight="1">
      <c r="A166" s="16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row>
    <row r="167" spans="1:29" ht="24" customHeight="1">
      <c r="A167" s="16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row>
    <row r="168" spans="1:29" ht="24" customHeight="1">
      <c r="A168" s="16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row>
    <row r="169" spans="1:29" ht="24" customHeight="1">
      <c r="A169" s="16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row>
    <row r="170" spans="1:29" ht="24" customHeight="1">
      <c r="A170" s="16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row>
    <row r="171" spans="1:29" ht="24" customHeight="1">
      <c r="A171" s="16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row>
    <row r="172" spans="1:29" ht="24" customHeight="1">
      <c r="A172" s="16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row>
    <row r="173" spans="1:29" ht="24" customHeight="1">
      <c r="A173" s="16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row>
    <row r="174" spans="1:29" ht="24" customHeight="1">
      <c r="A174" s="16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row>
    <row r="175" spans="1:29" ht="24" customHeight="1">
      <c r="A175" s="16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row>
    <row r="176" spans="1:29" ht="24" customHeight="1">
      <c r="A176" s="16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row>
    <row r="177" spans="1:29" ht="24" customHeight="1">
      <c r="A177" s="16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row>
    <row r="178" spans="1:29" ht="24" customHeight="1">
      <c r="A178" s="16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row>
    <row r="179" spans="1:29" ht="24" customHeight="1">
      <c r="A179" s="16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row>
    <row r="180" spans="1:29" ht="24" customHeight="1">
      <c r="A180" s="16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row>
    <row r="181" spans="1:29" ht="24" customHeight="1">
      <c r="A181" s="16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row>
    <row r="182" spans="1:29" ht="24" customHeight="1">
      <c r="A182" s="16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row>
    <row r="183" spans="1:29" ht="24" customHeight="1">
      <c r="A183" s="16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row>
    <row r="184" spans="1:29" ht="24" customHeight="1">
      <c r="A184" s="16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row>
    <row r="185" spans="1:29" ht="24" customHeight="1">
      <c r="A185" s="16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row>
    <row r="186" spans="1:29" ht="24" customHeight="1">
      <c r="A186" s="16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row>
    <row r="187" spans="1:29" ht="24" customHeight="1">
      <c r="A187" s="16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row>
    <row r="188" spans="1:29" ht="24" customHeight="1">
      <c r="A188" s="16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row>
    <row r="189" spans="1:29" ht="24" customHeight="1">
      <c r="A189" s="16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row>
    <row r="190" spans="1:29" ht="24" customHeight="1">
      <c r="A190" s="16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row>
    <row r="191" spans="1:29" ht="24" customHeight="1">
      <c r="A191" s="16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row>
    <row r="192" spans="1:29" ht="24" customHeight="1">
      <c r="A192" s="16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row>
    <row r="193" spans="1:29" ht="24" customHeight="1">
      <c r="A193" s="16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row>
    <row r="194" spans="1:29" ht="24" customHeight="1">
      <c r="A194" s="16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row>
    <row r="195" spans="1:29" ht="24" customHeight="1">
      <c r="A195" s="16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row>
    <row r="196" spans="1:29" ht="24" customHeight="1">
      <c r="A196" s="16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row>
    <row r="197" spans="1:29" ht="24" customHeight="1">
      <c r="A197" s="16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row>
    <row r="198" spans="1:29" ht="24" customHeight="1">
      <c r="A198" s="16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row>
    <row r="199" spans="1:29" ht="24" customHeight="1">
      <c r="A199" s="16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row>
    <row r="200" spans="1:29" ht="24" customHeight="1">
      <c r="A200" s="16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row>
    <row r="201" spans="1:29" ht="24" customHeight="1">
      <c r="A201" s="16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row>
    <row r="202" spans="1:29" ht="24" customHeight="1">
      <c r="A202" s="16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row>
    <row r="203" spans="1:29" ht="24" customHeight="1">
      <c r="A203" s="16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row>
    <row r="204" spans="1:29" ht="24" customHeight="1">
      <c r="A204" s="16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row>
    <row r="205" spans="1:29" ht="24" customHeight="1">
      <c r="A205" s="16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row>
    <row r="206" spans="1:29" ht="24" customHeight="1">
      <c r="A206" s="16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row>
    <row r="207" spans="1:29" ht="24" customHeight="1">
      <c r="A207" s="16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row>
    <row r="208" spans="1:29" ht="24" customHeight="1">
      <c r="A208" s="16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row>
    <row r="209" spans="1:29" ht="24" customHeight="1">
      <c r="A209" s="16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row>
    <row r="210" spans="1:29" ht="24" customHeight="1">
      <c r="A210" s="16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row>
    <row r="211" spans="1:29" ht="24" customHeight="1">
      <c r="A211" s="16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row>
    <row r="212" spans="1:29" ht="24" customHeight="1">
      <c r="A212" s="16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row>
    <row r="213" spans="1:29" ht="24" customHeight="1">
      <c r="A213" s="16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row>
    <row r="214" spans="1:29" ht="24" customHeight="1">
      <c r="A214" s="16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row>
    <row r="215" spans="1:29" ht="24" customHeight="1">
      <c r="A215" s="16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row>
    <row r="216" spans="1:29" ht="24" customHeight="1">
      <c r="A216" s="16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row>
    <row r="217" spans="1:29" ht="24" customHeight="1">
      <c r="A217" s="16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row>
    <row r="218" spans="1:29" ht="24" customHeight="1">
      <c r="A218" s="16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row>
    <row r="219" spans="1:29" ht="24" customHeight="1">
      <c r="A219" s="16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row>
    <row r="220" spans="1:29" ht="24" customHeight="1">
      <c r="A220" s="16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row>
    <row r="221" spans="1:29" ht="24" customHeight="1">
      <c r="A221" s="16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row>
    <row r="222" spans="1:29" ht="24" customHeight="1">
      <c r="A222" s="16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row>
    <row r="223" spans="1:29" ht="24" customHeight="1">
      <c r="A223" s="16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row>
    <row r="224" spans="1:29" ht="24" customHeight="1">
      <c r="A224" s="16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row>
    <row r="225" spans="1:29" ht="24" customHeight="1">
      <c r="A225" s="16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row>
    <row r="226" spans="1:29" ht="24" customHeight="1">
      <c r="A226" s="16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row>
    <row r="227" spans="1:29" ht="24" customHeight="1">
      <c r="A227" s="16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row>
    <row r="228" spans="1:29" ht="24" customHeight="1">
      <c r="A228" s="16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row>
    <row r="229" spans="1:29" ht="24" customHeight="1">
      <c r="A229" s="16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row>
    <row r="230" spans="1:29" ht="24" customHeight="1">
      <c r="A230" s="16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row>
    <row r="231" spans="1:29" ht="24" customHeight="1">
      <c r="A231" s="16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row>
    <row r="232" spans="1:29" ht="24" customHeight="1">
      <c r="A232" s="16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row>
    <row r="233" spans="1:29" ht="24" customHeight="1">
      <c r="A233" s="16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row>
    <row r="234" spans="1:29" ht="24" customHeight="1">
      <c r="A234" s="16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row>
    <row r="235" spans="1:29" ht="24" customHeight="1">
      <c r="A235" s="16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row>
    <row r="236" spans="1:29" ht="24" customHeight="1">
      <c r="A236" s="16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row>
    <row r="237" spans="1:29" ht="24" customHeight="1">
      <c r="A237" s="16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row>
    <row r="238" spans="1:29" ht="24" customHeight="1">
      <c r="A238" s="16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row>
    <row r="239" spans="1:29" ht="24" customHeight="1">
      <c r="A239" s="16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row>
    <row r="240" spans="1:29" ht="24" customHeight="1">
      <c r="A240" s="16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row>
    <row r="241" spans="1:29" ht="24" customHeight="1">
      <c r="A241" s="16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row>
    <row r="242" spans="1:29" ht="24" customHeight="1">
      <c r="A242" s="16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row>
    <row r="243" spans="1:29" ht="24" customHeight="1">
      <c r="A243" s="16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row>
    <row r="244" spans="1:29" ht="24" customHeight="1">
      <c r="A244" s="16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row>
    <row r="245" spans="1:29" ht="24" customHeight="1">
      <c r="A245" s="16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row>
    <row r="246" spans="1:29" ht="24" customHeight="1">
      <c r="A246" s="16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row>
    <row r="247" spans="1:29" ht="24" customHeight="1">
      <c r="A247" s="16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row>
    <row r="248" spans="1:29" ht="24" customHeight="1">
      <c r="A248" s="16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row>
    <row r="249" spans="1:29" ht="24" customHeight="1">
      <c r="A249" s="16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row>
    <row r="250" spans="1:29" ht="24" customHeight="1">
      <c r="A250" s="16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row>
    <row r="251" spans="1:29" ht="24" customHeight="1">
      <c r="A251" s="16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row>
    <row r="252" spans="1:29" ht="24" customHeight="1">
      <c r="A252" s="16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row>
    <row r="253" spans="1:29" ht="24" customHeight="1">
      <c r="A253" s="16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row>
    <row r="254" spans="1:29" ht="24" customHeight="1">
      <c r="A254" s="16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row>
    <row r="255" spans="1:29" ht="24" customHeight="1">
      <c r="A255" s="16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row>
    <row r="256" spans="1:29" ht="24" customHeight="1">
      <c r="A256" s="16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row>
    <row r="257" spans="1:29" ht="24" customHeight="1">
      <c r="A257" s="16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row>
    <row r="258" spans="1:29" ht="24" customHeight="1">
      <c r="A258" s="16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row>
    <row r="259" spans="1:29" ht="24" customHeight="1">
      <c r="A259" s="16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row>
    <row r="260" spans="1:29" ht="24" customHeight="1">
      <c r="A260" s="16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row>
    <row r="261" spans="1:29" ht="24" customHeight="1">
      <c r="A261" s="16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row>
    <row r="262" spans="1:29" ht="24" customHeight="1">
      <c r="A262" s="16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row>
    <row r="263" spans="1:29" ht="24" customHeight="1">
      <c r="A263" s="16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row>
    <row r="264" spans="1:29" ht="24" customHeight="1">
      <c r="A264" s="16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row>
    <row r="265" spans="1:29" ht="24" customHeight="1">
      <c r="A265" s="16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row>
    <row r="266" spans="1:29" ht="24" customHeight="1">
      <c r="A266" s="16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row>
    <row r="267" spans="1:29" ht="24" customHeight="1">
      <c r="A267" s="16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row>
    <row r="268" spans="1:29" ht="24" customHeight="1">
      <c r="A268" s="16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row>
    <row r="269" spans="1:29" ht="24" customHeight="1">
      <c r="A269" s="16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row>
    <row r="270" spans="1:29" ht="24" customHeight="1">
      <c r="A270" s="16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row>
    <row r="271" spans="1:29" ht="24" customHeight="1">
      <c r="A271" s="16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row>
    <row r="272" spans="1:29" ht="24" customHeight="1">
      <c r="A272" s="16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row>
    <row r="273" spans="1:29" ht="24" customHeight="1">
      <c r="A273" s="16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row>
    <row r="274" spans="1:29" ht="24" customHeight="1">
      <c r="A274" s="16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row>
    <row r="275" spans="1:29" ht="24" customHeight="1">
      <c r="A275" s="16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row>
    <row r="276" spans="1:29" ht="24" customHeight="1">
      <c r="A276" s="16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row>
    <row r="277" spans="1:29" ht="24" customHeight="1">
      <c r="A277" s="16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row>
    <row r="278" spans="1:29" ht="24" customHeight="1">
      <c r="A278" s="16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row>
    <row r="279" spans="1:29" ht="24" customHeight="1">
      <c r="A279" s="16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row>
    <row r="280" spans="1:29" ht="24" customHeight="1">
      <c r="A280" s="16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row>
    <row r="281" spans="1:29" ht="24" customHeight="1">
      <c r="A281" s="16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row>
    <row r="282" spans="1:29" ht="24" customHeight="1">
      <c r="A282" s="16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row>
    <row r="283" spans="1:29" ht="24" customHeight="1">
      <c r="A283" s="16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row>
    <row r="284" spans="1:29" ht="24" customHeight="1">
      <c r="A284" s="16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row>
    <row r="285" spans="1:29" ht="24" customHeight="1">
      <c r="A285" s="16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row>
    <row r="286" spans="1:29" ht="24" customHeight="1">
      <c r="A286" s="16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row>
    <row r="287" spans="1:29" ht="24" customHeight="1">
      <c r="A287" s="16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row>
    <row r="288" spans="1:29" ht="24" customHeight="1">
      <c r="A288" s="16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row>
    <row r="289" spans="1:29" ht="24" customHeight="1">
      <c r="A289" s="16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row>
    <row r="290" spans="1:29" ht="24" customHeight="1">
      <c r="A290" s="16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row>
    <row r="291" spans="1:29" ht="24" customHeight="1">
      <c r="A291" s="16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row>
    <row r="292" spans="1:29" ht="24" customHeight="1">
      <c r="A292" s="16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row>
    <row r="293" spans="1:29" ht="24" customHeight="1">
      <c r="A293" s="16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row>
    <row r="294" spans="1:29" ht="24" customHeight="1">
      <c r="A294" s="16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row>
    <row r="295" spans="1:29" ht="24" customHeight="1">
      <c r="A295" s="16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row>
    <row r="296" spans="1:29" ht="24" customHeight="1">
      <c r="A296" s="16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row>
    <row r="297" spans="1:29" ht="24" customHeight="1">
      <c r="A297" s="16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row>
    <row r="298" spans="1:29" ht="24" customHeight="1">
      <c r="A298" s="16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row>
    <row r="299" spans="1:29" ht="24" customHeight="1">
      <c r="A299" s="16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row>
    <row r="300" spans="1:29" ht="24" customHeight="1">
      <c r="A300" s="16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row>
    <row r="301" spans="1:29" ht="24" customHeight="1">
      <c r="A301" s="16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row>
    <row r="302" spans="1:29" ht="24" customHeight="1">
      <c r="A302" s="16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row>
    <row r="303" spans="1:29" ht="24" customHeight="1">
      <c r="A303" s="16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row>
    <row r="304" spans="1:29" ht="24" customHeight="1">
      <c r="A304" s="16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row>
    <row r="305" spans="1:29" ht="24" customHeight="1">
      <c r="A305" s="16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row>
    <row r="306" spans="1:29" ht="24" customHeight="1">
      <c r="A306" s="16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row>
    <row r="307" spans="1:29" ht="24" customHeight="1">
      <c r="A307" s="16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row>
    <row r="308" spans="1:29" ht="24" customHeight="1">
      <c r="A308" s="16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row>
    <row r="309" spans="1:29" ht="24" customHeight="1">
      <c r="A309" s="16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row>
    <row r="310" spans="1:29" ht="24" customHeight="1">
      <c r="A310" s="16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row>
    <row r="311" spans="1:29" ht="24" customHeight="1">
      <c r="A311" s="16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row>
    <row r="312" spans="1:29" ht="24" customHeight="1">
      <c r="A312" s="16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row>
    <row r="313" spans="1:29" ht="24" customHeight="1">
      <c r="A313" s="16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row>
    <row r="314" spans="1:29" ht="24" customHeight="1">
      <c r="A314" s="16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row>
    <row r="315" spans="1:29" ht="24" customHeight="1">
      <c r="A315" s="16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row>
    <row r="316" spans="1:29" ht="24" customHeight="1">
      <c r="A316" s="16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row>
    <row r="317" spans="1:29" ht="24" customHeight="1">
      <c r="A317" s="16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row>
    <row r="318" spans="1:29" ht="24" customHeight="1">
      <c r="A318" s="16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row>
    <row r="319" spans="1:29" ht="24" customHeight="1">
      <c r="A319" s="16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row>
    <row r="320" spans="1:29" ht="24" customHeight="1">
      <c r="A320" s="16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row>
    <row r="321" spans="1:29" ht="24" customHeight="1">
      <c r="A321" s="16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row>
    <row r="322" spans="1:29" ht="24" customHeight="1">
      <c r="A322" s="16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row>
    <row r="323" spans="1:29" ht="24" customHeight="1">
      <c r="A323" s="16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row>
    <row r="324" spans="1:29" ht="24" customHeight="1">
      <c r="A324" s="16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row>
    <row r="325" spans="1:29" ht="24" customHeight="1">
      <c r="A325" s="169"/>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row>
    <row r="326" spans="1:29" ht="24" customHeight="1">
      <c r="A326" s="169"/>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row>
    <row r="327" spans="1:29" ht="24" customHeight="1">
      <c r="A327" s="16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row>
    <row r="328" spans="1:29" ht="24" customHeight="1">
      <c r="A328" s="16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row>
    <row r="329" spans="1:29" ht="24" customHeight="1">
      <c r="A329" s="16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row>
    <row r="330" spans="1:29" ht="24" customHeight="1">
      <c r="A330" s="16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row>
    <row r="331" spans="1:29" ht="24" customHeight="1">
      <c r="A331" s="16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row>
    <row r="332" spans="1:29" ht="24" customHeight="1">
      <c r="A332" s="16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row>
    <row r="333" spans="1:29" ht="24" customHeight="1">
      <c r="A333" s="16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row>
    <row r="334" spans="1:29" ht="24" customHeight="1">
      <c r="A334" s="16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row>
    <row r="335" spans="1:29" ht="24" customHeight="1">
      <c r="A335" s="16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row>
    <row r="336" spans="1:29" ht="24" customHeight="1">
      <c r="A336" s="16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row>
    <row r="337" spans="1:29" ht="24" customHeight="1">
      <c r="A337" s="169"/>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row>
    <row r="338" spans="1:29" ht="24" customHeight="1">
      <c r="A338" s="169"/>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row>
    <row r="339" spans="1:29" ht="24" customHeight="1">
      <c r="A339" s="16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row>
    <row r="340" spans="1:29" ht="24" customHeight="1">
      <c r="A340" s="16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row>
    <row r="341" spans="1:29" ht="24" customHeight="1">
      <c r="A341" s="16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row>
    <row r="342" spans="1:29" ht="24" customHeight="1">
      <c r="A342" s="16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row>
    <row r="343" spans="1:29" ht="24" customHeight="1">
      <c r="A343" s="16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row>
    <row r="344" spans="1:29" ht="24" customHeight="1">
      <c r="A344" s="16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row>
    <row r="345" spans="1:29" ht="24" customHeight="1">
      <c r="A345" s="16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row>
    <row r="346" spans="1:29" ht="24" customHeight="1">
      <c r="A346" s="16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row>
    <row r="347" spans="1:29" ht="24" customHeight="1">
      <c r="A347" s="169"/>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row>
    <row r="348" spans="1:29" ht="24" customHeight="1">
      <c r="A348" s="169"/>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row>
    <row r="349" spans="1:29" ht="24" customHeight="1">
      <c r="A349" s="169"/>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row>
    <row r="350" spans="1:29" ht="24" customHeight="1">
      <c r="A350" s="16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row>
    <row r="351" spans="1:29" ht="24" customHeight="1">
      <c r="A351" s="16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row>
    <row r="352" spans="1:29" ht="24" customHeight="1">
      <c r="A352" s="16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row>
    <row r="353" spans="1:29" ht="24" customHeight="1">
      <c r="A353" s="16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row>
    <row r="354" spans="1:29" ht="24" customHeight="1">
      <c r="A354" s="16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row>
    <row r="355" spans="1:29" ht="24" customHeight="1">
      <c r="A355" s="16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row>
    <row r="356" spans="1:29" ht="24" customHeight="1">
      <c r="A356" s="16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row>
    <row r="357" spans="1:29" ht="24" customHeight="1">
      <c r="A357" s="16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row>
    <row r="358" spans="1:29" ht="24" customHeight="1">
      <c r="A358" s="169"/>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row>
    <row r="359" spans="1:29" ht="24" customHeight="1">
      <c r="A359" s="169"/>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row>
    <row r="360" spans="1:29" ht="24" customHeight="1">
      <c r="A360" s="169"/>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row>
    <row r="361" spans="1:29" ht="24" customHeight="1">
      <c r="A361" s="16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row>
    <row r="362" spans="1:29" ht="24" customHeight="1">
      <c r="A362" s="16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row>
    <row r="363" spans="1:29" ht="24" customHeight="1">
      <c r="A363" s="16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row>
    <row r="364" spans="1:29" ht="24" customHeight="1">
      <c r="A364" s="16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row>
    <row r="365" spans="1:29" ht="24" customHeight="1">
      <c r="A365" s="16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row>
    <row r="366" spans="1:29" ht="24" customHeight="1">
      <c r="A366" s="16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row>
    <row r="367" spans="1:29" ht="24" customHeight="1">
      <c r="A367" s="16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row>
    <row r="368" spans="1:29" ht="24" customHeight="1">
      <c r="A368" s="16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row>
    <row r="369" spans="1:29" ht="24" customHeight="1">
      <c r="A369" s="169"/>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row>
    <row r="370" spans="1:29" ht="24" customHeight="1">
      <c r="A370" s="169"/>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row>
    <row r="371" spans="1:29" ht="24" customHeight="1">
      <c r="A371" s="16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row>
    <row r="372" spans="1:29" ht="24" customHeight="1">
      <c r="A372" s="16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row>
    <row r="373" spans="1:29" ht="24" customHeight="1">
      <c r="A373" s="16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row>
    <row r="374" spans="1:29" ht="24" customHeight="1">
      <c r="A374" s="16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row>
    <row r="375" spans="1:29" ht="24" customHeight="1">
      <c r="A375" s="16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row>
    <row r="376" spans="1:29" ht="24" customHeight="1">
      <c r="A376" s="16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row>
    <row r="377" spans="1:29" ht="24" customHeight="1">
      <c r="A377" s="16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row>
    <row r="378" spans="1:29" ht="24" customHeight="1">
      <c r="A378" s="16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row>
    <row r="379" spans="1:29" ht="24" customHeight="1">
      <c r="A379" s="16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row>
    <row r="380" spans="1:29" ht="24" customHeight="1">
      <c r="A380" s="169"/>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row>
    <row r="381" spans="1:29" ht="24" customHeight="1">
      <c r="A381" s="169"/>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row>
    <row r="382" spans="1:29" ht="24" customHeight="1">
      <c r="A382" s="169"/>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row>
    <row r="383" spans="1:29" ht="24" customHeight="1">
      <c r="A383" s="16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row>
    <row r="384" spans="1:29" ht="24" customHeight="1">
      <c r="A384" s="16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row>
    <row r="385" spans="1:29" ht="24" customHeight="1">
      <c r="A385" s="16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row>
    <row r="386" spans="1:29" ht="24" customHeight="1">
      <c r="A386" s="16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row>
    <row r="387" spans="1:29" ht="24" customHeight="1">
      <c r="A387" s="16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row>
    <row r="388" spans="1:29" ht="24" customHeight="1">
      <c r="A388" s="16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row>
    <row r="389" spans="1:29" ht="24" customHeight="1">
      <c r="A389" s="16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row>
    <row r="390" spans="1:29" ht="24" customHeight="1">
      <c r="A390" s="16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row>
    <row r="391" spans="1:29" ht="24" customHeight="1">
      <c r="A391" s="169"/>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row>
    <row r="392" spans="1:29" ht="24" customHeight="1">
      <c r="A392" s="169"/>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row>
    <row r="393" spans="1:29" ht="24" customHeight="1">
      <c r="A393" s="169"/>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row>
    <row r="394" spans="1:29" ht="24" customHeight="1">
      <c r="A394" s="16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row>
    <row r="395" spans="1:29" ht="24" customHeight="1">
      <c r="A395" s="16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row>
    <row r="396" spans="1:29" ht="24" customHeight="1">
      <c r="A396" s="16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row>
    <row r="397" spans="1:29" ht="24" customHeight="1">
      <c r="A397" s="16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row>
    <row r="398" spans="1:29" ht="24" customHeight="1">
      <c r="A398" s="16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row>
    <row r="399" spans="1:29" ht="24" customHeight="1">
      <c r="A399" s="16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row>
    <row r="400" spans="1:29" ht="24" customHeight="1">
      <c r="A400" s="16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row>
    <row r="401" spans="1:29" ht="24" customHeight="1">
      <c r="A401" s="16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row>
    <row r="402" spans="1:29" ht="24" customHeight="1">
      <c r="A402" s="169"/>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row>
    <row r="403" spans="1:29" ht="24" customHeight="1">
      <c r="A403" s="169"/>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row>
    <row r="404" spans="1:29" ht="24" customHeight="1">
      <c r="A404" s="169"/>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row>
    <row r="405" spans="1:29" ht="24" customHeight="1">
      <c r="A405" s="16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row>
    <row r="406" spans="1:29" ht="24" customHeight="1">
      <c r="A406" s="16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row>
    <row r="407" spans="1:29" ht="24" customHeight="1">
      <c r="A407" s="16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row>
    <row r="408" spans="1:29" ht="24" customHeight="1">
      <c r="A408" s="16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row>
    <row r="409" spans="1:29" ht="24" customHeight="1">
      <c r="A409" s="16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row>
    <row r="410" spans="1:29" ht="24" customHeight="1">
      <c r="A410" s="16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row>
    <row r="411" spans="1:29" ht="24" customHeight="1">
      <c r="A411" s="16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row>
    <row r="412" spans="1:29" ht="24" customHeight="1">
      <c r="A412" s="16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row>
    <row r="413" spans="1:29" ht="24" customHeight="1">
      <c r="A413" s="169"/>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row>
    <row r="414" spans="1:29" ht="24" customHeight="1">
      <c r="A414" s="169"/>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row>
    <row r="415" spans="1:29" ht="24" customHeight="1">
      <c r="A415" s="169"/>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row>
    <row r="416" spans="1:29" ht="24" customHeight="1">
      <c r="A416" s="16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row>
    <row r="417" spans="1:29" ht="24" customHeight="1">
      <c r="A417" s="16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row>
    <row r="418" spans="1:29" ht="24" customHeight="1">
      <c r="A418" s="16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row>
    <row r="419" spans="1:29" ht="24" customHeight="1">
      <c r="A419" s="16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row>
    <row r="420" spans="1:29" ht="24" customHeight="1">
      <c r="A420" s="16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row>
    <row r="421" spans="1:29" ht="24" customHeight="1">
      <c r="A421" s="16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row>
    <row r="422" spans="1:29" ht="24" customHeight="1">
      <c r="A422" s="16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row>
    <row r="423" spans="1:29" ht="24" customHeight="1">
      <c r="A423" s="16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row>
    <row r="424" spans="1:29" ht="24" customHeight="1">
      <c r="A424" s="169"/>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row>
    <row r="425" spans="1:29" ht="24" customHeight="1">
      <c r="A425" s="169"/>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row>
    <row r="426" spans="1:29" ht="24" customHeight="1">
      <c r="A426" s="169"/>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row>
    <row r="427" spans="1:29" ht="24" customHeight="1">
      <c r="A427" s="16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row>
    <row r="428" spans="1:29" ht="24" customHeight="1">
      <c r="A428" s="16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row>
    <row r="429" spans="1:29" ht="24" customHeight="1">
      <c r="A429" s="16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row>
    <row r="430" spans="1:29" ht="24" customHeight="1">
      <c r="A430" s="16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row>
    <row r="431" spans="1:29" ht="24" customHeight="1">
      <c r="A431" s="16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row>
    <row r="432" spans="1:29" ht="24" customHeight="1">
      <c r="A432" s="16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row>
    <row r="433" spans="1:29" ht="24" customHeight="1">
      <c r="A433" s="16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row>
    <row r="434" spans="1:29" ht="24" customHeight="1">
      <c r="A434" s="16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row>
    <row r="435" spans="1:29" ht="24" customHeight="1">
      <c r="A435" s="169"/>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row>
    <row r="436" spans="1:29" ht="24" customHeight="1">
      <c r="A436" s="169"/>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row>
    <row r="437" spans="1:29" ht="24" customHeight="1">
      <c r="A437" s="169"/>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row>
    <row r="438" spans="1:29" ht="24" customHeight="1">
      <c r="A438" s="16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row>
    <row r="439" spans="1:29" ht="24" customHeight="1">
      <c r="A439" s="16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row>
    <row r="440" spans="1:29" ht="24" customHeight="1">
      <c r="A440" s="16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row>
    <row r="441" spans="1:29" ht="24" customHeight="1">
      <c r="A441" s="16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row>
    <row r="442" spans="1:29" ht="24" customHeight="1">
      <c r="A442" s="16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row>
    <row r="443" spans="1:29" ht="24" customHeight="1">
      <c r="A443" s="16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row>
    <row r="444" spans="1:29" ht="24" customHeight="1">
      <c r="A444" s="16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row>
    <row r="445" spans="1:29" ht="24" customHeight="1">
      <c r="A445" s="16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row>
    <row r="446" spans="1:29" ht="24" customHeight="1">
      <c r="A446" s="169"/>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row>
    <row r="447" spans="1:29" ht="24" customHeight="1">
      <c r="A447" s="169"/>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row>
    <row r="448" spans="1:29" ht="24" customHeight="1">
      <c r="A448" s="169"/>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row>
    <row r="449" spans="1:29" ht="24" customHeight="1">
      <c r="A449" s="16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row>
    <row r="450" spans="1:29" ht="24" customHeight="1">
      <c r="A450" s="16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row>
    <row r="451" spans="1:29" ht="24" customHeight="1">
      <c r="A451" s="16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row>
    <row r="452" spans="1:29" ht="24" customHeight="1">
      <c r="A452" s="16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row>
    <row r="453" spans="1:29" ht="24" customHeight="1">
      <c r="A453" s="16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row>
    <row r="454" spans="1:29" ht="24" customHeight="1">
      <c r="A454" s="16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row>
    <row r="455" spans="1:29" ht="24" customHeight="1">
      <c r="A455" s="16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row>
    <row r="456" spans="1:29" ht="24" customHeight="1">
      <c r="A456" s="16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row>
    <row r="457" spans="1:29" ht="24" customHeight="1">
      <c r="A457" s="169"/>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row>
    <row r="458" spans="1:29" ht="24" customHeight="1">
      <c r="A458" s="169"/>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row>
    <row r="459" spans="1:29" ht="24" customHeight="1">
      <c r="A459" s="169"/>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row>
    <row r="460" spans="1:29" ht="24" customHeight="1">
      <c r="A460" s="16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row>
    <row r="461" spans="1:29" ht="24" customHeight="1">
      <c r="A461" s="16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row>
    <row r="462" spans="1:29" ht="24" customHeight="1">
      <c r="A462" s="16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row>
    <row r="463" spans="1:29" ht="24" customHeight="1">
      <c r="A463" s="16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row>
    <row r="464" spans="1:29" ht="24" customHeight="1">
      <c r="A464" s="16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row>
    <row r="465" spans="1:29" ht="24" customHeight="1">
      <c r="A465" s="16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row>
    <row r="466" spans="1:29" ht="24" customHeight="1">
      <c r="A466" s="16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row>
    <row r="467" spans="1:29" ht="24" customHeight="1">
      <c r="A467" s="16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row>
    <row r="468" spans="1:29" ht="24" customHeight="1">
      <c r="A468" s="169"/>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row>
    <row r="469" spans="1:29" ht="24" customHeight="1">
      <c r="A469" s="169"/>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row>
    <row r="470" spans="1:29" ht="24" customHeight="1">
      <c r="A470" s="169"/>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row>
    <row r="471" spans="1:29" ht="24" customHeight="1">
      <c r="A471" s="16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row>
    <row r="472" spans="1:29" ht="24" customHeight="1">
      <c r="A472" s="16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row>
    <row r="473" spans="1:29" ht="24" customHeight="1">
      <c r="A473" s="16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row>
    <row r="474" spans="1:29" ht="24" customHeight="1">
      <c r="A474" s="16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row>
    <row r="475" spans="1:29" ht="24" customHeight="1">
      <c r="A475" s="16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row>
    <row r="476" spans="1:29" ht="24" customHeight="1">
      <c r="A476" s="16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row>
    <row r="477" spans="1:29" ht="24" customHeight="1">
      <c r="A477" s="16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row>
    <row r="478" spans="1:29" ht="24" customHeight="1">
      <c r="A478" s="16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row>
    <row r="479" spans="1:29" ht="24" customHeight="1">
      <c r="A479" s="16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row>
    <row r="480" spans="1:29" ht="24" customHeight="1">
      <c r="A480" s="16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row>
    <row r="481" spans="1:29" ht="24" customHeight="1">
      <c r="A481" s="169"/>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row>
    <row r="482" spans="1:29" ht="24" customHeight="1">
      <c r="A482" s="16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row>
    <row r="483" spans="1:29" ht="24" customHeight="1">
      <c r="A483" s="16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row>
    <row r="484" spans="1:29" ht="24" customHeight="1">
      <c r="A484" s="16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row>
    <row r="485" spans="1:29" ht="24" customHeight="1">
      <c r="A485" s="16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row>
    <row r="486" spans="1:29" ht="24" customHeight="1">
      <c r="A486" s="16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row>
    <row r="487" spans="1:29" ht="24" customHeight="1">
      <c r="A487" s="16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row>
    <row r="488" spans="1:29" ht="24" customHeight="1">
      <c r="A488" s="16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row>
    <row r="489" spans="1:29" ht="24" customHeight="1">
      <c r="A489" s="16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row>
    <row r="490" spans="1:29" ht="24" customHeight="1">
      <c r="A490" s="169"/>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row>
    <row r="491" spans="1:29" ht="24" customHeight="1">
      <c r="A491" s="16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row>
    <row r="492" spans="1:29" ht="24" customHeight="1">
      <c r="A492" s="169"/>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row>
    <row r="493" spans="1:29" ht="24" customHeight="1">
      <c r="A493" s="16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row>
    <row r="494" spans="1:29" ht="24" customHeight="1">
      <c r="A494" s="16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row>
    <row r="495" spans="1:29" ht="24" customHeight="1">
      <c r="A495" s="16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row>
    <row r="496" spans="1:29" ht="24" customHeight="1">
      <c r="A496" s="16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row>
    <row r="497" spans="1:29" ht="24" customHeight="1">
      <c r="A497" s="16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row>
    <row r="498" spans="1:29" ht="24" customHeight="1">
      <c r="A498" s="16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row>
    <row r="499" spans="1:29" ht="24" customHeight="1">
      <c r="A499" s="16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row>
    <row r="500" spans="1:29" ht="24" customHeight="1">
      <c r="A500" s="16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row>
    <row r="501" spans="1:29" ht="24" customHeight="1">
      <c r="A501" s="169"/>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row>
    <row r="502" spans="1:29" ht="24" customHeight="1">
      <c r="A502" s="169"/>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row>
    <row r="503" spans="1:29" ht="24" customHeight="1">
      <c r="A503" s="169"/>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row>
    <row r="504" spans="1:29" ht="24" customHeight="1">
      <c r="A504" s="16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row>
    <row r="505" spans="1:29" ht="24" customHeight="1">
      <c r="A505" s="16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row>
    <row r="506" spans="1:29" ht="24" customHeight="1">
      <c r="A506" s="16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row>
    <row r="507" spans="1:29" ht="24" customHeight="1">
      <c r="A507" s="16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row>
    <row r="508" spans="1:29" ht="24" customHeight="1">
      <c r="A508" s="16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row>
    <row r="509" spans="1:29" ht="24" customHeight="1">
      <c r="A509" s="16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row>
    <row r="510" spans="1:29" ht="24" customHeight="1">
      <c r="A510" s="16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row>
    <row r="511" spans="1:29" ht="24" customHeight="1">
      <c r="A511" s="16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row>
    <row r="512" spans="1:29" ht="24" customHeight="1">
      <c r="A512" s="169"/>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row>
    <row r="513" spans="1:29" ht="24" customHeight="1">
      <c r="A513" s="169"/>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row>
    <row r="514" spans="1:29" ht="24" customHeight="1">
      <c r="A514" s="169"/>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row>
    <row r="515" spans="1:29" ht="24" customHeight="1">
      <c r="A515" s="16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row>
    <row r="516" spans="1:29" ht="24" customHeight="1">
      <c r="A516" s="16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row>
    <row r="517" spans="1:29" ht="24" customHeight="1">
      <c r="A517" s="16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row>
    <row r="518" spans="1:29" ht="24" customHeight="1">
      <c r="A518" s="16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row>
    <row r="519" spans="1:29" ht="24" customHeight="1">
      <c r="A519" s="16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row>
    <row r="520" spans="1:29" ht="24" customHeight="1">
      <c r="A520" s="16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row>
    <row r="521" spans="1:29" ht="24" customHeight="1">
      <c r="A521" s="16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row>
    <row r="522" spans="1:29" ht="24" customHeight="1">
      <c r="A522" s="16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row>
    <row r="523" spans="1:29" ht="24" customHeight="1">
      <c r="A523" s="169"/>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row>
    <row r="524" spans="1:29" ht="24" customHeight="1">
      <c r="A524" s="169"/>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row>
    <row r="525" spans="1:29" ht="24" customHeight="1">
      <c r="A525" s="16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row>
    <row r="526" spans="1:29" ht="24" customHeight="1">
      <c r="A526" s="16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row>
    <row r="527" spans="1:29" ht="24" customHeight="1">
      <c r="A527" s="16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row>
    <row r="528" spans="1:29" ht="24" customHeight="1">
      <c r="A528" s="16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row>
    <row r="529" spans="1:29" ht="24" customHeight="1">
      <c r="A529" s="16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row>
    <row r="530" spans="1:29" ht="24" customHeight="1">
      <c r="A530" s="16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row>
    <row r="531" spans="1:29" ht="24" customHeight="1">
      <c r="A531" s="16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row>
    <row r="532" spans="1:29" ht="24" customHeight="1">
      <c r="A532" s="16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row>
    <row r="533" spans="1:29" ht="24" customHeight="1">
      <c r="A533" s="16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row>
    <row r="534" spans="1:29" ht="24" customHeight="1">
      <c r="A534" s="169"/>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row>
    <row r="535" spans="1:29" ht="24" customHeight="1">
      <c r="A535" s="169"/>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row>
    <row r="536" spans="1:29" ht="24" customHeight="1">
      <c r="A536" s="169"/>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row>
    <row r="537" spans="1:29" ht="24" customHeight="1">
      <c r="A537" s="16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row>
    <row r="538" spans="1:29" ht="24" customHeight="1">
      <c r="A538" s="16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row>
    <row r="539" spans="1:29" ht="24" customHeight="1">
      <c r="A539" s="16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row>
    <row r="540" spans="1:29" ht="24" customHeight="1">
      <c r="A540" s="16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row>
    <row r="541" spans="1:29" ht="24" customHeight="1">
      <c r="A541" s="16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row>
    <row r="542" spans="1:29" ht="24" customHeight="1">
      <c r="A542" s="16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row>
    <row r="543" spans="1:29" ht="24" customHeight="1">
      <c r="A543" s="16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row>
    <row r="544" spans="1:29" ht="24" customHeight="1">
      <c r="A544" s="16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row>
    <row r="545" spans="1:29" ht="24" customHeight="1">
      <c r="A545" s="169"/>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row>
    <row r="546" spans="1:29" ht="24" customHeight="1">
      <c r="A546" s="169"/>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row>
    <row r="547" spans="1:29" ht="24" customHeight="1">
      <c r="A547" s="169"/>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row>
    <row r="548" spans="1:29" ht="24" customHeight="1">
      <c r="A548" s="16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row>
    <row r="549" spans="1:29" ht="24" customHeight="1">
      <c r="A549" s="16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row>
    <row r="550" spans="1:29" ht="24" customHeight="1">
      <c r="A550" s="16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row>
    <row r="551" spans="1:29" ht="24" customHeight="1">
      <c r="A551" s="16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row>
    <row r="552" spans="1:29" ht="24" customHeight="1">
      <c r="A552" s="16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row>
    <row r="553" spans="1:29" ht="24" customHeight="1">
      <c r="A553" s="16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row>
    <row r="554" spans="1:29" ht="24" customHeight="1">
      <c r="A554" s="16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row>
    <row r="555" spans="1:29" ht="24" customHeight="1">
      <c r="A555" s="16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row>
    <row r="556" spans="1:29" ht="24" customHeight="1">
      <c r="A556" s="169"/>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row>
    <row r="557" spans="1:29" ht="24" customHeight="1">
      <c r="A557" s="169"/>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row>
    <row r="558" spans="1:29" ht="24" customHeight="1">
      <c r="A558" s="169"/>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row>
    <row r="559" spans="1:29" ht="24" customHeight="1">
      <c r="A559" s="16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row>
    <row r="560" spans="1:29" ht="24" customHeight="1">
      <c r="A560" s="16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row>
    <row r="561" spans="1:29" ht="24" customHeight="1">
      <c r="A561" s="16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row>
    <row r="562" spans="1:29" ht="24" customHeight="1">
      <c r="A562" s="16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row>
    <row r="563" spans="1:29" ht="24" customHeight="1">
      <c r="A563" s="16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row>
    <row r="564" spans="1:29" ht="24" customHeight="1">
      <c r="A564" s="16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row>
    <row r="565" spans="1:29" ht="24" customHeight="1">
      <c r="A565" s="16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row>
    <row r="566" spans="1:29" ht="24" customHeight="1">
      <c r="A566" s="16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row>
    <row r="567" spans="1:29" ht="24" customHeight="1">
      <c r="A567" s="169"/>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row>
    <row r="568" spans="1:29" ht="24" customHeight="1">
      <c r="A568" s="169"/>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row>
    <row r="569" spans="1:29" ht="24" customHeight="1">
      <c r="A569" s="169"/>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row>
    <row r="570" spans="1:29" ht="24" customHeight="1">
      <c r="A570" s="16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row>
    <row r="571" spans="1:29" ht="24" customHeight="1">
      <c r="A571" s="16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row>
    <row r="572" spans="1:29" ht="24" customHeight="1">
      <c r="A572" s="16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row>
    <row r="573" spans="1:29" ht="24" customHeight="1">
      <c r="A573" s="16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row>
    <row r="574" spans="1:29" ht="24" customHeight="1">
      <c r="A574" s="16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row>
    <row r="575" spans="1:29" ht="24" customHeight="1">
      <c r="A575" s="16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row>
    <row r="576" spans="1:29" ht="24" customHeight="1">
      <c r="A576" s="16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row>
    <row r="577" spans="1:29" ht="24" customHeight="1">
      <c r="A577" s="16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row>
    <row r="578" spans="1:29" ht="24" customHeight="1">
      <c r="A578" s="169"/>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row>
    <row r="579" spans="1:29" ht="24" customHeight="1">
      <c r="A579" s="16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row>
    <row r="580" spans="1:29" ht="24" customHeight="1">
      <c r="A580" s="169"/>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row>
    <row r="581" spans="1:29" ht="24" customHeight="1">
      <c r="A581" s="16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row>
    <row r="582" spans="1:29" ht="24" customHeight="1">
      <c r="A582" s="16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row>
    <row r="583" spans="1:29" ht="24" customHeight="1">
      <c r="A583" s="16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row>
    <row r="584" spans="1:29" ht="24" customHeight="1">
      <c r="A584" s="16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row>
    <row r="585" spans="1:29" ht="24" customHeight="1">
      <c r="A585" s="16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row>
    <row r="586" spans="1:29" ht="24" customHeight="1">
      <c r="A586" s="16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row>
    <row r="587" spans="1:29" ht="24" customHeight="1">
      <c r="A587" s="16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row>
    <row r="588" spans="1:29" ht="24" customHeight="1">
      <c r="A588" s="16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row>
    <row r="589" spans="1:29" ht="24" customHeight="1">
      <c r="A589" s="169"/>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row>
    <row r="590" spans="1:29" ht="24" customHeight="1">
      <c r="A590" s="169"/>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row>
    <row r="591" spans="1:29" ht="24" customHeight="1">
      <c r="A591" s="16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row>
    <row r="592" spans="1:29" ht="24" customHeight="1">
      <c r="A592" s="16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row>
    <row r="593" spans="1:29" ht="24" customHeight="1">
      <c r="A593" s="16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row>
    <row r="594" spans="1:29" ht="24" customHeight="1">
      <c r="A594" s="16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row>
    <row r="595" spans="1:29" ht="24" customHeight="1">
      <c r="A595" s="16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row>
    <row r="596" spans="1:29" ht="24" customHeight="1">
      <c r="A596" s="16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row>
    <row r="597" spans="1:29" ht="24" customHeight="1">
      <c r="A597" s="16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row>
    <row r="598" spans="1:29" ht="24" customHeight="1">
      <c r="A598" s="16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row>
    <row r="599" spans="1:29" ht="24" customHeight="1">
      <c r="A599" s="16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row>
    <row r="600" spans="1:29" ht="24" customHeight="1">
      <c r="A600" s="169"/>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row>
    <row r="601" spans="1:29" ht="24" customHeight="1">
      <c r="A601" s="16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row>
    <row r="602" spans="1:29" ht="24" customHeight="1">
      <c r="A602" s="169"/>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row>
    <row r="603" spans="1:29" ht="24" customHeight="1">
      <c r="A603" s="16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row>
    <row r="604" spans="1:29" ht="24" customHeight="1">
      <c r="A604" s="16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row>
    <row r="605" spans="1:29" ht="24" customHeight="1">
      <c r="A605" s="16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row>
    <row r="606" spans="1:29" ht="24" customHeight="1">
      <c r="A606" s="16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row>
    <row r="607" spans="1:29" ht="24" customHeight="1">
      <c r="A607" s="16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row>
    <row r="608" spans="1:29" ht="24" customHeight="1">
      <c r="A608" s="16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row>
    <row r="609" spans="1:29" ht="24" customHeight="1">
      <c r="A609" s="16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row>
    <row r="610" spans="1:29" ht="24" customHeight="1">
      <c r="A610" s="16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row>
    <row r="611" spans="1:29" ht="24" customHeight="1">
      <c r="A611" s="169"/>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row>
    <row r="612" spans="1:29" ht="24" customHeight="1">
      <c r="A612" s="169"/>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row>
    <row r="613" spans="1:29" ht="24" customHeight="1">
      <c r="A613" s="169"/>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row>
    <row r="614" spans="1:29" ht="24" customHeight="1">
      <c r="A614" s="16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row>
    <row r="615" spans="1:29" ht="24" customHeight="1">
      <c r="A615" s="16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row>
    <row r="616" spans="1:29" ht="24" customHeight="1">
      <c r="A616" s="16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row>
    <row r="617" spans="1:29" ht="24" customHeight="1">
      <c r="A617" s="16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row>
    <row r="618" spans="1:29" ht="24" customHeight="1">
      <c r="A618" s="16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row>
    <row r="619" spans="1:29" ht="24" customHeight="1">
      <c r="A619" s="16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row>
    <row r="620" spans="1:29" ht="24" customHeight="1">
      <c r="A620" s="16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row>
    <row r="621" spans="1:29" ht="24" customHeight="1">
      <c r="A621" s="16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row>
    <row r="622" spans="1:29" ht="24" customHeight="1">
      <c r="A622" s="169"/>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row>
    <row r="623" spans="1:29" ht="24" customHeight="1">
      <c r="A623" s="16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row>
    <row r="624" spans="1:29" ht="24" customHeight="1">
      <c r="A624" s="16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row>
    <row r="625" spans="1:29" ht="24" customHeight="1">
      <c r="A625" s="16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row>
    <row r="626" spans="1:29" ht="24" customHeight="1">
      <c r="A626" s="16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row>
    <row r="627" spans="1:29" ht="24" customHeight="1">
      <c r="A627" s="16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row>
    <row r="628" spans="1:29" ht="24" customHeight="1">
      <c r="A628" s="16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row>
    <row r="629" spans="1:29" ht="24" customHeight="1">
      <c r="A629" s="16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row>
    <row r="630" spans="1:29" ht="24" customHeight="1">
      <c r="A630" s="16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row>
    <row r="631" spans="1:29" ht="24" customHeight="1">
      <c r="A631" s="16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row>
    <row r="632" spans="1:29" ht="24" customHeight="1">
      <c r="A632" s="16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row>
    <row r="633" spans="1:29" ht="24" customHeight="1">
      <c r="A633" s="16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row>
    <row r="634" spans="1:29" ht="24" customHeight="1">
      <c r="A634" s="169"/>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row>
    <row r="635" spans="1:29" ht="24" customHeight="1">
      <c r="A635" s="169"/>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row>
    <row r="636" spans="1:29" ht="24" customHeight="1">
      <c r="A636" s="16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row>
    <row r="637" spans="1:29" ht="24" customHeight="1">
      <c r="A637" s="16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row>
    <row r="638" spans="1:29" ht="24" customHeight="1">
      <c r="A638" s="16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row>
    <row r="639" spans="1:29" ht="24" customHeight="1">
      <c r="A639" s="16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row>
    <row r="640" spans="1:29" ht="24" customHeight="1">
      <c r="A640" s="16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row>
    <row r="641" spans="1:29" ht="24" customHeight="1">
      <c r="A641" s="16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row>
    <row r="642" spans="1:29" ht="24" customHeight="1">
      <c r="A642" s="16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row>
    <row r="643" spans="1:29" ht="24" customHeight="1">
      <c r="A643" s="16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row>
    <row r="644" spans="1:29" ht="24" customHeight="1">
      <c r="A644" s="169"/>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row>
    <row r="645" spans="1:29" ht="24" customHeight="1">
      <c r="A645" s="169"/>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row>
    <row r="646" spans="1:29" ht="24" customHeight="1">
      <c r="A646" s="169"/>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row>
    <row r="647" spans="1:29" ht="24" customHeight="1">
      <c r="A647" s="16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row>
    <row r="648" spans="1:29" ht="24" customHeight="1">
      <c r="A648" s="16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row>
    <row r="649" spans="1:29" ht="24" customHeight="1">
      <c r="A649" s="16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row>
    <row r="650" spans="1:29" ht="24" customHeight="1">
      <c r="A650" s="16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row>
    <row r="651" spans="1:29" ht="24" customHeight="1">
      <c r="A651" s="16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row>
    <row r="652" spans="1:29" ht="24" customHeight="1">
      <c r="A652" s="16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row>
    <row r="653" spans="1:29" ht="24" customHeight="1">
      <c r="A653" s="16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row>
    <row r="654" spans="1:29" ht="24" customHeight="1">
      <c r="A654" s="16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row>
    <row r="655" spans="1:29" ht="24" customHeight="1">
      <c r="A655" s="169"/>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row>
    <row r="656" spans="1:29" ht="24" customHeight="1">
      <c r="A656" s="169"/>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row>
    <row r="657" spans="1:29" ht="24" customHeight="1">
      <c r="A657" s="169"/>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row>
    <row r="658" spans="1:29" ht="24" customHeight="1">
      <c r="A658" s="16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row>
    <row r="659" spans="1:29" ht="24" customHeight="1">
      <c r="A659" s="16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row>
    <row r="660" spans="1:29" ht="24" customHeight="1">
      <c r="A660" s="16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row>
    <row r="661" spans="1:29" ht="24" customHeight="1">
      <c r="A661" s="16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row>
    <row r="662" spans="1:29" ht="24" customHeight="1">
      <c r="A662" s="16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row>
    <row r="663" spans="1:29" ht="24" customHeight="1">
      <c r="A663" s="16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row>
    <row r="664" spans="1:29" ht="24" customHeight="1">
      <c r="A664" s="16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row>
    <row r="665" spans="1:29" ht="24" customHeight="1">
      <c r="A665" s="16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row>
    <row r="666" spans="1:29" ht="24" customHeight="1">
      <c r="A666" s="169"/>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row>
    <row r="667" spans="1:29" ht="24" customHeight="1">
      <c r="A667" s="16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row>
    <row r="668" spans="1:29" ht="24" customHeight="1">
      <c r="A668" s="169"/>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row>
    <row r="669" spans="1:29" ht="24" customHeight="1">
      <c r="A669" s="16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row>
    <row r="670" spans="1:29" ht="24" customHeight="1">
      <c r="A670" s="16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row>
    <row r="671" spans="1:29" ht="24" customHeight="1">
      <c r="A671" s="16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row>
    <row r="672" spans="1:29" ht="24" customHeight="1">
      <c r="A672" s="16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row>
    <row r="673" spans="1:29" ht="24" customHeight="1">
      <c r="A673" s="16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row>
    <row r="674" spans="1:29" ht="24" customHeight="1">
      <c r="A674" s="16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row>
    <row r="675" spans="1:29" ht="24" customHeight="1">
      <c r="A675" s="16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row>
    <row r="676" spans="1:29" ht="24" customHeight="1">
      <c r="A676" s="16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row>
    <row r="677" spans="1:29" ht="24" customHeight="1">
      <c r="A677" s="169"/>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row>
    <row r="678" spans="1:29" ht="24" customHeight="1">
      <c r="A678" s="169"/>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row>
    <row r="679" spans="1:29" ht="24" customHeight="1">
      <c r="A679" s="169"/>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row>
    <row r="680" spans="1:29" ht="24" customHeight="1">
      <c r="A680" s="16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row>
    <row r="681" spans="1:29" ht="24" customHeight="1">
      <c r="A681" s="16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row>
    <row r="682" spans="1:29" ht="24" customHeight="1">
      <c r="A682" s="16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row>
    <row r="683" spans="1:29" ht="24" customHeight="1">
      <c r="A683" s="16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row>
    <row r="684" spans="1:29" ht="24" customHeight="1">
      <c r="A684" s="16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row>
    <row r="685" spans="1:29" ht="24" customHeight="1">
      <c r="A685" s="16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row>
    <row r="686" spans="1:29" ht="24" customHeight="1">
      <c r="A686" s="16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row>
    <row r="687" spans="1:29" ht="24" customHeight="1">
      <c r="A687" s="16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row>
    <row r="688" spans="1:29" ht="24" customHeight="1">
      <c r="A688" s="169"/>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row>
    <row r="689" spans="1:29" ht="24" customHeight="1">
      <c r="A689" s="169"/>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row>
    <row r="690" spans="1:29" ht="24" customHeight="1">
      <c r="A690" s="169"/>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row>
    <row r="691" spans="1:29" ht="24" customHeight="1">
      <c r="A691" s="16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row>
    <row r="692" spans="1:29" ht="24" customHeight="1">
      <c r="A692" s="16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row>
    <row r="693" spans="1:29" ht="24" customHeight="1">
      <c r="A693" s="16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row>
    <row r="694" spans="1:29" ht="24" customHeight="1">
      <c r="A694" s="16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row>
    <row r="695" spans="1:29" ht="24" customHeight="1">
      <c r="A695" s="16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row>
    <row r="696" spans="1:29" ht="24" customHeight="1">
      <c r="A696" s="16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row>
    <row r="697" spans="1:29" ht="24" customHeight="1">
      <c r="A697" s="16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row>
    <row r="698" spans="1:29" ht="24" customHeight="1">
      <c r="A698" s="16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row>
    <row r="699" spans="1:29" ht="24" customHeight="1">
      <c r="A699" s="169"/>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row>
    <row r="700" spans="1:29" ht="24" customHeight="1">
      <c r="A700" s="169"/>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row>
    <row r="701" spans="1:29" ht="24" customHeight="1">
      <c r="A701" s="169"/>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row>
    <row r="702" spans="1:29" ht="24" customHeight="1">
      <c r="A702" s="16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row>
    <row r="703" spans="1:29" ht="24" customHeight="1">
      <c r="A703" s="16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row>
    <row r="704" spans="1:29" ht="24" customHeight="1">
      <c r="A704" s="16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row>
    <row r="705" spans="1:29" ht="24" customHeight="1">
      <c r="A705" s="16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row>
    <row r="706" spans="1:29" ht="24" customHeight="1">
      <c r="A706" s="16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row>
    <row r="707" spans="1:29" ht="24" customHeight="1">
      <c r="A707" s="16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row>
    <row r="708" spans="1:29" ht="24" customHeight="1">
      <c r="A708" s="16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row>
    <row r="709" spans="1:29" ht="24" customHeight="1">
      <c r="A709" s="16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row>
    <row r="710" spans="1:29" ht="24" customHeight="1">
      <c r="A710" s="16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row>
    <row r="711" spans="1:29" ht="24" customHeight="1">
      <c r="A711" s="16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row>
    <row r="712" spans="1:29" ht="24" customHeight="1">
      <c r="A712" s="169"/>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row>
    <row r="713" spans="1:29" ht="24" customHeight="1">
      <c r="A713" s="16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row>
    <row r="714" spans="1:29" ht="24" customHeight="1">
      <c r="A714" s="16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row>
    <row r="715" spans="1:29" ht="24" customHeight="1">
      <c r="A715" s="16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row>
    <row r="716" spans="1:29" ht="24" customHeight="1">
      <c r="A716" s="16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row>
    <row r="717" spans="1:29" ht="24" customHeight="1">
      <c r="A717" s="16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row>
    <row r="718" spans="1:29" ht="24" customHeight="1">
      <c r="A718" s="16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row>
    <row r="719" spans="1:29" ht="24" customHeight="1">
      <c r="A719" s="16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row>
    <row r="720" spans="1:29" ht="24" customHeight="1">
      <c r="A720" s="16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row>
    <row r="721" spans="1:29" ht="24" customHeight="1">
      <c r="A721" s="169"/>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row>
    <row r="722" spans="1:29" ht="24" customHeight="1">
      <c r="A722" s="169"/>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row>
    <row r="723" spans="1:29" ht="24" customHeight="1">
      <c r="A723" s="169"/>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row>
    <row r="724" spans="1:29" ht="24" customHeight="1">
      <c r="A724" s="16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row>
    <row r="725" spans="1:29" ht="24" customHeight="1">
      <c r="A725" s="16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row>
    <row r="726" spans="1:29" ht="24" customHeight="1">
      <c r="A726" s="16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row>
    <row r="727" spans="1:29" ht="24" customHeight="1">
      <c r="A727" s="16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c r="AA727" s="119"/>
      <c r="AB727" s="119"/>
      <c r="AC727" s="119"/>
    </row>
    <row r="728" spans="1:29" ht="24" customHeight="1">
      <c r="A728" s="16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c r="AA728" s="119"/>
      <c r="AB728" s="119"/>
      <c r="AC728" s="119"/>
    </row>
    <row r="729" spans="1:29" ht="24" customHeight="1">
      <c r="A729" s="16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c r="AA729" s="119"/>
      <c r="AB729" s="119"/>
      <c r="AC729" s="119"/>
    </row>
    <row r="730" spans="1:29" ht="24" customHeight="1">
      <c r="A730" s="16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row>
    <row r="731" spans="1:29" ht="24" customHeight="1">
      <c r="A731" s="16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row>
    <row r="732" spans="1:29" ht="24" customHeight="1">
      <c r="A732" s="16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row>
    <row r="733" spans="1:29" ht="24" customHeight="1">
      <c r="A733" s="169"/>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row>
    <row r="734" spans="1:29" ht="24" customHeight="1">
      <c r="A734" s="169"/>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row>
    <row r="735" spans="1:29" ht="24" customHeight="1">
      <c r="A735" s="16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row>
    <row r="736" spans="1:29" ht="24" customHeight="1">
      <c r="A736" s="16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row>
    <row r="737" spans="1:29" ht="24" customHeight="1">
      <c r="A737" s="16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row>
    <row r="738" spans="1:29" ht="24" customHeight="1">
      <c r="A738" s="16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row>
    <row r="739" spans="1:29" ht="24" customHeight="1">
      <c r="A739" s="16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row>
    <row r="740" spans="1:29" ht="24" customHeight="1">
      <c r="A740" s="16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row>
    <row r="741" spans="1:29" ht="24" customHeight="1">
      <c r="A741" s="16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row>
    <row r="742" spans="1:29" ht="24" customHeight="1">
      <c r="A742" s="16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row>
    <row r="743" spans="1:29" ht="24" customHeight="1">
      <c r="A743" s="169"/>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row>
    <row r="744" spans="1:29" ht="24" customHeight="1">
      <c r="A744" s="169"/>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row>
    <row r="745" spans="1:29" ht="24" customHeight="1">
      <c r="A745" s="169"/>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row>
    <row r="746" spans="1:29" ht="24" customHeight="1">
      <c r="A746" s="16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row>
    <row r="747" spans="1:29" ht="24" customHeight="1">
      <c r="A747" s="16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row>
    <row r="748" spans="1:29" ht="24" customHeight="1">
      <c r="A748" s="16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row>
    <row r="749" spans="1:29" ht="24" customHeight="1">
      <c r="A749" s="16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row>
    <row r="750" spans="1:29" ht="24" customHeight="1">
      <c r="A750" s="16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row>
    <row r="751" spans="1:29" ht="24" customHeight="1">
      <c r="A751" s="16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row>
    <row r="752" spans="1:29" ht="24" customHeight="1">
      <c r="A752" s="16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row>
    <row r="753" spans="1:29" ht="24" customHeight="1">
      <c r="A753" s="16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row>
    <row r="754" spans="1:29" ht="24" customHeight="1">
      <c r="A754" s="169"/>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row>
    <row r="755" spans="1:29" ht="24" customHeight="1">
      <c r="A755" s="169"/>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row>
    <row r="756" spans="1:29" ht="24" customHeight="1">
      <c r="A756" s="169"/>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row>
    <row r="757" spans="1:29" ht="24" customHeight="1">
      <c r="A757" s="16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row>
    <row r="758" spans="1:29" ht="24" customHeight="1">
      <c r="A758" s="16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row>
    <row r="759" spans="1:29" ht="24" customHeight="1">
      <c r="A759" s="16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row>
    <row r="760" spans="1:29" ht="24" customHeight="1">
      <c r="A760" s="16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c r="AA760" s="119"/>
      <c r="AB760" s="119"/>
      <c r="AC760" s="119"/>
    </row>
    <row r="761" spans="1:29" ht="24" customHeight="1">
      <c r="A761" s="16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c r="AA761" s="119"/>
      <c r="AB761" s="119"/>
      <c r="AC761" s="119"/>
    </row>
    <row r="762" spans="1:29" ht="24" customHeight="1">
      <c r="A762" s="16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row>
    <row r="763" spans="1:29" ht="24" customHeight="1">
      <c r="A763" s="16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row>
    <row r="764" spans="1:29" ht="24" customHeight="1">
      <c r="A764" s="16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row>
    <row r="765" spans="1:29" ht="24" customHeight="1">
      <c r="A765" s="169"/>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row>
    <row r="766" spans="1:29" ht="24" customHeight="1">
      <c r="A766" s="169"/>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row>
    <row r="767" spans="1:29" ht="24" customHeight="1">
      <c r="A767" s="169"/>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row>
    <row r="768" spans="1:29" ht="24" customHeight="1">
      <c r="A768" s="16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row>
    <row r="769" spans="1:29" ht="24" customHeight="1">
      <c r="A769" s="16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row>
    <row r="770" spans="1:29" ht="24" customHeight="1">
      <c r="A770" s="16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row>
    <row r="771" spans="1:29" ht="24" customHeight="1">
      <c r="A771" s="16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row>
    <row r="772" spans="1:29" ht="24" customHeight="1">
      <c r="A772" s="16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row>
    <row r="773" spans="1:29" ht="24" customHeight="1">
      <c r="A773" s="16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row>
    <row r="774" spans="1:29" ht="24" customHeight="1">
      <c r="A774" s="16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row>
    <row r="775" spans="1:29" ht="24" customHeight="1">
      <c r="A775" s="16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row>
    <row r="776" spans="1:29" ht="24" customHeight="1">
      <c r="A776" s="169"/>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row>
    <row r="777" spans="1:29" ht="24" customHeight="1">
      <c r="A777" s="169"/>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row>
    <row r="778" spans="1:29" ht="24" customHeight="1">
      <c r="A778" s="169"/>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row>
    <row r="779" spans="1:29" ht="24" customHeight="1">
      <c r="A779" s="16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row>
    <row r="780" spans="1:29" ht="24" customHeight="1">
      <c r="A780" s="16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row>
    <row r="781" spans="1:29" ht="24" customHeight="1">
      <c r="A781" s="16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row>
    <row r="782" spans="1:29" ht="24" customHeight="1">
      <c r="A782" s="16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row>
    <row r="783" spans="1:29" ht="24" customHeight="1">
      <c r="A783" s="16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row>
    <row r="784" spans="1:29" ht="24" customHeight="1">
      <c r="A784" s="16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row>
    <row r="785" spans="1:29" ht="24" customHeight="1">
      <c r="A785" s="16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row>
    <row r="786" spans="1:29" ht="24" customHeight="1">
      <c r="A786" s="16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row>
    <row r="787" spans="1:29" ht="24" customHeight="1">
      <c r="A787" s="169"/>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row>
    <row r="788" spans="1:29" ht="24" customHeight="1">
      <c r="A788" s="169"/>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row>
    <row r="789" spans="1:29" ht="24" customHeight="1">
      <c r="A789" s="169"/>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row>
    <row r="790" spans="1:29" ht="24" customHeight="1">
      <c r="A790" s="16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row>
    <row r="791" spans="1:29" ht="24" customHeight="1">
      <c r="A791" s="16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row>
    <row r="792" spans="1:29" ht="24" customHeight="1">
      <c r="A792" s="16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row>
    <row r="793" spans="1:29" ht="24" customHeight="1">
      <c r="A793" s="16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c r="AA793" s="119"/>
      <c r="AB793" s="119"/>
      <c r="AC793" s="119"/>
    </row>
    <row r="794" spans="1:29" ht="24" customHeight="1">
      <c r="A794" s="16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row>
    <row r="795" spans="1:29" ht="24" customHeight="1">
      <c r="A795" s="16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c r="AA795" s="119"/>
      <c r="AB795" s="119"/>
      <c r="AC795" s="119"/>
    </row>
    <row r="796" spans="1:29" ht="24" customHeight="1">
      <c r="A796" s="16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row>
    <row r="797" spans="1:29" ht="24" customHeight="1">
      <c r="A797" s="16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row>
    <row r="798" spans="1:29" ht="24" customHeight="1">
      <c r="A798" s="169"/>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row>
    <row r="799" spans="1:29" ht="24" customHeight="1">
      <c r="A799" s="169"/>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row>
    <row r="800" spans="1:29" ht="24" customHeight="1">
      <c r="A800" s="169"/>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row>
    <row r="801" spans="1:29" ht="24" customHeight="1">
      <c r="A801" s="16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row>
    <row r="802" spans="1:29" ht="24" customHeight="1">
      <c r="A802" s="16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row>
    <row r="803" spans="1:29" ht="24" customHeight="1">
      <c r="A803" s="16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row>
    <row r="804" spans="1:29" ht="24" customHeight="1">
      <c r="A804" s="16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row>
    <row r="805" spans="1:29" ht="24" customHeight="1">
      <c r="A805" s="16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row>
    <row r="806" spans="1:29" ht="24" customHeight="1">
      <c r="A806" s="16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row>
    <row r="807" spans="1:29" ht="24" customHeight="1">
      <c r="A807" s="16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row>
    <row r="808" spans="1:29" ht="24" customHeight="1">
      <c r="A808" s="16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row>
    <row r="809" spans="1:29" ht="24" customHeight="1">
      <c r="A809" s="169"/>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row>
    <row r="810" spans="1:29" ht="24" customHeight="1">
      <c r="A810" s="169"/>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row>
    <row r="811" spans="1:29" ht="24" customHeight="1">
      <c r="A811" s="169"/>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row>
    <row r="812" spans="1:29" ht="24" customHeight="1">
      <c r="A812" s="16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row>
    <row r="813" spans="1:29" ht="24" customHeight="1">
      <c r="A813" s="16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row>
    <row r="814" spans="1:29" ht="24" customHeight="1">
      <c r="A814" s="16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row>
    <row r="815" spans="1:29" ht="24" customHeight="1">
      <c r="A815" s="16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row>
    <row r="816" spans="1:29" ht="24" customHeight="1">
      <c r="A816" s="16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row>
    <row r="817" spans="1:29" ht="24" customHeight="1">
      <c r="A817" s="16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row>
    <row r="818" spans="1:29" ht="24" customHeight="1">
      <c r="A818" s="16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row>
    <row r="819" spans="1:29" ht="24" customHeight="1">
      <c r="A819" s="16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row>
    <row r="820" spans="1:29" ht="24" customHeight="1">
      <c r="A820" s="169"/>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row>
    <row r="821" spans="1:29" ht="24" customHeight="1">
      <c r="A821" s="169"/>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row>
    <row r="822" spans="1:29" ht="24" customHeight="1">
      <c r="A822" s="169"/>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row>
    <row r="823" spans="1:29" ht="24" customHeight="1">
      <c r="A823" s="16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row>
    <row r="824" spans="1:29" ht="24" customHeight="1">
      <c r="A824" s="16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row>
    <row r="825" spans="1:29" ht="24" customHeight="1">
      <c r="A825" s="16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row>
    <row r="826" spans="1:29" ht="24" customHeight="1">
      <c r="A826" s="16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c r="AA826" s="119"/>
      <c r="AB826" s="119"/>
      <c r="AC826" s="119"/>
    </row>
    <row r="827" spans="1:29" ht="24" customHeight="1">
      <c r="A827" s="16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c r="AA827" s="119"/>
      <c r="AB827" s="119"/>
      <c r="AC827" s="119"/>
    </row>
    <row r="828" spans="1:29" ht="24" customHeight="1">
      <c r="A828" s="16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c r="AA828" s="119"/>
      <c r="AB828" s="119"/>
      <c r="AC828" s="119"/>
    </row>
    <row r="829" spans="1:29" ht="24" customHeight="1">
      <c r="A829" s="16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row>
    <row r="830" spans="1:29" ht="24" customHeight="1">
      <c r="A830" s="16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row>
    <row r="831" spans="1:29" ht="24" customHeight="1">
      <c r="A831" s="169"/>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row>
    <row r="832" spans="1:29" ht="24" customHeight="1">
      <c r="A832" s="169"/>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row>
    <row r="833" spans="1:29" ht="24" customHeight="1">
      <c r="A833" s="169"/>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row>
    <row r="834" spans="1:29" ht="24" customHeight="1">
      <c r="A834" s="16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row>
    <row r="835" spans="1:29" ht="24" customHeight="1">
      <c r="A835" s="16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row>
    <row r="836" spans="1:29" ht="24" customHeight="1">
      <c r="A836" s="16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row>
    <row r="837" spans="1:29" ht="24" customHeight="1">
      <c r="A837" s="16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row>
    <row r="838" spans="1:29" ht="24" customHeight="1">
      <c r="A838" s="16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row>
    <row r="839" spans="1:29" ht="24" customHeight="1">
      <c r="A839" s="16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row>
    <row r="840" spans="1:29" ht="24" customHeight="1">
      <c r="A840" s="16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row>
    <row r="841" spans="1:29" ht="24" customHeight="1">
      <c r="A841" s="16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row>
    <row r="842" spans="1:29" ht="24" customHeight="1">
      <c r="A842" s="169"/>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row>
    <row r="843" spans="1:29" ht="24" customHeight="1">
      <c r="A843" s="169"/>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row>
    <row r="844" spans="1:29" ht="24" customHeight="1">
      <c r="A844" s="169"/>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row>
    <row r="845" spans="1:29" ht="24" customHeight="1">
      <c r="A845" s="16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row>
    <row r="846" spans="1:29" ht="24" customHeight="1">
      <c r="A846" s="16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row>
    <row r="847" spans="1:29" ht="24" customHeight="1">
      <c r="A847" s="16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row>
    <row r="848" spans="1:29" ht="24" customHeight="1">
      <c r="A848" s="16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row>
    <row r="849" spans="1:29" ht="24" customHeight="1">
      <c r="A849" s="16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row>
    <row r="850" spans="1:29" ht="24" customHeight="1">
      <c r="A850" s="16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row>
    <row r="851" spans="1:29" ht="24" customHeight="1">
      <c r="A851" s="16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row>
    <row r="852" spans="1:29" ht="24" customHeight="1">
      <c r="A852" s="16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row>
    <row r="853" spans="1:29" ht="24" customHeight="1">
      <c r="A853" s="169"/>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row>
    <row r="854" spans="1:29" ht="24" customHeight="1">
      <c r="A854" s="169"/>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row>
    <row r="855" spans="1:29" ht="24" customHeight="1">
      <c r="A855" s="169"/>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row>
    <row r="856" spans="1:29" ht="24" customHeight="1">
      <c r="A856" s="16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row>
    <row r="857" spans="1:29" ht="24" customHeight="1">
      <c r="A857" s="16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row>
    <row r="858" spans="1:29" ht="24" customHeight="1">
      <c r="A858" s="16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row>
    <row r="859" spans="1:29" ht="24" customHeight="1">
      <c r="A859" s="16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c r="AA859" s="119"/>
      <c r="AB859" s="119"/>
      <c r="AC859" s="119"/>
    </row>
    <row r="860" spans="1:29" ht="24" customHeight="1">
      <c r="A860" s="16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c r="AA860" s="119"/>
      <c r="AB860" s="119"/>
      <c r="AC860" s="119"/>
    </row>
    <row r="861" spans="1:29" ht="24" customHeight="1">
      <c r="A861" s="16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c r="AA861" s="119"/>
      <c r="AB861" s="119"/>
      <c r="AC861" s="119"/>
    </row>
    <row r="862" spans="1:29" ht="24" customHeight="1">
      <c r="A862" s="16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row>
    <row r="863" spans="1:29" ht="24" customHeight="1">
      <c r="A863" s="16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row>
    <row r="864" spans="1:29" ht="24" customHeight="1">
      <c r="A864" s="169"/>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row>
    <row r="865" spans="1:29" ht="24" customHeight="1">
      <c r="A865" s="169"/>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row>
    <row r="866" spans="1:29" ht="24" customHeight="1">
      <c r="A866" s="169"/>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row>
    <row r="867" spans="1:29" ht="24" customHeight="1">
      <c r="A867" s="16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row>
    <row r="868" spans="1:29" ht="24" customHeight="1">
      <c r="A868" s="16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row>
    <row r="869" spans="1:29" ht="24" customHeight="1">
      <c r="A869" s="16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row>
    <row r="870" spans="1:29" ht="24" customHeight="1">
      <c r="A870" s="16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row>
    <row r="871" spans="1:29" ht="24" customHeight="1">
      <c r="A871" s="16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row>
    <row r="872" spans="1:29" ht="24" customHeight="1">
      <c r="A872" s="16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row>
    <row r="873" spans="1:29" ht="24" customHeight="1">
      <c r="A873" s="16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row>
    <row r="874" spans="1:29" ht="24" customHeight="1">
      <c r="A874" s="16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row>
    <row r="875" spans="1:29" ht="24" customHeight="1">
      <c r="A875" s="169"/>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row>
    <row r="876" spans="1:29" ht="24" customHeight="1">
      <c r="A876" s="169"/>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row>
    <row r="877" spans="1:29" ht="24" customHeight="1">
      <c r="A877" s="169"/>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row>
    <row r="878" spans="1:29" ht="24" customHeight="1">
      <c r="A878" s="16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row>
    <row r="879" spans="1:29" ht="24" customHeight="1">
      <c r="A879" s="16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row>
    <row r="880" spans="1:29" ht="24" customHeight="1">
      <c r="A880" s="16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row>
    <row r="881" spans="1:29" ht="24" customHeight="1">
      <c r="A881" s="16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row>
    <row r="882" spans="1:29" ht="24" customHeight="1">
      <c r="A882" s="16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row>
    <row r="883" spans="1:29" ht="24" customHeight="1">
      <c r="A883" s="16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row>
    <row r="884" spans="1:29" ht="24" customHeight="1">
      <c r="A884" s="16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row>
    <row r="885" spans="1:29" ht="24" customHeight="1">
      <c r="A885" s="16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row>
    <row r="886" spans="1:29" ht="24" customHeight="1">
      <c r="A886" s="169"/>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row>
    <row r="887" spans="1:29" ht="24" customHeight="1">
      <c r="A887" s="169"/>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row>
    <row r="888" spans="1:29" ht="24" customHeight="1">
      <c r="A888" s="169"/>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row>
    <row r="889" spans="1:29" ht="24" customHeight="1">
      <c r="A889" s="16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row>
    <row r="890" spans="1:29" ht="24" customHeight="1">
      <c r="A890" s="16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row>
    <row r="891" spans="1:29" ht="24" customHeight="1">
      <c r="A891" s="16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row>
    <row r="892" spans="1:29" ht="24" customHeight="1">
      <c r="A892" s="16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c r="AA892" s="119"/>
      <c r="AB892" s="119"/>
      <c r="AC892" s="119"/>
    </row>
    <row r="893" spans="1:29" ht="24" customHeight="1">
      <c r="A893" s="16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c r="AA893" s="119"/>
      <c r="AB893" s="119"/>
      <c r="AC893" s="119"/>
    </row>
    <row r="894" spans="1:29" ht="24" customHeight="1">
      <c r="A894" s="16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c r="AA894" s="119"/>
      <c r="AB894" s="119"/>
      <c r="AC894" s="119"/>
    </row>
    <row r="895" spans="1:29" ht="24" customHeight="1">
      <c r="A895" s="16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row>
    <row r="896" spans="1:29" ht="24" customHeight="1">
      <c r="A896" s="16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row>
    <row r="897" spans="1:29" ht="24" customHeight="1">
      <c r="A897" s="169"/>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row>
    <row r="898" spans="1:29" ht="24" customHeight="1">
      <c r="A898" s="169"/>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row>
    <row r="899" spans="1:29" ht="24" customHeight="1">
      <c r="A899" s="169"/>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row>
    <row r="900" spans="1:29" ht="24" customHeight="1">
      <c r="A900" s="16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row>
    <row r="901" spans="1:29" ht="24" customHeight="1">
      <c r="A901" s="16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row>
    <row r="902" spans="1:29" ht="24" customHeight="1">
      <c r="A902" s="16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row>
    <row r="903" spans="1:29" ht="24" customHeight="1">
      <c r="A903" s="16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row>
    <row r="904" spans="1:29" ht="24" customHeight="1">
      <c r="A904" s="16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row>
    <row r="905" spans="1:29" ht="24" customHeight="1">
      <c r="A905" s="16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row>
    <row r="906" spans="1:29" ht="24" customHeight="1">
      <c r="A906" s="16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row>
    <row r="907" spans="1:29" ht="24" customHeight="1">
      <c r="A907" s="16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row>
    <row r="908" spans="1:29" ht="24" customHeight="1">
      <c r="A908" s="169"/>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row>
    <row r="909" spans="1:29" ht="24" customHeight="1">
      <c r="A909" s="169"/>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row>
    <row r="910" spans="1:29" ht="24" customHeight="1">
      <c r="A910" s="169"/>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row>
    <row r="911" spans="1:29" ht="24" customHeight="1">
      <c r="A911" s="16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row>
    <row r="912" spans="1:29" ht="24" customHeight="1">
      <c r="A912" s="16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row>
    <row r="913" spans="1:29" ht="24" customHeight="1">
      <c r="A913" s="16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row>
    <row r="914" spans="1:29" ht="24" customHeight="1">
      <c r="A914" s="16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row>
    <row r="915" spans="1:29" ht="24" customHeight="1">
      <c r="A915" s="16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row>
    <row r="916" spans="1:29" ht="24" customHeight="1">
      <c r="A916" s="16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row>
    <row r="917" spans="1:29" ht="24" customHeight="1">
      <c r="A917" s="16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row>
    <row r="918" spans="1:29" ht="24" customHeight="1">
      <c r="A918" s="16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row>
    <row r="919" spans="1:29" ht="24" customHeight="1">
      <c r="A919" s="169"/>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row>
    <row r="920" spans="1:29" ht="24" customHeight="1">
      <c r="A920" s="169"/>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row>
    <row r="921" spans="1:29" ht="24" customHeight="1">
      <c r="A921" s="169"/>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row>
    <row r="922" spans="1:29" ht="24" customHeight="1">
      <c r="A922" s="16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row>
    <row r="923" spans="1:29" ht="24" customHeight="1">
      <c r="A923" s="16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row>
    <row r="924" spans="1:29" ht="24" customHeight="1">
      <c r="A924" s="16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row>
    <row r="925" spans="1:29" ht="24" customHeight="1">
      <c r="A925" s="16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c r="AA925" s="119"/>
      <c r="AB925" s="119"/>
      <c r="AC925" s="119"/>
    </row>
    <row r="926" spans="1:29" ht="24" customHeight="1">
      <c r="A926" s="16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c r="AA926" s="119"/>
      <c r="AB926" s="119"/>
      <c r="AC926" s="119"/>
    </row>
    <row r="927" spans="1:29" ht="24" customHeight="1">
      <c r="A927" s="16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c r="AA927" s="119"/>
      <c r="AB927" s="119"/>
      <c r="AC927" s="119"/>
    </row>
    <row r="928" spans="1:29" ht="24" customHeight="1">
      <c r="A928" s="16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row>
    <row r="929" spans="1:29" ht="24" customHeight="1">
      <c r="A929" s="16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row>
    <row r="930" spans="1:29" ht="24" customHeight="1">
      <c r="A930" s="169"/>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row>
    <row r="931" spans="1:29" ht="24" customHeight="1">
      <c r="A931" s="169"/>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row>
    <row r="932" spans="1:29" ht="24" customHeight="1">
      <c r="A932" s="169"/>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row>
    <row r="933" spans="1:29" ht="24" customHeight="1">
      <c r="A933" s="16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row>
    <row r="934" spans="1:29" ht="24" customHeight="1">
      <c r="A934" s="16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row>
    <row r="935" spans="1:29" ht="24" customHeight="1">
      <c r="A935" s="16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row>
    <row r="936" spans="1:29" ht="24" customHeight="1">
      <c r="A936" s="16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row>
    <row r="937" spans="1:29" ht="24" customHeight="1">
      <c r="A937" s="16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row>
    <row r="938" spans="1:29" ht="24" customHeight="1">
      <c r="A938" s="16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row>
    <row r="939" spans="1:29" ht="24" customHeight="1">
      <c r="A939" s="16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row>
    <row r="940" spans="1:29" ht="24" customHeight="1">
      <c r="A940" s="16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row>
    <row r="941" spans="1:29" ht="24" customHeight="1">
      <c r="A941" s="169"/>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row>
    <row r="942" spans="1:29" ht="24" customHeight="1">
      <c r="A942" s="169"/>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row>
    <row r="943" spans="1:29" ht="24" customHeight="1">
      <c r="A943" s="169"/>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row>
    <row r="944" spans="1:29" ht="24" customHeight="1">
      <c r="A944" s="16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row>
    <row r="945" spans="1:29" ht="24" customHeight="1">
      <c r="A945" s="16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row>
    <row r="946" spans="1:29" ht="24" customHeight="1">
      <c r="A946" s="16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row>
    <row r="947" spans="1:29" ht="24" customHeight="1">
      <c r="A947" s="16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row>
    <row r="948" spans="1:29" ht="24" customHeight="1">
      <c r="A948" s="16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row>
    <row r="949" spans="1:29" ht="24" customHeight="1">
      <c r="A949" s="16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row>
    <row r="950" spans="1:29" ht="24" customHeight="1">
      <c r="A950" s="16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row>
    <row r="951" spans="1:29" ht="24" customHeight="1">
      <c r="A951" s="16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row>
    <row r="952" spans="1:29" ht="24" customHeight="1">
      <c r="A952" s="169"/>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row>
    <row r="953" spans="1:29" ht="24" customHeight="1">
      <c r="A953" s="169"/>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row>
    <row r="954" spans="1:29" ht="24" customHeight="1">
      <c r="A954" s="169"/>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row>
    <row r="955" spans="1:29" ht="24" customHeight="1">
      <c r="A955" s="16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row>
    <row r="956" spans="1:29" ht="24" customHeight="1">
      <c r="A956" s="16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row>
    <row r="957" spans="1:29" ht="24" customHeight="1">
      <c r="A957" s="16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row>
    <row r="958" spans="1:29" ht="24" customHeight="1">
      <c r="A958" s="16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c r="AA958" s="119"/>
      <c r="AB958" s="119"/>
      <c r="AC958" s="119"/>
    </row>
    <row r="959" spans="1:29" ht="24" customHeight="1">
      <c r="A959" s="16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c r="AA959" s="119"/>
      <c r="AB959" s="119"/>
      <c r="AC959" s="119"/>
    </row>
    <row r="960" spans="1:29" ht="24" customHeight="1">
      <c r="A960" s="16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c r="AA960" s="119"/>
      <c r="AB960" s="119"/>
      <c r="AC960" s="119"/>
    </row>
    <row r="961" spans="1:29" ht="24" customHeight="1">
      <c r="A961" s="16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row>
    <row r="962" spans="1:29" ht="24" customHeight="1">
      <c r="A962" s="16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row>
    <row r="963" spans="1:29" ht="24" customHeight="1">
      <c r="A963" s="169"/>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row>
    <row r="964" spans="1:29" ht="24" customHeight="1">
      <c r="A964" s="169"/>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row>
    <row r="965" spans="1:29" ht="24" customHeight="1">
      <c r="A965" s="169"/>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row>
    <row r="966" spans="1:29" ht="24" customHeight="1">
      <c r="A966" s="16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row>
    <row r="967" spans="1:29" ht="24" customHeight="1">
      <c r="A967" s="16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row>
    <row r="968" spans="1:29" ht="24" customHeight="1">
      <c r="A968" s="16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row>
    <row r="969" spans="1:29" ht="24" customHeight="1">
      <c r="A969" s="16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row>
    <row r="970" spans="1:29" ht="24" customHeight="1">
      <c r="A970" s="16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row>
    <row r="971" spans="1:29" ht="24" customHeight="1">
      <c r="A971" s="16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row>
    <row r="972" spans="1:29" ht="24" customHeight="1">
      <c r="A972" s="16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row>
    <row r="973" spans="1:29" ht="24" customHeight="1">
      <c r="A973" s="16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row>
    <row r="974" spans="1:29" ht="24" customHeight="1">
      <c r="A974" s="169"/>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row>
    <row r="975" spans="1:29" ht="24" customHeight="1">
      <c r="A975" s="169"/>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row>
    <row r="976" spans="1:29" ht="24" customHeight="1">
      <c r="A976" s="169"/>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row>
    <row r="977" spans="1:29" ht="24" customHeight="1">
      <c r="A977" s="16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row>
    <row r="978" spans="1:29" ht="24" customHeight="1">
      <c r="A978" s="16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row>
    <row r="979" spans="1:29" ht="24" customHeight="1">
      <c r="A979" s="16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row>
    <row r="980" spans="1:29" ht="24" customHeight="1">
      <c r="A980" s="16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row>
    <row r="981" spans="1:29" ht="24" customHeight="1">
      <c r="A981" s="16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row>
    <row r="982" spans="1:29" ht="24" customHeight="1">
      <c r="A982" s="16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row>
    <row r="983" spans="1:29" ht="24" customHeight="1">
      <c r="A983" s="16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row>
    <row r="984" spans="1:29" ht="24" customHeight="1">
      <c r="A984" s="16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row>
    <row r="985" spans="1:29" ht="24" customHeight="1">
      <c r="A985" s="16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row>
    <row r="986" spans="1:29" ht="24" customHeight="1">
      <c r="A986" s="16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row>
    <row r="987" spans="1:29" ht="24" customHeight="1">
      <c r="A987" s="16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row>
    <row r="988" spans="1:29" ht="24" customHeight="1">
      <c r="A988" s="16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row>
    <row r="989" spans="1:29" ht="24" customHeight="1">
      <c r="A989" s="16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row>
    <row r="990" spans="1:29" ht="24" customHeight="1">
      <c r="A990" s="16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row>
    <row r="991" spans="1:29" ht="24" customHeight="1">
      <c r="A991" s="16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c r="AA991" s="119"/>
      <c r="AB991" s="119"/>
      <c r="AC991" s="119"/>
    </row>
    <row r="992" spans="1:29" ht="24" customHeight="1">
      <c r="A992" s="16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c r="AA992" s="119"/>
      <c r="AB992" s="119"/>
      <c r="AC992" s="119"/>
    </row>
    <row r="993" spans="1:29" ht="24" customHeight="1">
      <c r="A993" s="16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c r="AA993" s="119"/>
      <c r="AB993" s="119"/>
      <c r="AC993" s="119"/>
    </row>
    <row r="994" spans="1:29" ht="24" customHeight="1">
      <c r="A994" s="16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row>
    <row r="995" spans="1:29" ht="24" customHeight="1">
      <c r="A995" s="16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row>
    <row r="996" spans="1:29" ht="24" customHeight="1">
      <c r="A996" s="169"/>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row>
    <row r="997" spans="1:29" ht="24" customHeight="1">
      <c r="A997" s="169"/>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row>
  </sheetData>
  <sheetProtection password="9B43" sheet="1" objects="1" scenarios="1" selectLockedCells="1" selectUnlockedCells="1"/>
  <mergeCells count="15">
    <mergeCell ref="A2:A3"/>
    <mergeCell ref="N2:Q2"/>
    <mergeCell ref="N3:Q3"/>
    <mergeCell ref="A4:A5"/>
    <mergeCell ref="N4:Q4"/>
    <mergeCell ref="N5:Q5"/>
    <mergeCell ref="A18:A19"/>
    <mergeCell ref="A20:A21"/>
    <mergeCell ref="A22:A23"/>
    <mergeCell ref="A6:A7"/>
    <mergeCell ref="A8:A9"/>
    <mergeCell ref="A10:A11"/>
    <mergeCell ref="A12:A13"/>
    <mergeCell ref="A14:A15"/>
    <mergeCell ref="A16:A17"/>
  </mergeCells>
  <phoneticPr fontId="9"/>
  <pageMargins left="0.7" right="0.7" top="0.75" bottom="0.75"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H125"/>
  <sheetViews>
    <sheetView view="pageBreakPreview" topLeftCell="A29" zoomScaleNormal="100" zoomScaleSheetLayoutView="100" workbookViewId="0">
      <selection activeCell="D23" sqref="D23"/>
    </sheetView>
  </sheetViews>
  <sheetFormatPr defaultColWidth="9" defaultRowHeight="13.5"/>
  <cols>
    <col min="1" max="1" width="5.75" style="236" customWidth="1"/>
    <col min="2" max="2" width="15.125" style="49" customWidth="1"/>
    <col min="3" max="4" width="5.125" style="49" customWidth="1"/>
    <col min="5" max="5" width="72.5" style="49" bestFit="1" customWidth="1"/>
    <col min="6" max="6" width="116.25" style="237" bestFit="1" customWidth="1"/>
    <col min="7" max="7" width="44.875" style="49" customWidth="1"/>
    <col min="8" max="8" width="14" style="49" customWidth="1"/>
    <col min="9" max="9" width="29.5" style="49" customWidth="1"/>
    <col min="10" max="16384" width="9" style="49"/>
  </cols>
  <sheetData>
    <row r="1" spans="1:8">
      <c r="F1" s="237">
        <v>1</v>
      </c>
      <c r="G1" s="49">
        <v>2</v>
      </c>
      <c r="H1" s="49">
        <v>3</v>
      </c>
    </row>
    <row r="2" spans="1:8">
      <c r="A2" s="331" t="s">
        <v>33</v>
      </c>
      <c r="B2" s="332"/>
      <c r="C2" s="332"/>
      <c r="D2" s="332"/>
      <c r="E2" s="333"/>
      <c r="F2" s="238" t="s">
        <v>306</v>
      </c>
      <c r="G2" s="239" t="s">
        <v>163</v>
      </c>
      <c r="H2" s="240" t="s">
        <v>164</v>
      </c>
    </row>
    <row r="3" spans="1:8" ht="32.25" customHeight="1">
      <c r="A3" s="241" t="s">
        <v>36</v>
      </c>
      <c r="B3" s="334" t="s">
        <v>165</v>
      </c>
      <c r="C3" s="27" t="s">
        <v>307</v>
      </c>
      <c r="D3" s="50"/>
      <c r="E3" s="28" t="s">
        <v>166</v>
      </c>
      <c r="F3" s="73" t="str">
        <f>CONCATENATE(E3,G3)</f>
        <v>へき地医療支援機構運営事業1.都道府県が行う事業（直接補助）</v>
      </c>
      <c r="G3" s="242" t="s">
        <v>93</v>
      </c>
      <c r="H3" s="240" t="s">
        <v>167</v>
      </c>
    </row>
    <row r="4" spans="1:8" ht="32.25" customHeight="1">
      <c r="A4" s="243"/>
      <c r="B4" s="335"/>
      <c r="C4" s="27" t="s">
        <v>307</v>
      </c>
      <c r="D4" s="50"/>
      <c r="E4" s="28" t="s">
        <v>166</v>
      </c>
      <c r="F4" s="73" t="str">
        <f t="shared" ref="F4:F65" si="0">CONCATENATE(E4,G4)</f>
        <v>へき地医療支援機構運営事業2.沖縄県が行う事業（直接補助）</v>
      </c>
      <c r="G4" s="242" t="s">
        <v>267</v>
      </c>
      <c r="H4" s="240" t="s">
        <v>167</v>
      </c>
    </row>
    <row r="5" spans="1:8" ht="20.100000000000001" customHeight="1">
      <c r="A5" s="243"/>
      <c r="B5" s="335"/>
      <c r="C5" s="27" t="s">
        <v>308</v>
      </c>
      <c r="D5" s="50"/>
      <c r="E5" s="28" t="s">
        <v>40</v>
      </c>
      <c r="F5" s="73" t="str">
        <f t="shared" si="0"/>
        <v>へき地医療拠点病院運営事業1.都道府県が行う事業（直接補助）</v>
      </c>
      <c r="G5" s="242" t="s">
        <v>93</v>
      </c>
      <c r="H5" s="240" t="s">
        <v>167</v>
      </c>
    </row>
    <row r="6" spans="1:8" ht="20.100000000000001" customHeight="1">
      <c r="A6" s="243"/>
      <c r="B6" s="335"/>
      <c r="C6" s="27" t="s">
        <v>308</v>
      </c>
      <c r="D6" s="50"/>
      <c r="E6" s="28" t="s">
        <v>40</v>
      </c>
      <c r="F6" s="73" t="str">
        <f t="shared" si="0"/>
        <v>へき地医療拠点病院運営事業2.沖縄県が行う事業（直接補助）</v>
      </c>
      <c r="G6" s="242" t="s">
        <v>274</v>
      </c>
      <c r="H6" s="240" t="s">
        <v>167</v>
      </c>
    </row>
    <row r="7" spans="1:8" ht="20.100000000000001" customHeight="1">
      <c r="A7" s="243"/>
      <c r="B7" s="335"/>
      <c r="C7" s="27" t="s">
        <v>308</v>
      </c>
      <c r="D7" s="50"/>
      <c r="E7" s="28" t="s">
        <v>40</v>
      </c>
      <c r="F7" s="73" t="str">
        <f t="shared" si="0"/>
        <v>へき地医療拠点病院運営事業4.都道府県が公的5団体に補助する事業（5を除く）</v>
      </c>
      <c r="G7" s="29" t="s">
        <v>96</v>
      </c>
      <c r="H7" s="240" t="s">
        <v>168</v>
      </c>
    </row>
    <row r="8" spans="1:8" ht="20.100000000000001" customHeight="1">
      <c r="A8" s="243"/>
      <c r="B8" s="335"/>
      <c r="C8" s="27" t="s">
        <v>308</v>
      </c>
      <c r="D8" s="50"/>
      <c r="E8" s="28" t="s">
        <v>40</v>
      </c>
      <c r="F8" s="73" t="str">
        <f t="shared" si="0"/>
        <v>へき地医療拠点病院運営事業6.都道府県が補助する事業(4,5以外)</v>
      </c>
      <c r="G8" s="29" t="s">
        <v>169</v>
      </c>
      <c r="H8" s="240" t="s">
        <v>168</v>
      </c>
    </row>
    <row r="9" spans="1:8" ht="20.100000000000001" customHeight="1">
      <c r="A9" s="243"/>
      <c r="B9" s="335"/>
      <c r="C9" s="27" t="s">
        <v>309</v>
      </c>
      <c r="D9" s="50"/>
      <c r="E9" s="28" t="s">
        <v>43</v>
      </c>
      <c r="F9" s="73" t="str">
        <f t="shared" si="0"/>
        <v>へき地診療所運営事業1.都道府県が行う事業（直接補助）</v>
      </c>
      <c r="G9" s="242" t="s">
        <v>93</v>
      </c>
      <c r="H9" s="240" t="s">
        <v>170</v>
      </c>
    </row>
    <row r="10" spans="1:8" ht="20.100000000000001" customHeight="1">
      <c r="A10" s="243"/>
      <c r="B10" s="335"/>
      <c r="C10" s="27" t="s">
        <v>309</v>
      </c>
      <c r="D10" s="50"/>
      <c r="E10" s="28" t="s">
        <v>43</v>
      </c>
      <c r="F10" s="73" t="str">
        <f t="shared" si="0"/>
        <v>へき地診療所運営事業2.沖縄県が行う事業（直接補助）</v>
      </c>
      <c r="G10" s="242" t="s">
        <v>94</v>
      </c>
      <c r="H10" s="240" t="s">
        <v>170</v>
      </c>
    </row>
    <row r="11" spans="1:8" ht="20.100000000000001" customHeight="1">
      <c r="A11" s="243"/>
      <c r="B11" s="335"/>
      <c r="C11" s="27" t="s">
        <v>309</v>
      </c>
      <c r="D11" s="50"/>
      <c r="E11" s="28" t="s">
        <v>43</v>
      </c>
      <c r="F11" s="73" t="str">
        <f t="shared" si="0"/>
        <v>へき地診療所運営事業4.都道府県が公的5団体に補助する事業（5を除く）</v>
      </c>
      <c r="G11" s="29" t="s">
        <v>96</v>
      </c>
      <c r="H11" s="240" t="s">
        <v>171</v>
      </c>
    </row>
    <row r="12" spans="1:8" ht="20.100000000000001" customHeight="1">
      <c r="A12" s="243"/>
      <c r="B12" s="335"/>
      <c r="C12" s="27" t="s">
        <v>309</v>
      </c>
      <c r="D12" s="50"/>
      <c r="E12" s="28" t="s">
        <v>43</v>
      </c>
      <c r="F12" s="73" t="str">
        <f t="shared" si="0"/>
        <v>へき地診療所運営事業5.沖縄県が公的5団体に補助するへき地診療所運営事業</v>
      </c>
      <c r="G12" s="29" t="s">
        <v>97</v>
      </c>
      <c r="H12" s="240" t="s">
        <v>171</v>
      </c>
    </row>
    <row r="13" spans="1:8" ht="20.100000000000001" customHeight="1">
      <c r="A13" s="243"/>
      <c r="B13" s="335"/>
      <c r="C13" s="27" t="s">
        <v>309</v>
      </c>
      <c r="D13" s="50"/>
      <c r="E13" s="28" t="s">
        <v>43</v>
      </c>
      <c r="F13" s="73" t="str">
        <f t="shared" si="0"/>
        <v>へき地診療所運営事業6.都道府県が補助する事業(4,5以外)</v>
      </c>
      <c r="G13" s="29" t="s">
        <v>169</v>
      </c>
      <c r="H13" s="240" t="s">
        <v>171</v>
      </c>
    </row>
    <row r="14" spans="1:8" ht="20.100000000000001" customHeight="1">
      <c r="A14" s="243"/>
      <c r="B14" s="335"/>
      <c r="C14" s="27" t="s">
        <v>309</v>
      </c>
      <c r="D14" s="50"/>
      <c r="E14" s="28" t="s">
        <v>43</v>
      </c>
      <c r="F14" s="73" t="str">
        <f t="shared" si="0"/>
        <v>へき地診療所運営事業7.沖縄県が補助するへき地診療所運営事業(5以外)</v>
      </c>
      <c r="G14" s="179" t="s">
        <v>275</v>
      </c>
      <c r="H14" s="240" t="s">
        <v>171</v>
      </c>
    </row>
    <row r="15" spans="1:8" ht="20.100000000000001" customHeight="1">
      <c r="A15" s="243"/>
      <c r="B15" s="335"/>
      <c r="C15" s="27" t="s">
        <v>310</v>
      </c>
      <c r="D15" s="50"/>
      <c r="E15" s="28" t="s">
        <v>46</v>
      </c>
      <c r="F15" s="73" t="str">
        <f t="shared" si="0"/>
        <v>へき地巡回診療車（船）運営事業1.都道府県が行う事業（直接補助）</v>
      </c>
      <c r="G15" s="242" t="s">
        <v>93</v>
      </c>
      <c r="H15" s="240" t="s">
        <v>170</v>
      </c>
    </row>
    <row r="16" spans="1:8" ht="20.100000000000001" customHeight="1">
      <c r="A16" s="243"/>
      <c r="B16" s="335"/>
      <c r="C16" s="27" t="s">
        <v>310</v>
      </c>
      <c r="D16" s="50"/>
      <c r="E16" s="28" t="s">
        <v>46</v>
      </c>
      <c r="F16" s="73" t="str">
        <f t="shared" si="0"/>
        <v>へき地巡回診療車（船）運営事業2.沖縄県が行う事業（直接補助）</v>
      </c>
      <c r="G16" s="242" t="s">
        <v>94</v>
      </c>
      <c r="H16" s="240" t="s">
        <v>170</v>
      </c>
    </row>
    <row r="17" spans="1:8" ht="20.100000000000001" customHeight="1">
      <c r="A17" s="243"/>
      <c r="B17" s="335"/>
      <c r="C17" s="27" t="s">
        <v>310</v>
      </c>
      <c r="D17" s="50"/>
      <c r="E17" s="28" t="s">
        <v>46</v>
      </c>
      <c r="F17" s="73" t="str">
        <f t="shared" si="0"/>
        <v>へき地巡回診療車（船）運営事業3.その他（1.2.以外への直接補助）</v>
      </c>
      <c r="G17" s="244" t="s">
        <v>95</v>
      </c>
      <c r="H17" s="240" t="s">
        <v>170</v>
      </c>
    </row>
    <row r="18" spans="1:8" ht="20.100000000000001" customHeight="1">
      <c r="A18" s="243"/>
      <c r="B18" s="335"/>
      <c r="C18" s="27" t="s">
        <v>310</v>
      </c>
      <c r="D18" s="50"/>
      <c r="E18" s="28" t="s">
        <v>46</v>
      </c>
      <c r="F18" s="73" t="str">
        <f t="shared" si="0"/>
        <v>へき地巡回診療車（船）運営事業4.都道府県が公的5団体に補助する事業（5を除く）</v>
      </c>
      <c r="G18" s="29" t="s">
        <v>96</v>
      </c>
      <c r="H18" s="240" t="s">
        <v>171</v>
      </c>
    </row>
    <row r="19" spans="1:8" ht="20.100000000000001" customHeight="1">
      <c r="A19" s="243"/>
      <c r="B19" s="335"/>
      <c r="C19" s="27" t="s">
        <v>310</v>
      </c>
      <c r="D19" s="50"/>
      <c r="E19" s="28" t="s">
        <v>46</v>
      </c>
      <c r="F19" s="73" t="str">
        <f t="shared" si="0"/>
        <v>へき地巡回診療車（船）運営事業6.都道府県が補助する事業(4,5以外)</v>
      </c>
      <c r="G19" s="29" t="s">
        <v>169</v>
      </c>
      <c r="H19" s="240" t="s">
        <v>172</v>
      </c>
    </row>
    <row r="20" spans="1:8" ht="20.100000000000001" customHeight="1">
      <c r="A20" s="243"/>
      <c r="B20" s="335"/>
      <c r="C20" s="27" t="s">
        <v>311</v>
      </c>
      <c r="D20" s="50"/>
      <c r="E20" s="28" t="s">
        <v>49</v>
      </c>
      <c r="F20" s="73" t="str">
        <f t="shared" si="0"/>
        <v>巡回診療航空機運営事業1.都道府県が行う事業（直接補助）</v>
      </c>
      <c r="G20" s="242" t="s">
        <v>93</v>
      </c>
      <c r="H20" s="240" t="s">
        <v>170</v>
      </c>
    </row>
    <row r="21" spans="1:8" ht="20.100000000000001" customHeight="1">
      <c r="A21" s="243"/>
      <c r="B21" s="335"/>
      <c r="C21" s="27" t="s">
        <v>311</v>
      </c>
      <c r="D21" s="50"/>
      <c r="E21" s="28" t="s">
        <v>49</v>
      </c>
      <c r="F21" s="73" t="str">
        <f t="shared" si="0"/>
        <v>巡回診療航空機運営事業2.沖縄県が行う事業（直接補助）</v>
      </c>
      <c r="G21" s="242" t="s">
        <v>94</v>
      </c>
      <c r="H21" s="240" t="s">
        <v>170</v>
      </c>
    </row>
    <row r="22" spans="1:8" ht="20.100000000000001" customHeight="1">
      <c r="A22" s="243"/>
      <c r="B22" s="335"/>
      <c r="C22" s="27" t="s">
        <v>311</v>
      </c>
      <c r="D22" s="50"/>
      <c r="E22" s="28" t="s">
        <v>49</v>
      </c>
      <c r="F22" s="73" t="str">
        <f t="shared" si="0"/>
        <v>巡回診療航空機運営事業4.都道府県が公的5団体に補助する事業（5を除く）</v>
      </c>
      <c r="G22" s="29" t="s">
        <v>96</v>
      </c>
      <c r="H22" s="240" t="s">
        <v>172</v>
      </c>
    </row>
    <row r="23" spans="1:8" ht="20.100000000000001" customHeight="1">
      <c r="A23" s="243"/>
      <c r="B23" s="335"/>
      <c r="C23" s="27" t="s">
        <v>311</v>
      </c>
      <c r="D23" s="50"/>
      <c r="E23" s="28" t="s">
        <v>49</v>
      </c>
      <c r="F23" s="73" t="str">
        <f t="shared" si="0"/>
        <v>巡回診療航空機運営事業6.都道府県が補助する事業(4,5以外)</v>
      </c>
      <c r="G23" s="29" t="s">
        <v>169</v>
      </c>
      <c r="H23" s="240" t="s">
        <v>172</v>
      </c>
    </row>
    <row r="24" spans="1:8" ht="20.100000000000001" customHeight="1">
      <c r="A24" s="243"/>
      <c r="B24" s="335"/>
      <c r="C24" s="27" t="s">
        <v>312</v>
      </c>
      <c r="D24" s="50"/>
      <c r="E24" s="28" t="s">
        <v>52</v>
      </c>
      <c r="F24" s="73" t="str">
        <f t="shared" si="0"/>
        <v>離島歯科診療班派遣事業1.都道府県が行う事業（直接補助）</v>
      </c>
      <c r="G24" s="242" t="s">
        <v>93</v>
      </c>
      <c r="H24" s="240" t="s">
        <v>170</v>
      </c>
    </row>
    <row r="25" spans="1:8" ht="20.100000000000001" customHeight="1">
      <c r="A25" s="243"/>
      <c r="B25" s="335"/>
      <c r="C25" s="27" t="s">
        <v>312</v>
      </c>
      <c r="D25" s="50"/>
      <c r="E25" s="28" t="s">
        <v>52</v>
      </c>
      <c r="F25" s="73" t="str">
        <f t="shared" si="0"/>
        <v>離島歯科診療班派遣事業2.沖縄県が行う事業（直接補助）</v>
      </c>
      <c r="G25" s="242" t="s">
        <v>94</v>
      </c>
      <c r="H25" s="240" t="s">
        <v>170</v>
      </c>
    </row>
    <row r="26" spans="1:8" ht="20.100000000000001" customHeight="1">
      <c r="A26" s="243"/>
      <c r="B26" s="335"/>
      <c r="C26" s="27" t="s">
        <v>313</v>
      </c>
      <c r="D26" s="50"/>
      <c r="E26" s="28" t="s">
        <v>55</v>
      </c>
      <c r="F26" s="73" t="str">
        <f t="shared" si="0"/>
        <v>へき地保健指導所運営事業1.都道府県が行う事業（直接補助）</v>
      </c>
      <c r="G26" s="242" t="s">
        <v>93</v>
      </c>
      <c r="H26" s="240" t="s">
        <v>167</v>
      </c>
    </row>
    <row r="27" spans="1:8" ht="20.100000000000001" customHeight="1">
      <c r="A27" s="243"/>
      <c r="B27" s="335"/>
      <c r="C27" s="27" t="s">
        <v>313</v>
      </c>
      <c r="D27" s="50"/>
      <c r="E27" s="28" t="s">
        <v>55</v>
      </c>
      <c r="F27" s="73" t="str">
        <f t="shared" si="0"/>
        <v>へき地保健指導所運営事業2.沖縄県が行う事業（直接補助）</v>
      </c>
      <c r="G27" s="242" t="s">
        <v>94</v>
      </c>
      <c r="H27" s="240" t="s">
        <v>167</v>
      </c>
    </row>
    <row r="28" spans="1:8" ht="20.100000000000001" customHeight="1">
      <c r="A28" s="243"/>
      <c r="B28" s="335"/>
      <c r="C28" s="27" t="s">
        <v>313</v>
      </c>
      <c r="D28" s="50"/>
      <c r="E28" s="28" t="s">
        <v>55</v>
      </c>
      <c r="F28" s="73" t="str">
        <f t="shared" si="0"/>
        <v>へき地保健指導所運営事業6.都道府県が補助する事業(4,5以外)</v>
      </c>
      <c r="G28" s="29" t="s">
        <v>169</v>
      </c>
      <c r="H28" s="240" t="s">
        <v>173</v>
      </c>
    </row>
    <row r="29" spans="1:8" ht="20.100000000000001" customHeight="1">
      <c r="A29" s="243"/>
      <c r="B29" s="335"/>
      <c r="C29" s="27" t="s">
        <v>314</v>
      </c>
      <c r="D29" s="50"/>
      <c r="E29" s="28" t="s">
        <v>57</v>
      </c>
      <c r="F29" s="73" t="str">
        <f t="shared" si="0"/>
        <v>へき地患者輸送車（艇）、メディカルジェット（へき地患者輸送航空機）運行支援事業1.都道府県が行う事業（直接補助）</v>
      </c>
      <c r="G29" s="242" t="s">
        <v>93</v>
      </c>
      <c r="H29" s="240" t="s">
        <v>170</v>
      </c>
    </row>
    <row r="30" spans="1:8" ht="20.100000000000001" customHeight="1">
      <c r="A30" s="243"/>
      <c r="B30" s="335"/>
      <c r="C30" s="27" t="s">
        <v>314</v>
      </c>
      <c r="D30" s="50"/>
      <c r="E30" s="28" t="s">
        <v>57</v>
      </c>
      <c r="F30" s="73" t="str">
        <f t="shared" si="0"/>
        <v>へき地患者輸送車（艇）、メディカルジェット（へき地患者輸送航空機）運行支援事業2.沖縄県が行う事業（直接補助）</v>
      </c>
      <c r="G30" s="242" t="s">
        <v>94</v>
      </c>
      <c r="H30" s="240" t="s">
        <v>170</v>
      </c>
    </row>
    <row r="31" spans="1:8" ht="20.100000000000001" customHeight="1">
      <c r="A31" s="243"/>
      <c r="B31" s="335"/>
      <c r="C31" s="27" t="s">
        <v>314</v>
      </c>
      <c r="D31" s="50"/>
      <c r="E31" s="28" t="s">
        <v>57</v>
      </c>
      <c r="F31" s="73" t="str">
        <f t="shared" si="0"/>
        <v>へき地患者輸送車（艇）、メディカルジェット（へき地患者輸送航空機）運行支援事業4.都道府県が公的5団体に補助する事業（5を除く）</v>
      </c>
      <c r="G31" s="29" t="s">
        <v>96</v>
      </c>
      <c r="H31" s="240" t="s">
        <v>171</v>
      </c>
    </row>
    <row r="32" spans="1:8" ht="20.100000000000001" customHeight="1">
      <c r="A32" s="243"/>
      <c r="B32" s="335"/>
      <c r="C32" s="27" t="s">
        <v>314</v>
      </c>
      <c r="D32" s="50"/>
      <c r="E32" s="28" t="s">
        <v>57</v>
      </c>
      <c r="F32" s="73" t="str">
        <f t="shared" si="0"/>
        <v>へき地患者輸送車（艇）、メディカルジェット（へき地患者輸送航空機）運行支援事業6.都道府県が補助する事業(4,5以外)</v>
      </c>
      <c r="G32" s="29" t="s">
        <v>169</v>
      </c>
      <c r="H32" s="240" t="s">
        <v>172</v>
      </c>
    </row>
    <row r="33" spans="1:8" ht="20.100000000000001" customHeight="1">
      <c r="A33" s="243"/>
      <c r="B33" s="335"/>
      <c r="C33" s="245" t="s">
        <v>315</v>
      </c>
      <c r="D33" s="246"/>
      <c r="E33" s="247" t="s">
        <v>134</v>
      </c>
      <c r="F33" s="73" t="str">
        <f t="shared" si="0"/>
        <v>へき地診療所医師派遣強化事業1.都道府県が行う事業（直接補助）</v>
      </c>
      <c r="G33" s="242" t="s">
        <v>93</v>
      </c>
      <c r="H33" s="240" t="s">
        <v>170</v>
      </c>
    </row>
    <row r="34" spans="1:8" ht="20.100000000000001" customHeight="1">
      <c r="A34" s="243"/>
      <c r="B34" s="335"/>
      <c r="C34" s="245" t="s">
        <v>315</v>
      </c>
      <c r="D34" s="246"/>
      <c r="E34" s="247" t="s">
        <v>134</v>
      </c>
      <c r="F34" s="73" t="str">
        <f t="shared" si="0"/>
        <v>へき地診療所医師派遣強化事業2.沖縄県が行う事業（直接補助）</v>
      </c>
      <c r="G34" s="242" t="s">
        <v>94</v>
      </c>
      <c r="H34" s="240" t="s">
        <v>170</v>
      </c>
    </row>
    <row r="35" spans="1:8" ht="20.100000000000001" customHeight="1">
      <c r="A35" s="243"/>
      <c r="B35" s="335"/>
      <c r="C35" s="245" t="s">
        <v>315</v>
      </c>
      <c r="D35" s="246"/>
      <c r="E35" s="247" t="s">
        <v>134</v>
      </c>
      <c r="F35" s="73" t="str">
        <f t="shared" si="0"/>
        <v>へき地診療所医師派遣強化事業4.都道府県が公的5団体に補助する事業（5を除く）</v>
      </c>
      <c r="G35" s="29" t="s">
        <v>96</v>
      </c>
      <c r="H35" s="240" t="s">
        <v>171</v>
      </c>
    </row>
    <row r="36" spans="1:8" ht="20.100000000000001" customHeight="1">
      <c r="A36" s="248"/>
      <c r="B36" s="336"/>
      <c r="C36" s="245" t="s">
        <v>315</v>
      </c>
      <c r="D36" s="246"/>
      <c r="E36" s="247" t="s">
        <v>134</v>
      </c>
      <c r="F36" s="73" t="str">
        <f t="shared" si="0"/>
        <v>へき地診療所医師派遣強化事業6.都道府県が補助する事業(4,5以外)</v>
      </c>
      <c r="G36" s="29" t="s">
        <v>169</v>
      </c>
      <c r="H36" s="240" t="s">
        <v>171</v>
      </c>
    </row>
    <row r="37" spans="1:8" ht="20.100000000000001" customHeight="1">
      <c r="A37" s="241" t="s">
        <v>39</v>
      </c>
      <c r="B37" s="334" t="s">
        <v>59</v>
      </c>
      <c r="C37" s="27" t="s">
        <v>307</v>
      </c>
      <c r="D37" s="50"/>
      <c r="E37" s="28" t="s">
        <v>60</v>
      </c>
      <c r="F37" s="73" t="str">
        <f t="shared" si="0"/>
        <v>メディカルコントロール体制強化事業1.都道府県が行う事業（直接補助）</v>
      </c>
      <c r="G37" s="242" t="s">
        <v>93</v>
      </c>
      <c r="H37" s="240" t="s">
        <v>167</v>
      </c>
    </row>
    <row r="38" spans="1:8" ht="20.100000000000001" customHeight="1">
      <c r="A38" s="243"/>
      <c r="B38" s="335"/>
      <c r="C38" s="27" t="s">
        <v>307</v>
      </c>
      <c r="D38" s="50"/>
      <c r="E38" s="28" t="s">
        <v>60</v>
      </c>
      <c r="F38" s="73" t="str">
        <f t="shared" si="0"/>
        <v>メディカルコントロール体制強化事業2.沖縄県が行う事業（直接補助）</v>
      </c>
      <c r="G38" s="242" t="s">
        <v>94</v>
      </c>
      <c r="H38" s="240" t="s">
        <v>167</v>
      </c>
    </row>
    <row r="39" spans="1:8" ht="20.100000000000001" customHeight="1">
      <c r="A39" s="243"/>
      <c r="B39" s="335"/>
      <c r="C39" s="27" t="s">
        <v>308</v>
      </c>
      <c r="D39" s="50"/>
      <c r="E39" s="28" t="s">
        <v>62</v>
      </c>
      <c r="F39" s="73" t="str">
        <f t="shared" si="0"/>
        <v>搬送困難事例受入医療機関支援事業1.都道府県が行う事業（直接補助）</v>
      </c>
      <c r="G39" s="242" t="s">
        <v>93</v>
      </c>
      <c r="H39" s="240" t="s">
        <v>167</v>
      </c>
    </row>
    <row r="40" spans="1:8" ht="20.100000000000001" customHeight="1">
      <c r="A40" s="243"/>
      <c r="B40" s="335"/>
      <c r="C40" s="27" t="s">
        <v>308</v>
      </c>
      <c r="D40" s="50"/>
      <c r="E40" s="28" t="s">
        <v>62</v>
      </c>
      <c r="F40" s="73" t="str">
        <f t="shared" si="0"/>
        <v>搬送困難事例受入医療機関支援事業2.沖縄県が行う事業（直接補助）</v>
      </c>
      <c r="G40" s="242" t="s">
        <v>94</v>
      </c>
      <c r="H40" s="240" t="s">
        <v>167</v>
      </c>
    </row>
    <row r="41" spans="1:8" ht="20.100000000000001" customHeight="1">
      <c r="A41" s="243"/>
      <c r="B41" s="335"/>
      <c r="C41" s="27" t="s">
        <v>308</v>
      </c>
      <c r="D41" s="50"/>
      <c r="E41" s="28" t="s">
        <v>62</v>
      </c>
      <c r="F41" s="73" t="str">
        <f t="shared" si="0"/>
        <v>搬送困難事例受入医療機関支援事業4.都道府県が公的5団体に補助する事業（5を除く）</v>
      </c>
      <c r="G41" s="29" t="s">
        <v>96</v>
      </c>
      <c r="H41" s="240" t="s">
        <v>173</v>
      </c>
    </row>
    <row r="42" spans="1:8" ht="20.100000000000001" customHeight="1">
      <c r="A42" s="243"/>
      <c r="B42" s="335"/>
      <c r="C42" s="27" t="s">
        <v>308</v>
      </c>
      <c r="D42" s="50"/>
      <c r="E42" s="28" t="s">
        <v>62</v>
      </c>
      <c r="F42" s="73" t="str">
        <f t="shared" si="0"/>
        <v>搬送困難事例受入医療機関支援事業6.都道府県が補助する事業(4,5以外)</v>
      </c>
      <c r="G42" s="29" t="s">
        <v>169</v>
      </c>
      <c r="H42" s="240" t="s">
        <v>173</v>
      </c>
    </row>
    <row r="43" spans="1:8" ht="20.100000000000001" customHeight="1">
      <c r="A43" s="243"/>
      <c r="B43" s="335"/>
      <c r="C43" s="27" t="s">
        <v>309</v>
      </c>
      <c r="D43" s="50"/>
      <c r="E43" s="28" t="s">
        <v>407</v>
      </c>
      <c r="F43" s="73" t="str">
        <f t="shared" si="0"/>
        <v>遠隔ICU体制整備促進事業1.都道府県が行う事業（直接補助）</v>
      </c>
      <c r="G43" s="242" t="s">
        <v>93</v>
      </c>
      <c r="H43" s="240" t="s">
        <v>167</v>
      </c>
    </row>
    <row r="44" spans="1:8" ht="20.100000000000001" customHeight="1">
      <c r="A44" s="243"/>
      <c r="B44" s="335"/>
      <c r="C44" s="27" t="s">
        <v>309</v>
      </c>
      <c r="D44" s="50"/>
      <c r="E44" s="28" t="s">
        <v>407</v>
      </c>
      <c r="F44" s="73" t="str">
        <f t="shared" si="0"/>
        <v>遠隔ICU体制整備促進事業2.沖縄県が行う事業（直接補助）</v>
      </c>
      <c r="G44" s="242" t="s">
        <v>94</v>
      </c>
      <c r="H44" s="240" t="s">
        <v>167</v>
      </c>
    </row>
    <row r="45" spans="1:8" ht="20.100000000000001" customHeight="1">
      <c r="A45" s="243"/>
      <c r="B45" s="335"/>
      <c r="C45" s="27" t="s">
        <v>309</v>
      </c>
      <c r="D45" s="50"/>
      <c r="E45" s="28" t="s">
        <v>407</v>
      </c>
      <c r="F45" s="73" t="str">
        <f t="shared" si="0"/>
        <v>遠隔ICU体制整備促進事業4.都道府県が公的5団体に補助する事業（5を除く）</v>
      </c>
      <c r="G45" s="29" t="s">
        <v>96</v>
      </c>
      <c r="H45" s="240" t="s">
        <v>173</v>
      </c>
    </row>
    <row r="46" spans="1:8" ht="20.100000000000001" customHeight="1">
      <c r="A46" s="243"/>
      <c r="B46" s="335"/>
      <c r="C46" s="27" t="s">
        <v>309</v>
      </c>
      <c r="D46" s="50"/>
      <c r="E46" s="28" t="s">
        <v>407</v>
      </c>
      <c r="F46" s="73" t="str">
        <f t="shared" si="0"/>
        <v>遠隔ICU体制整備促進事業6.都道府県が補助する事業(4,5以外)</v>
      </c>
      <c r="G46" s="29" t="s">
        <v>169</v>
      </c>
      <c r="H46" s="240" t="s">
        <v>173</v>
      </c>
    </row>
    <row r="47" spans="1:8" ht="20.100000000000001" customHeight="1">
      <c r="A47" s="241" t="s">
        <v>42</v>
      </c>
      <c r="B47" s="334" t="s">
        <v>268</v>
      </c>
      <c r="C47" s="27" t="s">
        <v>307</v>
      </c>
      <c r="D47" s="50"/>
      <c r="E47" s="28" t="s">
        <v>10</v>
      </c>
      <c r="F47" s="73" t="str">
        <f t="shared" si="0"/>
        <v>医療施設耐震化促進事業6.都道府県が補助する事業(4,5以外)</v>
      </c>
      <c r="G47" s="29" t="s">
        <v>169</v>
      </c>
      <c r="H47" s="240" t="s">
        <v>269</v>
      </c>
    </row>
    <row r="48" spans="1:8" ht="20.100000000000001" customHeight="1">
      <c r="A48" s="243"/>
      <c r="B48" s="335"/>
      <c r="C48" s="27" t="s">
        <v>308</v>
      </c>
      <c r="D48" s="50"/>
      <c r="E48" s="28" t="s">
        <v>11</v>
      </c>
      <c r="F48" s="73" t="str">
        <f t="shared" si="0"/>
        <v>防災訓練等参加支援事業1.都道府県が行う事業（直接補助）</v>
      </c>
      <c r="G48" s="242" t="s">
        <v>93</v>
      </c>
      <c r="H48" s="240" t="s">
        <v>270</v>
      </c>
    </row>
    <row r="49" spans="1:8" ht="20.100000000000001" customHeight="1">
      <c r="A49" s="243"/>
      <c r="B49" s="335"/>
      <c r="C49" s="27" t="s">
        <v>308</v>
      </c>
      <c r="D49" s="50"/>
      <c r="E49" s="28" t="s">
        <v>11</v>
      </c>
      <c r="F49" s="73" t="str">
        <f t="shared" si="0"/>
        <v>防災訓練等参加支援事業2.沖縄県が行う事業（直接補助）</v>
      </c>
      <c r="G49" s="242" t="s">
        <v>94</v>
      </c>
      <c r="H49" s="240" t="s">
        <v>270</v>
      </c>
    </row>
    <row r="50" spans="1:8" ht="20.100000000000001" customHeight="1">
      <c r="A50" s="243"/>
      <c r="B50" s="335"/>
      <c r="C50" s="27" t="s">
        <v>308</v>
      </c>
      <c r="D50" s="50"/>
      <c r="E50" s="28" t="s">
        <v>11</v>
      </c>
      <c r="F50" s="73" t="str">
        <f t="shared" si="0"/>
        <v>防災訓練等参加支援事業4.都道府県が公的5団体に補助する事業（5を除く）</v>
      </c>
      <c r="G50" s="29" t="s">
        <v>96</v>
      </c>
      <c r="H50" s="240" t="s">
        <v>271</v>
      </c>
    </row>
    <row r="51" spans="1:8" ht="20.100000000000001" customHeight="1">
      <c r="A51" s="243"/>
      <c r="B51" s="335"/>
      <c r="C51" s="27" t="s">
        <v>308</v>
      </c>
      <c r="D51" s="50"/>
      <c r="E51" s="28" t="s">
        <v>11</v>
      </c>
      <c r="F51" s="73" t="str">
        <f t="shared" si="0"/>
        <v>防災訓練等参加支援事業6.都道府県が補助する事業(4,5以外)</v>
      </c>
      <c r="G51" s="29" t="s">
        <v>169</v>
      </c>
      <c r="H51" s="240" t="s">
        <v>271</v>
      </c>
    </row>
    <row r="52" spans="1:8" ht="20.100000000000001" customHeight="1">
      <c r="A52" s="243"/>
      <c r="B52" s="335"/>
      <c r="C52" s="27" t="s">
        <v>309</v>
      </c>
      <c r="D52" s="50"/>
      <c r="E52" s="28" t="s">
        <v>417</v>
      </c>
      <c r="F52" s="73" t="str">
        <f t="shared" si="0"/>
        <v>ＤＭＡＴ・ＤＰＡＴ活動支援事業1.都道府県が行う事業（直接補助）</v>
      </c>
      <c r="G52" s="242" t="s">
        <v>93</v>
      </c>
      <c r="H52" s="240" t="s">
        <v>167</v>
      </c>
    </row>
    <row r="53" spans="1:8" ht="20.100000000000001" customHeight="1">
      <c r="A53" s="243"/>
      <c r="B53" s="335"/>
      <c r="C53" s="27" t="s">
        <v>309</v>
      </c>
      <c r="D53" s="50"/>
      <c r="E53" s="28" t="s">
        <v>417</v>
      </c>
      <c r="F53" s="73" t="str">
        <f t="shared" si="0"/>
        <v>ＤＭＡＴ・ＤＰＡＴ活動支援事業2.沖縄県が行う事業（直接補助）</v>
      </c>
      <c r="G53" s="242" t="s">
        <v>94</v>
      </c>
      <c r="H53" s="240" t="s">
        <v>167</v>
      </c>
    </row>
    <row r="54" spans="1:8" ht="20.100000000000001" customHeight="1">
      <c r="A54" s="243"/>
      <c r="B54" s="335"/>
      <c r="C54" s="27" t="s">
        <v>309</v>
      </c>
      <c r="D54" s="50"/>
      <c r="E54" s="28" t="s">
        <v>417</v>
      </c>
      <c r="F54" s="73" t="str">
        <f t="shared" si="0"/>
        <v>ＤＭＡＴ・ＤＰＡＴ活動支援事業4.都道府県が公的5団体に補助する事業（5を除く）</v>
      </c>
      <c r="G54" s="29" t="s">
        <v>96</v>
      </c>
      <c r="H54" s="240" t="s">
        <v>168</v>
      </c>
    </row>
    <row r="55" spans="1:8" ht="20.100000000000001" customHeight="1">
      <c r="A55" s="243"/>
      <c r="B55" s="335"/>
      <c r="C55" s="27" t="s">
        <v>309</v>
      </c>
      <c r="D55" s="50"/>
      <c r="E55" s="28" t="s">
        <v>417</v>
      </c>
      <c r="F55" s="73" t="str">
        <f t="shared" si="0"/>
        <v>ＤＭＡＴ・ＤＰＡＴ活動支援事業6.都道府県が補助する事業(4,5以外)</v>
      </c>
      <c r="G55" s="29" t="s">
        <v>169</v>
      </c>
      <c r="H55" s="240" t="s">
        <v>168</v>
      </c>
    </row>
    <row r="56" spans="1:8" ht="20.100000000000001" customHeight="1">
      <c r="A56" s="249"/>
      <c r="B56" s="335"/>
      <c r="C56" s="27" t="s">
        <v>310</v>
      </c>
      <c r="D56" s="50"/>
      <c r="E56" s="28" t="s">
        <v>12</v>
      </c>
      <c r="F56" s="73" t="str">
        <f t="shared" si="0"/>
        <v>ＤＭＡＴ訓練事業1.都道府県が行う事業（直接補助）</v>
      </c>
      <c r="G56" s="242" t="s">
        <v>93</v>
      </c>
      <c r="H56" s="240" t="s">
        <v>270</v>
      </c>
    </row>
    <row r="57" spans="1:8" ht="20.100000000000001" customHeight="1">
      <c r="A57" s="243"/>
      <c r="B57" s="335"/>
      <c r="C57" s="27" t="s">
        <v>310</v>
      </c>
      <c r="D57" s="50"/>
      <c r="E57" s="28" t="s">
        <v>12</v>
      </c>
      <c r="F57" s="73" t="str">
        <f t="shared" si="0"/>
        <v>ＤＭＡＴ訓練事業2.沖縄県が行う事業（直接補助）</v>
      </c>
      <c r="G57" s="242" t="s">
        <v>94</v>
      </c>
      <c r="H57" s="240" t="s">
        <v>270</v>
      </c>
    </row>
    <row r="58" spans="1:8" ht="20.25" customHeight="1">
      <c r="A58" s="243"/>
      <c r="B58" s="335"/>
      <c r="C58" s="27" t="s">
        <v>311</v>
      </c>
      <c r="D58" s="50"/>
      <c r="E58" s="28" t="s">
        <v>390</v>
      </c>
      <c r="F58" s="73" t="str">
        <f t="shared" si="0"/>
        <v>ＤＰＡＴ養成支援事業1.都道府県が行う事業（直接補助）</v>
      </c>
      <c r="G58" s="242" t="s">
        <v>93</v>
      </c>
      <c r="H58" s="240" t="s">
        <v>167</v>
      </c>
    </row>
    <row r="59" spans="1:8" ht="20.100000000000001" customHeight="1">
      <c r="A59" s="243"/>
      <c r="B59" s="335"/>
      <c r="C59" s="27" t="s">
        <v>311</v>
      </c>
      <c r="D59" s="50"/>
      <c r="E59" s="28" t="s">
        <v>390</v>
      </c>
      <c r="F59" s="73" t="str">
        <f t="shared" si="0"/>
        <v>ＤＰＡＴ養成支援事業2.沖縄県が行う事業（直接補助）</v>
      </c>
      <c r="G59" s="242" t="s">
        <v>94</v>
      </c>
      <c r="H59" s="240" t="s">
        <v>167</v>
      </c>
    </row>
    <row r="60" spans="1:8" ht="20.100000000000001" customHeight="1">
      <c r="A60" s="243"/>
      <c r="B60" s="335"/>
      <c r="C60" s="27" t="s">
        <v>311</v>
      </c>
      <c r="D60" s="50"/>
      <c r="E60" s="28" t="s">
        <v>390</v>
      </c>
      <c r="F60" s="73" t="str">
        <f t="shared" si="0"/>
        <v>ＤＰＡＴ養成支援事業3.その他（1.2.以外への直接補助）</v>
      </c>
      <c r="G60" s="244" t="s">
        <v>95</v>
      </c>
      <c r="H60" s="240" t="s">
        <v>167</v>
      </c>
    </row>
    <row r="61" spans="1:8" ht="20.100000000000001" customHeight="1">
      <c r="A61" s="271"/>
      <c r="B61" s="335"/>
      <c r="C61" s="280" t="s">
        <v>400</v>
      </c>
      <c r="D61" s="281"/>
      <c r="E61" s="73" t="s">
        <v>401</v>
      </c>
      <c r="F61" s="73" t="str">
        <f t="shared" si="0"/>
        <v>災害医療コーディネーター研修事業（地域災害医療コーディネーター研修事業）1.都道府県が行う事業（直接補助）</v>
      </c>
      <c r="G61" s="242" t="s">
        <v>93</v>
      </c>
      <c r="H61" s="240" t="s">
        <v>270</v>
      </c>
    </row>
    <row r="62" spans="1:8" ht="20.100000000000001" customHeight="1">
      <c r="A62" s="271"/>
      <c r="B62" s="336"/>
      <c r="C62" s="280" t="s">
        <v>400</v>
      </c>
      <c r="D62" s="281"/>
      <c r="E62" s="73" t="s">
        <v>401</v>
      </c>
      <c r="F62" s="73" t="str">
        <f t="shared" si="0"/>
        <v>災害医療コーディネーター研修事業（地域災害医療コーディネーター研修事業）2.沖縄県が行う事業（直接補助）</v>
      </c>
      <c r="G62" s="242" t="s">
        <v>94</v>
      </c>
      <c r="H62" s="240" t="s">
        <v>270</v>
      </c>
    </row>
    <row r="63" spans="1:8" ht="20.100000000000001" customHeight="1">
      <c r="A63" s="241" t="s">
        <v>45</v>
      </c>
      <c r="B63" s="334" t="s">
        <v>69</v>
      </c>
      <c r="C63" s="27" t="s">
        <v>307</v>
      </c>
      <c r="D63" s="50"/>
      <c r="E63" s="28" t="s">
        <v>70</v>
      </c>
      <c r="F63" s="73" t="str">
        <f t="shared" si="0"/>
        <v>産科医療機関確保事業1.都道府県が行う事業（直接補助）</v>
      </c>
      <c r="G63" s="242" t="s">
        <v>93</v>
      </c>
      <c r="H63" s="240" t="s">
        <v>167</v>
      </c>
    </row>
    <row r="64" spans="1:8" ht="20.100000000000001" customHeight="1">
      <c r="A64" s="243"/>
      <c r="B64" s="335"/>
      <c r="C64" s="27" t="s">
        <v>307</v>
      </c>
      <c r="D64" s="50"/>
      <c r="E64" s="28" t="s">
        <v>70</v>
      </c>
      <c r="F64" s="73" t="str">
        <f t="shared" si="0"/>
        <v>産科医療機関確保事業2.沖縄県が行う事業（直接補助）</v>
      </c>
      <c r="G64" s="242" t="s">
        <v>94</v>
      </c>
      <c r="H64" s="240" t="s">
        <v>167</v>
      </c>
    </row>
    <row r="65" spans="1:8" ht="20.100000000000001" customHeight="1">
      <c r="A65" s="243"/>
      <c r="B65" s="335"/>
      <c r="C65" s="27" t="s">
        <v>307</v>
      </c>
      <c r="D65" s="50"/>
      <c r="E65" s="28" t="s">
        <v>70</v>
      </c>
      <c r="F65" s="73" t="str">
        <f t="shared" si="0"/>
        <v>産科医療機関確保事業4.都道府県が公的5団体に補助する事業（5を除く）</v>
      </c>
      <c r="G65" s="29" t="s">
        <v>96</v>
      </c>
      <c r="H65" s="240" t="s">
        <v>272</v>
      </c>
    </row>
    <row r="66" spans="1:8" ht="20.100000000000001" customHeight="1">
      <c r="A66" s="243"/>
      <c r="B66" s="335"/>
      <c r="C66" s="27" t="s">
        <v>307</v>
      </c>
      <c r="D66" s="50"/>
      <c r="E66" s="28" t="s">
        <v>70</v>
      </c>
      <c r="F66" s="73" t="str">
        <f t="shared" ref="F66:F125" si="1">CONCATENATE(E66,G66)</f>
        <v>産科医療機関確保事業6.都道府県が補助する事業(4,5以外)</v>
      </c>
      <c r="G66" s="29" t="s">
        <v>169</v>
      </c>
      <c r="H66" s="240" t="s">
        <v>272</v>
      </c>
    </row>
    <row r="67" spans="1:8" ht="20.100000000000001" customHeight="1">
      <c r="A67" s="243"/>
      <c r="B67" s="335"/>
      <c r="C67" s="27" t="s">
        <v>308</v>
      </c>
      <c r="D67" s="50"/>
      <c r="E67" s="28" t="s">
        <v>72</v>
      </c>
      <c r="F67" s="73" t="str">
        <f t="shared" si="1"/>
        <v>産科医療を担う産科医等の確保事業1.都道府県が行う事業（直接補助）</v>
      </c>
      <c r="G67" s="242" t="s">
        <v>93</v>
      </c>
      <c r="H67" s="240" t="s">
        <v>167</v>
      </c>
    </row>
    <row r="68" spans="1:8" ht="20.100000000000001" customHeight="1">
      <c r="A68" s="243"/>
      <c r="B68" s="335"/>
      <c r="C68" s="27" t="s">
        <v>308</v>
      </c>
      <c r="D68" s="50"/>
      <c r="E68" s="28" t="s">
        <v>72</v>
      </c>
      <c r="F68" s="73" t="str">
        <f t="shared" si="1"/>
        <v>産科医療を担う産科医等の確保事業2.沖縄県が行う事業（直接補助）</v>
      </c>
      <c r="G68" s="242" t="s">
        <v>94</v>
      </c>
      <c r="H68" s="240" t="s">
        <v>167</v>
      </c>
    </row>
    <row r="69" spans="1:8" ht="20.100000000000001" customHeight="1">
      <c r="A69" s="243"/>
      <c r="B69" s="335"/>
      <c r="C69" s="27" t="s">
        <v>308</v>
      </c>
      <c r="D69" s="50"/>
      <c r="E69" s="28" t="s">
        <v>72</v>
      </c>
      <c r="F69" s="73" t="str">
        <f t="shared" si="1"/>
        <v>産科医療を担う産科医等の確保事業4.都道府県が公的5団体に補助する事業（5を除く）</v>
      </c>
      <c r="G69" s="29" t="s">
        <v>96</v>
      </c>
      <c r="H69" s="240" t="s">
        <v>167</v>
      </c>
    </row>
    <row r="70" spans="1:8" ht="20.100000000000001" customHeight="1">
      <c r="A70" s="248"/>
      <c r="B70" s="336"/>
      <c r="C70" s="27" t="s">
        <v>308</v>
      </c>
      <c r="D70" s="50"/>
      <c r="E70" s="28" t="s">
        <v>72</v>
      </c>
      <c r="F70" s="73" t="str">
        <f t="shared" si="1"/>
        <v>産科医療を担う産科医等の確保事業6.都道府県が補助する事業(4,5以外)</v>
      </c>
      <c r="G70" s="29" t="s">
        <v>169</v>
      </c>
      <c r="H70" s="240" t="s">
        <v>173</v>
      </c>
    </row>
    <row r="71" spans="1:8" ht="20.100000000000001" customHeight="1">
      <c r="A71" s="337" t="s">
        <v>48</v>
      </c>
      <c r="B71" s="340" t="s">
        <v>404</v>
      </c>
      <c r="C71" s="27"/>
      <c r="D71" s="50"/>
      <c r="E71" s="247" t="s">
        <v>404</v>
      </c>
      <c r="F71" s="73" t="str">
        <f>CONCATENATE(E71,G71)</f>
        <v>ICTを活用した産科医師不足地域に対する妊産婦モニタリング支援事業1.都道府県が行う事業（直接補助）</v>
      </c>
      <c r="G71" s="179" t="s">
        <v>93</v>
      </c>
      <c r="H71" s="240" t="s">
        <v>190</v>
      </c>
    </row>
    <row r="72" spans="1:8" ht="20.100000000000001" customHeight="1">
      <c r="A72" s="338"/>
      <c r="B72" s="341"/>
      <c r="C72" s="27"/>
      <c r="D72" s="50"/>
      <c r="E72" s="247" t="s">
        <v>404</v>
      </c>
      <c r="F72" s="73" t="str">
        <f t="shared" si="1"/>
        <v>ICTを活用した産科医師不足地域に対する妊産婦モニタリング支援事業2.沖縄県が行う事業（直接補助）</v>
      </c>
      <c r="G72" s="179" t="s">
        <v>94</v>
      </c>
      <c r="H72" s="240" t="s">
        <v>190</v>
      </c>
    </row>
    <row r="73" spans="1:8" ht="20.100000000000001" customHeight="1">
      <c r="A73" s="338"/>
      <c r="B73" s="341"/>
      <c r="C73" s="27"/>
      <c r="D73" s="50"/>
      <c r="E73" s="247" t="s">
        <v>404</v>
      </c>
      <c r="F73" s="73" t="str">
        <f t="shared" si="1"/>
        <v>ICTを活用した産科医師不足地域に対する妊産婦モニタリング支援事業4.都道府県が公的5団体に補助する事業（5を除く）</v>
      </c>
      <c r="G73" s="179" t="s">
        <v>96</v>
      </c>
      <c r="H73" s="240" t="s">
        <v>201</v>
      </c>
    </row>
    <row r="74" spans="1:8" ht="20.100000000000001" customHeight="1">
      <c r="A74" s="339"/>
      <c r="B74" s="342"/>
      <c r="C74" s="27"/>
      <c r="D74" s="50"/>
      <c r="E74" s="247" t="s">
        <v>404</v>
      </c>
      <c r="F74" s="73" t="str">
        <f t="shared" si="1"/>
        <v>ICTを活用した産科医師不足地域に対する妊産婦モニタリング支援事業6.都道府県が補助する事業(4,5以外)</v>
      </c>
      <c r="G74" s="179" t="s">
        <v>316</v>
      </c>
      <c r="H74" s="240" t="s">
        <v>201</v>
      </c>
    </row>
    <row r="75" spans="1:8" ht="20.100000000000001" customHeight="1">
      <c r="A75" s="241" t="s">
        <v>51</v>
      </c>
      <c r="B75" s="334" t="s">
        <v>79</v>
      </c>
      <c r="C75" s="27"/>
      <c r="D75" s="50"/>
      <c r="E75" s="28" t="s">
        <v>15</v>
      </c>
      <c r="F75" s="73" t="str">
        <f t="shared" si="1"/>
        <v>８０２０運動推進特別事業1.都道府県が行う事業（直接補助）</v>
      </c>
      <c r="G75" s="242" t="s">
        <v>93</v>
      </c>
      <c r="H75" s="240" t="s">
        <v>270</v>
      </c>
    </row>
    <row r="76" spans="1:8" ht="20.100000000000001" customHeight="1">
      <c r="A76" s="243"/>
      <c r="B76" s="335"/>
      <c r="C76" s="27" t="s">
        <v>317</v>
      </c>
      <c r="D76" s="50"/>
      <c r="E76" s="28" t="s">
        <v>15</v>
      </c>
      <c r="F76" s="73" t="str">
        <f t="shared" si="1"/>
        <v>８０２０運動推進特別事業2.沖縄県が行う事業（直接補助）</v>
      </c>
      <c r="G76" s="242" t="s">
        <v>94</v>
      </c>
      <c r="H76" s="240" t="s">
        <v>270</v>
      </c>
    </row>
    <row r="77" spans="1:8" ht="20.100000000000001" customHeight="1">
      <c r="A77" s="243"/>
      <c r="B77" s="335"/>
      <c r="C77" s="27" t="s">
        <v>318</v>
      </c>
      <c r="D77" s="50" t="s">
        <v>307</v>
      </c>
      <c r="E77" s="28" t="s">
        <v>14</v>
      </c>
      <c r="F77" s="73" t="str">
        <f t="shared" si="1"/>
        <v>口腔保健支援センター設置推進事業1.都道府県が行う事業（直接補助）</v>
      </c>
      <c r="G77" s="242" t="s">
        <v>93</v>
      </c>
      <c r="H77" s="240" t="s">
        <v>167</v>
      </c>
    </row>
    <row r="78" spans="1:8" ht="20.100000000000001" customHeight="1">
      <c r="A78" s="243"/>
      <c r="B78" s="335"/>
      <c r="C78" s="27" t="s">
        <v>318</v>
      </c>
      <c r="D78" s="50" t="s">
        <v>307</v>
      </c>
      <c r="E78" s="28" t="s">
        <v>14</v>
      </c>
      <c r="F78" s="73" t="str">
        <f t="shared" si="1"/>
        <v>口腔保健支援センター設置推進事業2.沖縄県が行う事業（直接補助）</v>
      </c>
      <c r="G78" s="242" t="s">
        <v>94</v>
      </c>
      <c r="H78" s="240" t="s">
        <v>167</v>
      </c>
    </row>
    <row r="79" spans="1:8" ht="20.100000000000001" customHeight="1">
      <c r="A79" s="243"/>
      <c r="B79" s="335"/>
      <c r="C79" s="27" t="s">
        <v>318</v>
      </c>
      <c r="D79" s="50" t="s">
        <v>307</v>
      </c>
      <c r="E79" s="28" t="s">
        <v>14</v>
      </c>
      <c r="F79" s="73" t="str">
        <f t="shared" si="1"/>
        <v>口腔保健支援センター設置推進事業3.その他（1.2.以外への直接補助）</v>
      </c>
      <c r="G79" s="244" t="s">
        <v>95</v>
      </c>
      <c r="H79" s="240" t="s">
        <v>167</v>
      </c>
    </row>
    <row r="80" spans="1:8" ht="20.100000000000001" customHeight="1">
      <c r="A80" s="243"/>
      <c r="B80" s="335"/>
      <c r="C80" s="27" t="s">
        <v>318</v>
      </c>
      <c r="D80" s="50" t="s">
        <v>308</v>
      </c>
      <c r="E80" s="28" t="s">
        <v>418</v>
      </c>
      <c r="F80" s="73" t="str">
        <f t="shared" si="1"/>
        <v>歯科疾患予防等事業1.都道府県が行う事業（直接補助）</v>
      </c>
      <c r="G80" s="242" t="s">
        <v>93</v>
      </c>
      <c r="H80" s="240" t="s">
        <v>167</v>
      </c>
    </row>
    <row r="81" spans="1:8" ht="20.100000000000001" customHeight="1">
      <c r="A81" s="243"/>
      <c r="B81" s="335"/>
      <c r="C81" s="27" t="s">
        <v>318</v>
      </c>
      <c r="D81" s="50" t="s">
        <v>308</v>
      </c>
      <c r="E81" s="28" t="s">
        <v>418</v>
      </c>
      <c r="F81" s="73" t="str">
        <f t="shared" si="1"/>
        <v>歯科疾患予防等事業2.沖縄県が行う事業（直接補助）</v>
      </c>
      <c r="G81" s="242" t="s">
        <v>94</v>
      </c>
      <c r="H81" s="240" t="s">
        <v>167</v>
      </c>
    </row>
    <row r="82" spans="1:8" ht="20.100000000000001" customHeight="1">
      <c r="A82" s="243"/>
      <c r="B82" s="335"/>
      <c r="C82" s="27" t="s">
        <v>318</v>
      </c>
      <c r="D82" s="50" t="s">
        <v>308</v>
      </c>
      <c r="E82" s="28" t="s">
        <v>418</v>
      </c>
      <c r="F82" s="73" t="str">
        <f t="shared" si="1"/>
        <v>歯科疾患予防等事業3.その他（1.2.以外への直接補助）</v>
      </c>
      <c r="G82" s="244" t="s">
        <v>95</v>
      </c>
      <c r="H82" s="240" t="s">
        <v>167</v>
      </c>
    </row>
    <row r="83" spans="1:8" ht="20.100000000000001" customHeight="1">
      <c r="A83" s="243"/>
      <c r="B83" s="335"/>
      <c r="C83" s="27" t="s">
        <v>318</v>
      </c>
      <c r="D83" s="50" t="s">
        <v>309</v>
      </c>
      <c r="E83" s="28" t="s">
        <v>82</v>
      </c>
      <c r="F83" s="73" t="str">
        <f t="shared" si="1"/>
        <v>歯科保健医療サービス提供困難者への歯科保健医療推進事業1.都道府県が行う事業（直接補助）</v>
      </c>
      <c r="G83" s="242" t="s">
        <v>93</v>
      </c>
      <c r="H83" s="240" t="s">
        <v>167</v>
      </c>
    </row>
    <row r="84" spans="1:8" ht="20.100000000000001" customHeight="1">
      <c r="A84" s="243"/>
      <c r="B84" s="335"/>
      <c r="C84" s="27" t="s">
        <v>318</v>
      </c>
      <c r="D84" s="50" t="s">
        <v>309</v>
      </c>
      <c r="E84" s="28" t="s">
        <v>82</v>
      </c>
      <c r="F84" s="73" t="str">
        <f t="shared" si="1"/>
        <v>歯科保健医療サービス提供困難者への歯科保健医療推進事業2.沖縄県が行う事業（直接補助）</v>
      </c>
      <c r="G84" s="242" t="s">
        <v>94</v>
      </c>
      <c r="H84" s="240" t="s">
        <v>167</v>
      </c>
    </row>
    <row r="85" spans="1:8" ht="20.100000000000001" customHeight="1">
      <c r="A85" s="243"/>
      <c r="B85" s="335"/>
      <c r="C85" s="27" t="s">
        <v>318</v>
      </c>
      <c r="D85" s="50" t="s">
        <v>309</v>
      </c>
      <c r="E85" s="28" t="s">
        <v>82</v>
      </c>
      <c r="F85" s="73" t="str">
        <f t="shared" si="1"/>
        <v>歯科保健医療サービス提供困難者への歯科保健医療推進事業3.その他（1.2.以外への直接補助）</v>
      </c>
      <c r="G85" s="244" t="s">
        <v>95</v>
      </c>
      <c r="H85" s="240" t="s">
        <v>167</v>
      </c>
    </row>
    <row r="86" spans="1:8" ht="20.100000000000001" customHeight="1">
      <c r="A86" s="243"/>
      <c r="B86" s="335"/>
      <c r="C86" s="27" t="s">
        <v>318</v>
      </c>
      <c r="D86" s="50" t="s">
        <v>310</v>
      </c>
      <c r="E86" s="28" t="s">
        <v>419</v>
      </c>
      <c r="F86" s="73" t="str">
        <f t="shared" si="1"/>
        <v>歯科保健医療サービス提供困難者への歯科医療技術者養成・口腔管理等研修事業1.都道府県が行う事業（直接補助）</v>
      </c>
      <c r="G86" s="242" t="s">
        <v>93</v>
      </c>
      <c r="H86" s="240" t="s">
        <v>167</v>
      </c>
    </row>
    <row r="87" spans="1:8" ht="20.100000000000001" customHeight="1">
      <c r="A87" s="243"/>
      <c r="B87" s="335"/>
      <c r="C87" s="27" t="s">
        <v>318</v>
      </c>
      <c r="D87" s="50" t="s">
        <v>310</v>
      </c>
      <c r="E87" s="28" t="s">
        <v>419</v>
      </c>
      <c r="F87" s="73" t="str">
        <f t="shared" si="1"/>
        <v>歯科保健医療サービス提供困難者への歯科医療技術者養成・口腔管理等研修事業2.沖縄県が行う事業（直接補助）</v>
      </c>
      <c r="G87" s="242" t="s">
        <v>94</v>
      </c>
      <c r="H87" s="240" t="s">
        <v>167</v>
      </c>
    </row>
    <row r="88" spans="1:8" ht="20.100000000000001" customHeight="1">
      <c r="A88" s="243"/>
      <c r="B88" s="335"/>
      <c r="C88" s="27" t="s">
        <v>318</v>
      </c>
      <c r="D88" s="50" t="s">
        <v>310</v>
      </c>
      <c r="E88" s="28" t="s">
        <v>419</v>
      </c>
      <c r="F88" s="73" t="str">
        <f t="shared" si="1"/>
        <v>歯科保健医療サービス提供困難者への歯科医療技術者養成・口腔管理等研修事業3.その他（1.2.以外への直接補助）</v>
      </c>
      <c r="G88" s="244" t="s">
        <v>95</v>
      </c>
      <c r="H88" s="240" t="s">
        <v>167</v>
      </c>
    </row>
    <row r="89" spans="1:8" ht="20.100000000000001" customHeight="1">
      <c r="A89" s="243"/>
      <c r="B89" s="335"/>
      <c r="C89" s="27" t="s">
        <v>318</v>
      </c>
      <c r="D89" s="50" t="s">
        <v>311</v>
      </c>
      <c r="E89" s="28" t="s">
        <v>319</v>
      </c>
      <c r="F89" s="73" t="str">
        <f t="shared" si="1"/>
        <v>歯科口腔保健推進体制強化事業1.都道府県が行う事業（直接補助）</v>
      </c>
      <c r="G89" s="242" t="s">
        <v>93</v>
      </c>
      <c r="H89" s="240" t="s">
        <v>190</v>
      </c>
    </row>
    <row r="90" spans="1:8" ht="20.100000000000001" customHeight="1">
      <c r="A90" s="243"/>
      <c r="B90" s="335"/>
      <c r="C90" s="27" t="s">
        <v>318</v>
      </c>
      <c r="D90" s="50" t="s">
        <v>311</v>
      </c>
      <c r="E90" s="28" t="s">
        <v>319</v>
      </c>
      <c r="F90" s="73" t="str">
        <f t="shared" si="1"/>
        <v>歯科口腔保健推進体制強化事業2.沖縄県が行う事業（直接補助）</v>
      </c>
      <c r="G90" s="242" t="s">
        <v>94</v>
      </c>
      <c r="H90" s="240" t="s">
        <v>190</v>
      </c>
    </row>
    <row r="91" spans="1:8" ht="20.100000000000001" customHeight="1">
      <c r="A91" s="243"/>
      <c r="B91" s="335"/>
      <c r="C91" s="27" t="s">
        <v>318</v>
      </c>
      <c r="D91" s="50" t="s">
        <v>311</v>
      </c>
      <c r="E91" s="28" t="s">
        <v>319</v>
      </c>
      <c r="F91" s="73" t="str">
        <f t="shared" si="1"/>
        <v>歯科口腔保健推進体制強化事業3.その他（1.2.以外への直接補助）</v>
      </c>
      <c r="G91" s="242" t="s">
        <v>95</v>
      </c>
      <c r="H91" s="240" t="s">
        <v>190</v>
      </c>
    </row>
    <row r="92" spans="1:8" ht="20.100000000000001" customHeight="1">
      <c r="A92" s="243"/>
      <c r="B92" s="335"/>
      <c r="C92" s="27" t="s">
        <v>318</v>
      </c>
      <c r="D92" s="50" t="s">
        <v>312</v>
      </c>
      <c r="E92" s="28" t="s">
        <v>84</v>
      </c>
      <c r="F92" s="73" t="str">
        <f t="shared" si="1"/>
        <v>歯科口腔保健調査研究事業1.都道府県が行う事業（直接補助）</v>
      </c>
      <c r="G92" s="242" t="s">
        <v>93</v>
      </c>
      <c r="H92" s="240" t="s">
        <v>167</v>
      </c>
    </row>
    <row r="93" spans="1:8" ht="20.100000000000001" customHeight="1">
      <c r="A93" s="243"/>
      <c r="B93" s="335"/>
      <c r="C93" s="27" t="s">
        <v>318</v>
      </c>
      <c r="D93" s="50" t="s">
        <v>312</v>
      </c>
      <c r="E93" s="28" t="s">
        <v>84</v>
      </c>
      <c r="F93" s="73" t="str">
        <f t="shared" si="1"/>
        <v>歯科口腔保健調査研究事業2.沖縄県が行う事業（直接補助）</v>
      </c>
      <c r="G93" s="242" t="s">
        <v>94</v>
      </c>
      <c r="H93" s="240" t="s">
        <v>167</v>
      </c>
    </row>
    <row r="94" spans="1:8" ht="20.100000000000001" customHeight="1">
      <c r="A94" s="243"/>
      <c r="B94" s="335"/>
      <c r="C94" s="27" t="s">
        <v>318</v>
      </c>
      <c r="D94" s="50" t="s">
        <v>312</v>
      </c>
      <c r="E94" s="28" t="s">
        <v>84</v>
      </c>
      <c r="F94" s="73" t="str">
        <f t="shared" si="1"/>
        <v>歯科口腔保健調査研究事業3.その他（1.2.以外への直接補助）</v>
      </c>
      <c r="G94" s="244" t="s">
        <v>95</v>
      </c>
      <c r="H94" s="240" t="s">
        <v>167</v>
      </c>
    </row>
    <row r="95" spans="1:8" ht="20.100000000000001" customHeight="1">
      <c r="A95" s="243"/>
      <c r="B95" s="335"/>
      <c r="C95" s="27" t="s">
        <v>318</v>
      </c>
      <c r="D95" s="50" t="s">
        <v>313</v>
      </c>
      <c r="E95" s="28" t="s">
        <v>86</v>
      </c>
      <c r="F95" s="73" t="str">
        <f t="shared" si="1"/>
        <v>多職種連携等調査研究事業1.都道府県が行う事業（直接補助）</v>
      </c>
      <c r="G95" s="242" t="s">
        <v>93</v>
      </c>
      <c r="H95" s="240" t="s">
        <v>167</v>
      </c>
    </row>
    <row r="96" spans="1:8" ht="20.100000000000001" customHeight="1">
      <c r="A96" s="243"/>
      <c r="B96" s="335"/>
      <c r="C96" s="27" t="s">
        <v>318</v>
      </c>
      <c r="D96" s="50" t="s">
        <v>313</v>
      </c>
      <c r="E96" s="28" t="s">
        <v>86</v>
      </c>
      <c r="F96" s="73" t="str">
        <f t="shared" si="1"/>
        <v>多職種連携等調査研究事業2.沖縄県が行う事業（直接補助）</v>
      </c>
      <c r="G96" s="242" t="s">
        <v>94</v>
      </c>
      <c r="H96" s="240" t="s">
        <v>167</v>
      </c>
    </row>
    <row r="97" spans="1:8" ht="20.100000000000001" customHeight="1">
      <c r="A97" s="248"/>
      <c r="B97" s="336"/>
      <c r="C97" s="27" t="s">
        <v>318</v>
      </c>
      <c r="D97" s="50" t="s">
        <v>313</v>
      </c>
      <c r="E97" s="28" t="s">
        <v>86</v>
      </c>
      <c r="F97" s="73" t="str">
        <f t="shared" si="1"/>
        <v>多職種連携等調査研究事業3.その他（1.2.以外への直接補助）</v>
      </c>
      <c r="G97" s="244" t="s">
        <v>95</v>
      </c>
      <c r="H97" s="240" t="s">
        <v>167</v>
      </c>
    </row>
    <row r="98" spans="1:8" ht="27" customHeight="1">
      <c r="A98" s="337" t="s">
        <v>54</v>
      </c>
      <c r="B98" s="340" t="s">
        <v>402</v>
      </c>
      <c r="C98" s="280"/>
      <c r="D98" s="281"/>
      <c r="E98" s="73" t="s">
        <v>402</v>
      </c>
      <c r="F98" s="73" t="str">
        <f t="shared" si="1"/>
        <v>歯科医療提供体制構築推進事業1.都道府県が行う事業（直接補助）</v>
      </c>
      <c r="G98" s="242" t="s">
        <v>93</v>
      </c>
      <c r="H98" s="240" t="s">
        <v>167</v>
      </c>
    </row>
    <row r="99" spans="1:8" ht="27" customHeight="1">
      <c r="A99" s="339"/>
      <c r="B99" s="342"/>
      <c r="C99" s="280"/>
      <c r="D99" s="281"/>
      <c r="E99" s="73" t="s">
        <v>402</v>
      </c>
      <c r="F99" s="73" t="str">
        <f t="shared" si="1"/>
        <v>歯科医療提供体制構築推進事業2.沖縄県が行う事業（直接補助）</v>
      </c>
      <c r="G99" s="242" t="s">
        <v>94</v>
      </c>
      <c r="H99" s="240" t="s">
        <v>167</v>
      </c>
    </row>
    <row r="100" spans="1:8" ht="20.100000000000001" customHeight="1">
      <c r="A100" s="337" t="s">
        <v>129</v>
      </c>
      <c r="B100" s="334" t="s">
        <v>88</v>
      </c>
      <c r="C100" s="27" t="s">
        <v>317</v>
      </c>
      <c r="D100" s="50"/>
      <c r="E100" s="28" t="s">
        <v>150</v>
      </c>
      <c r="F100" s="73" t="str">
        <f t="shared" si="1"/>
        <v>医師不足地域の研修医療機関に対する指導医の派遣等1.都道府県が行う事業（直接補助）</v>
      </c>
      <c r="G100" s="242" t="s">
        <v>93</v>
      </c>
      <c r="H100" s="240" t="s">
        <v>167</v>
      </c>
    </row>
    <row r="101" spans="1:8" ht="20.100000000000001" customHeight="1">
      <c r="A101" s="338"/>
      <c r="B101" s="335"/>
      <c r="C101" s="27" t="s">
        <v>317</v>
      </c>
      <c r="D101" s="50"/>
      <c r="E101" s="28" t="s">
        <v>150</v>
      </c>
      <c r="F101" s="73" t="str">
        <f t="shared" si="1"/>
        <v>医師不足地域の研修医療機関に対する指導医の派遣等2.沖縄県が行う事業（直接補助）</v>
      </c>
      <c r="G101" s="242" t="s">
        <v>94</v>
      </c>
      <c r="H101" s="240" t="s">
        <v>167</v>
      </c>
    </row>
    <row r="102" spans="1:8" ht="20.100000000000001" customHeight="1">
      <c r="A102" s="338"/>
      <c r="B102" s="335"/>
      <c r="C102" s="27" t="s">
        <v>317</v>
      </c>
      <c r="D102" s="50"/>
      <c r="E102" s="28" t="s">
        <v>150</v>
      </c>
      <c r="F102" s="73" t="str">
        <f t="shared" si="1"/>
        <v>医師不足地域の研修医療機関に対する指導医の派遣等6.都道府県が補助する事業(4,5以外)</v>
      </c>
      <c r="G102" s="29" t="s">
        <v>169</v>
      </c>
      <c r="H102" s="240" t="s">
        <v>273</v>
      </c>
    </row>
    <row r="103" spans="1:8" ht="20.100000000000001" customHeight="1">
      <c r="A103" s="338"/>
      <c r="B103" s="335"/>
      <c r="C103" s="27" t="s">
        <v>318</v>
      </c>
      <c r="D103" s="50"/>
      <c r="E103" s="28" t="s">
        <v>320</v>
      </c>
      <c r="F103" s="73" t="str">
        <f t="shared" si="1"/>
        <v>新専門医制度の仕組みに係る地域医療対策協議会事業1.都道府県が行う事業（直接補助）</v>
      </c>
      <c r="G103" s="242" t="s">
        <v>93</v>
      </c>
      <c r="H103" s="240" t="s">
        <v>167</v>
      </c>
    </row>
    <row r="104" spans="1:8" ht="20.100000000000001" customHeight="1">
      <c r="A104" s="339"/>
      <c r="B104" s="336"/>
      <c r="C104" s="27" t="s">
        <v>318</v>
      </c>
      <c r="D104" s="50"/>
      <c r="E104" s="28" t="s">
        <v>320</v>
      </c>
      <c r="F104" s="73" t="str">
        <f t="shared" si="1"/>
        <v>新専門医制度の仕組みに係る地域医療対策協議会事業2.沖縄県が行う事業（直接補助）</v>
      </c>
      <c r="G104" s="242" t="s">
        <v>94</v>
      </c>
      <c r="H104" s="240" t="s">
        <v>167</v>
      </c>
    </row>
    <row r="105" spans="1:8" ht="39" customHeight="1">
      <c r="A105" s="274" t="s">
        <v>130</v>
      </c>
      <c r="B105" s="343" t="s">
        <v>286</v>
      </c>
      <c r="C105" s="239" t="s">
        <v>317</v>
      </c>
      <c r="D105" s="239"/>
      <c r="E105" s="240" t="s">
        <v>305</v>
      </c>
      <c r="F105" s="251" t="str">
        <f t="shared" si="1"/>
        <v>地域における外国人患者受入れ体制整備等を協議する場の設置・運営事業1.都道府県が行う事業（直接補助）</v>
      </c>
      <c r="G105" s="244" t="s">
        <v>93</v>
      </c>
      <c r="H105" s="240" t="s">
        <v>167</v>
      </c>
    </row>
    <row r="106" spans="1:8" ht="39" customHeight="1">
      <c r="A106" s="274"/>
      <c r="B106" s="344"/>
      <c r="C106" s="239" t="s">
        <v>317</v>
      </c>
      <c r="D106" s="239"/>
      <c r="E106" s="240" t="s">
        <v>305</v>
      </c>
      <c r="F106" s="251" t="str">
        <f t="shared" si="1"/>
        <v>地域における外国人患者受入れ体制整備等を協議する場の設置・運営事業2.沖縄県が行う事業（直接補助）</v>
      </c>
      <c r="G106" s="244" t="s">
        <v>94</v>
      </c>
      <c r="H106" s="240" t="s">
        <v>167</v>
      </c>
    </row>
    <row r="107" spans="1:8" ht="39" customHeight="1">
      <c r="A107" s="271" t="s">
        <v>321</v>
      </c>
      <c r="B107" s="344"/>
      <c r="C107" s="239" t="s">
        <v>318</v>
      </c>
      <c r="D107" s="239"/>
      <c r="E107" s="240" t="s">
        <v>304</v>
      </c>
      <c r="F107" s="251" t="str">
        <f t="shared" si="1"/>
        <v>医療機関における外国人対応に資するワンストップ窓口設置・運営事業1.都道府県が行う事業（直接補助）</v>
      </c>
      <c r="G107" s="244" t="s">
        <v>93</v>
      </c>
      <c r="H107" s="240" t="s">
        <v>167</v>
      </c>
    </row>
    <row r="108" spans="1:8">
      <c r="A108" s="274"/>
      <c r="B108" s="344"/>
      <c r="C108" s="239" t="s">
        <v>318</v>
      </c>
      <c r="D108" s="239"/>
      <c r="E108" s="240" t="s">
        <v>304</v>
      </c>
      <c r="F108" s="251" t="str">
        <f t="shared" si="1"/>
        <v>医療機関における外国人対応に資するワンストップ窓口設置・運営事業2.沖縄県が行う事業（直接補助）</v>
      </c>
      <c r="G108" s="244" t="s">
        <v>94</v>
      </c>
      <c r="H108" s="240" t="s">
        <v>167</v>
      </c>
    </row>
    <row r="109" spans="1:8" ht="20.100000000000001" customHeight="1">
      <c r="A109" s="271" t="s">
        <v>333</v>
      </c>
      <c r="B109" s="335" t="s">
        <v>323</v>
      </c>
      <c r="C109" s="27"/>
      <c r="D109" s="50"/>
      <c r="E109" s="28" t="s">
        <v>323</v>
      </c>
      <c r="F109" s="73" t="str">
        <f t="shared" si="1"/>
        <v>認定制度を活用した医師少数区域等における勤務の推進事業1.都道府県が行う事業（直接補助）</v>
      </c>
      <c r="G109" s="242" t="s">
        <v>93</v>
      </c>
      <c r="H109" s="240" t="s">
        <v>167</v>
      </c>
    </row>
    <row r="110" spans="1:8" ht="20.100000000000001" customHeight="1">
      <c r="A110" s="271"/>
      <c r="B110" s="335"/>
      <c r="C110" s="27"/>
      <c r="D110" s="50"/>
      <c r="E110" s="28" t="s">
        <v>324</v>
      </c>
      <c r="F110" s="73" t="str">
        <f t="shared" si="1"/>
        <v>認定制度を活用した医師少数区域等における勤務の推進事業2.沖縄県が行う事業（直接補助）</v>
      </c>
      <c r="G110" s="242" t="s">
        <v>94</v>
      </c>
      <c r="H110" s="240" t="s">
        <v>167</v>
      </c>
    </row>
    <row r="111" spans="1:8" ht="20.100000000000001" customHeight="1">
      <c r="A111" s="271"/>
      <c r="B111" s="335"/>
      <c r="C111" s="27"/>
      <c r="D111" s="50"/>
      <c r="E111" s="28" t="s">
        <v>324</v>
      </c>
      <c r="F111" s="73" t="str">
        <f t="shared" si="1"/>
        <v>認定制度を活用した医師少数区域等における勤務の推進事業4.都道府県が公的5団体に補助する事業（5を除く）</v>
      </c>
      <c r="G111" s="29" t="s">
        <v>96</v>
      </c>
      <c r="H111" s="240" t="s">
        <v>168</v>
      </c>
    </row>
    <row r="112" spans="1:8" ht="20.100000000000001" customHeight="1">
      <c r="A112" s="272"/>
      <c r="B112" s="336"/>
      <c r="C112" s="27"/>
      <c r="D112" s="50"/>
      <c r="E112" s="28" t="s">
        <v>324</v>
      </c>
      <c r="F112" s="73" t="str">
        <f t="shared" si="1"/>
        <v>認定制度を活用した医師少数区域等における勤務の推進事業6.都道府県が補助する事業(4,5以外)</v>
      </c>
      <c r="G112" s="29" t="s">
        <v>169</v>
      </c>
      <c r="H112" s="240" t="s">
        <v>168</v>
      </c>
    </row>
    <row r="113" spans="1:8" ht="25.5" customHeight="1">
      <c r="A113" s="273" t="s">
        <v>322</v>
      </c>
      <c r="B113" s="334" t="s">
        <v>78</v>
      </c>
      <c r="C113" s="27"/>
      <c r="D113" s="50"/>
      <c r="E113" s="28" t="s">
        <v>78</v>
      </c>
      <c r="F113" s="73" t="str">
        <f t="shared" si="1"/>
        <v>異状死死因究明支援事業1.都道府県が行う事業（直接補助）</v>
      </c>
      <c r="G113" s="242" t="s">
        <v>93</v>
      </c>
      <c r="H113" s="240" t="s">
        <v>167</v>
      </c>
    </row>
    <row r="114" spans="1:8" ht="25.5" customHeight="1">
      <c r="A114" s="270"/>
      <c r="B114" s="336"/>
      <c r="C114" s="27"/>
      <c r="D114" s="50"/>
      <c r="E114" s="28" t="s">
        <v>78</v>
      </c>
      <c r="F114" s="73" t="str">
        <f t="shared" si="1"/>
        <v>異状死死因究明支援事業2.沖縄県が行う事業（直接補助）</v>
      </c>
      <c r="G114" s="242" t="s">
        <v>94</v>
      </c>
      <c r="H114" s="240" t="s">
        <v>167</v>
      </c>
    </row>
    <row r="115" spans="1:8" ht="25.5" customHeight="1">
      <c r="A115" s="276"/>
      <c r="B115" s="334" t="s">
        <v>78</v>
      </c>
      <c r="C115" s="276"/>
      <c r="D115" s="277"/>
      <c r="E115" s="28" t="s">
        <v>78</v>
      </c>
      <c r="F115" s="73" t="str">
        <f t="shared" ref="F115:F116" si="2">CONCATENATE(E115,G115)</f>
        <v>異状死死因究明支援事業4.都道府県が公的5団体に補助する事業（5を除く）</v>
      </c>
      <c r="G115" s="29" t="s">
        <v>96</v>
      </c>
      <c r="H115" s="240" t="s">
        <v>173</v>
      </c>
    </row>
    <row r="116" spans="1:8" ht="25.5" customHeight="1">
      <c r="A116" s="275"/>
      <c r="B116" s="336"/>
      <c r="C116" s="276"/>
      <c r="D116" s="277"/>
      <c r="E116" s="28" t="s">
        <v>78</v>
      </c>
      <c r="F116" s="73" t="str">
        <f t="shared" si="2"/>
        <v>異状死死因究明支援事業6.都道府県が補助する事業(4,5以外)</v>
      </c>
      <c r="G116" s="29" t="s">
        <v>169</v>
      </c>
      <c r="H116" s="240" t="s">
        <v>173</v>
      </c>
    </row>
    <row r="117" spans="1:8" ht="25.5" customHeight="1">
      <c r="A117" s="270" t="s">
        <v>335</v>
      </c>
      <c r="B117" s="334" t="s">
        <v>74</v>
      </c>
      <c r="C117" s="265" t="s">
        <v>317</v>
      </c>
      <c r="D117" s="266"/>
      <c r="E117" s="28" t="s">
        <v>415</v>
      </c>
      <c r="F117" s="73" t="str">
        <f t="shared" si="1"/>
        <v>特定感染症指定医療機関運営事業1.都道府県が行う事業（直接補助）</v>
      </c>
      <c r="G117" s="242" t="s">
        <v>396</v>
      </c>
      <c r="H117" s="240" t="s">
        <v>395</v>
      </c>
    </row>
    <row r="118" spans="1:8" ht="25.5" customHeight="1">
      <c r="A118" s="264"/>
      <c r="B118" s="335"/>
      <c r="C118" s="265" t="s">
        <v>317</v>
      </c>
      <c r="D118" s="266"/>
      <c r="E118" s="28" t="s">
        <v>415</v>
      </c>
      <c r="F118" s="73" t="str">
        <f t="shared" si="1"/>
        <v>特定感染症指定医療機関運営事業2.沖縄県が行う事業（直接補助）</v>
      </c>
      <c r="G118" s="242" t="s">
        <v>397</v>
      </c>
      <c r="H118" s="240" t="s">
        <v>177</v>
      </c>
    </row>
    <row r="119" spans="1:8" ht="25.5" customHeight="1">
      <c r="A119" s="264"/>
      <c r="B119" s="335"/>
      <c r="C119" s="265" t="s">
        <v>317</v>
      </c>
      <c r="D119" s="266"/>
      <c r="E119" s="28" t="s">
        <v>415</v>
      </c>
      <c r="F119" s="73" t="str">
        <f t="shared" si="1"/>
        <v>特定感染症指定医療機関運営事業3.その他（1.2.以外への直接補助）</v>
      </c>
      <c r="G119" s="242" t="s">
        <v>398</v>
      </c>
      <c r="H119" s="240" t="s">
        <v>177</v>
      </c>
    </row>
    <row r="120" spans="1:8" ht="20.100000000000001" customHeight="1">
      <c r="A120" s="241"/>
      <c r="B120" s="335"/>
      <c r="C120" s="27" t="s">
        <v>318</v>
      </c>
      <c r="D120" s="50"/>
      <c r="E120" s="28" t="s">
        <v>75</v>
      </c>
      <c r="F120" s="73" t="str">
        <f t="shared" si="1"/>
        <v>第一種感染症指定医療機関運営事業1.都道府県が行う事業（直接補助）</v>
      </c>
      <c r="G120" s="242" t="s">
        <v>93</v>
      </c>
      <c r="H120" s="240" t="s">
        <v>167</v>
      </c>
    </row>
    <row r="121" spans="1:8" ht="20.100000000000001" customHeight="1">
      <c r="A121" s="243"/>
      <c r="B121" s="335"/>
      <c r="C121" s="27" t="s">
        <v>318</v>
      </c>
      <c r="D121" s="50"/>
      <c r="E121" s="28" t="s">
        <v>75</v>
      </c>
      <c r="F121" s="73" t="str">
        <f t="shared" si="1"/>
        <v>第一種感染症指定医療機関運営事業2.沖縄県が行う事業（直接補助）</v>
      </c>
      <c r="G121" s="242" t="s">
        <v>94</v>
      </c>
      <c r="H121" s="240" t="s">
        <v>167</v>
      </c>
    </row>
    <row r="122" spans="1:8" ht="20.100000000000001" customHeight="1">
      <c r="A122" s="243"/>
      <c r="B122" s="335"/>
      <c r="C122" s="27" t="s">
        <v>318</v>
      </c>
      <c r="D122" s="50"/>
      <c r="E122" s="28" t="s">
        <v>75</v>
      </c>
      <c r="F122" s="73" t="str">
        <f t="shared" si="1"/>
        <v>第一種感染症指定医療機関運営事業6.都道府県が補助する事業(4,5以外)</v>
      </c>
      <c r="G122" s="29" t="s">
        <v>169</v>
      </c>
      <c r="H122" s="240" t="s">
        <v>168</v>
      </c>
    </row>
    <row r="123" spans="1:8" ht="20.100000000000001" customHeight="1">
      <c r="A123" s="243"/>
      <c r="B123" s="335"/>
      <c r="C123" s="27" t="s">
        <v>326</v>
      </c>
      <c r="D123" s="50"/>
      <c r="E123" s="28" t="s">
        <v>77</v>
      </c>
      <c r="F123" s="73" t="str">
        <f t="shared" si="1"/>
        <v>第二種感染症指定医療機関運営事業1.都道府県が行う事業（直接補助）</v>
      </c>
      <c r="G123" s="242" t="s">
        <v>93</v>
      </c>
      <c r="H123" s="240" t="s">
        <v>167</v>
      </c>
    </row>
    <row r="124" spans="1:8" ht="20.100000000000001" customHeight="1">
      <c r="A124" s="243"/>
      <c r="B124" s="335"/>
      <c r="C124" s="27" t="s">
        <v>326</v>
      </c>
      <c r="D124" s="50"/>
      <c r="E124" s="28" t="s">
        <v>77</v>
      </c>
      <c r="F124" s="73" t="str">
        <f t="shared" si="1"/>
        <v>第二種感染症指定医療機関運営事業2.沖縄県が行う事業（直接補助）</v>
      </c>
      <c r="G124" s="242" t="s">
        <v>94</v>
      </c>
      <c r="H124" s="240" t="s">
        <v>167</v>
      </c>
    </row>
    <row r="125" spans="1:8" ht="20.100000000000001" customHeight="1">
      <c r="A125" s="248"/>
      <c r="B125" s="336"/>
      <c r="C125" s="27" t="s">
        <v>326</v>
      </c>
      <c r="D125" s="50"/>
      <c r="E125" s="28" t="s">
        <v>77</v>
      </c>
      <c r="F125" s="73" t="str">
        <f t="shared" si="1"/>
        <v>第二種感染症指定医療機関運営事業6.都道府県が補助する事業(4,5以外)</v>
      </c>
      <c r="G125" s="29" t="s">
        <v>169</v>
      </c>
      <c r="H125" s="240" t="s">
        <v>168</v>
      </c>
    </row>
  </sheetData>
  <sheetProtection selectLockedCells="1" selectUnlockedCells="1"/>
  <autoFilter ref="A2:I114" xr:uid="{00000000-0009-0000-0000-000003000000}">
    <filterColumn colId="0" showButton="0"/>
    <filterColumn colId="1" showButton="0"/>
    <filterColumn colId="2" showButton="0"/>
    <filterColumn colId="3" showButton="0"/>
    <filterColumn colId="4" showButton="0"/>
  </autoFilter>
  <mergeCells count="17">
    <mergeCell ref="B115:B116"/>
    <mergeCell ref="B117:B125"/>
    <mergeCell ref="B109:B112"/>
    <mergeCell ref="B113:B114"/>
    <mergeCell ref="B75:B97"/>
    <mergeCell ref="B100:B104"/>
    <mergeCell ref="B105:B108"/>
    <mergeCell ref="A71:A74"/>
    <mergeCell ref="B71:B74"/>
    <mergeCell ref="A98:A99"/>
    <mergeCell ref="B98:B99"/>
    <mergeCell ref="A100:A104"/>
    <mergeCell ref="A2:E2"/>
    <mergeCell ref="B3:B36"/>
    <mergeCell ref="B37:B46"/>
    <mergeCell ref="B63:B70"/>
    <mergeCell ref="B47:B62"/>
  </mergeCells>
  <phoneticPr fontId="9"/>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499984740745262"/>
    <pageSetUpPr fitToPage="1"/>
  </sheetPr>
  <dimension ref="A1:F39"/>
  <sheetViews>
    <sheetView view="pageBreakPreview" topLeftCell="A7" zoomScale="90" zoomScaleNormal="90" zoomScaleSheetLayoutView="90" workbookViewId="0">
      <selection activeCell="H27" sqref="H27"/>
    </sheetView>
  </sheetViews>
  <sheetFormatPr defaultRowHeight="13.5"/>
  <cols>
    <col min="1" max="1" width="6.5" style="19" bestFit="1" customWidth="1"/>
    <col min="2" max="2" width="26.25" customWidth="1"/>
    <col min="3" max="3" width="3.375" style="19" bestFit="1" customWidth="1"/>
    <col min="4" max="4" width="47.875" customWidth="1"/>
  </cols>
  <sheetData>
    <row r="1" spans="1:6">
      <c r="A1" s="20"/>
      <c r="D1" s="19">
        <v>1</v>
      </c>
      <c r="E1" s="19">
        <v>2</v>
      </c>
      <c r="F1" s="19">
        <v>3</v>
      </c>
    </row>
    <row r="2" spans="1:6" ht="27">
      <c r="A2" s="22" t="s">
        <v>33</v>
      </c>
      <c r="B2" s="23"/>
      <c r="C2" s="23"/>
      <c r="D2" s="24"/>
      <c r="E2" s="6"/>
      <c r="F2" s="21" t="s">
        <v>20</v>
      </c>
    </row>
    <row r="3" spans="1:6">
      <c r="A3" s="15"/>
      <c r="B3" s="5"/>
      <c r="C3" s="16"/>
      <c r="D3" s="4"/>
      <c r="E3" s="4"/>
      <c r="F3" s="17" t="s">
        <v>27</v>
      </c>
    </row>
    <row r="4" spans="1:6">
      <c r="A4" s="61" t="s">
        <v>34</v>
      </c>
      <c r="B4" s="59" t="s">
        <v>35</v>
      </c>
      <c r="C4" s="62" t="s">
        <v>36</v>
      </c>
      <c r="D4" s="67" t="s">
        <v>37</v>
      </c>
      <c r="E4" s="8" t="s">
        <v>38</v>
      </c>
      <c r="F4" s="8" t="s">
        <v>32</v>
      </c>
    </row>
    <row r="5" spans="1:6">
      <c r="A5" s="58"/>
      <c r="B5" s="7"/>
      <c r="C5" s="62" t="s">
        <v>39</v>
      </c>
      <c r="D5" s="67" t="s">
        <v>40</v>
      </c>
      <c r="E5" s="8" t="s">
        <v>41</v>
      </c>
      <c r="F5" s="8" t="s">
        <v>32</v>
      </c>
    </row>
    <row r="6" spans="1:6" ht="27">
      <c r="A6" s="58"/>
      <c r="B6" s="7"/>
      <c r="C6" s="62" t="s">
        <v>42</v>
      </c>
      <c r="D6" s="67" t="s">
        <v>43</v>
      </c>
      <c r="E6" s="8" t="s">
        <v>44</v>
      </c>
      <c r="F6" s="26" t="s">
        <v>31</v>
      </c>
    </row>
    <row r="7" spans="1:6" ht="27">
      <c r="A7" s="58"/>
      <c r="B7" s="7"/>
      <c r="C7" s="62" t="s">
        <v>45</v>
      </c>
      <c r="D7" s="67" t="s">
        <v>46</v>
      </c>
      <c r="E7" s="8" t="s">
        <v>47</v>
      </c>
      <c r="F7" s="26" t="s">
        <v>31</v>
      </c>
    </row>
    <row r="8" spans="1:6" ht="27">
      <c r="A8" s="58"/>
      <c r="B8" s="7"/>
      <c r="C8" s="62" t="s">
        <v>48</v>
      </c>
      <c r="D8" s="67" t="s">
        <v>49</v>
      </c>
      <c r="E8" s="8" t="s">
        <v>50</v>
      </c>
      <c r="F8" s="26" t="s">
        <v>31</v>
      </c>
    </row>
    <row r="9" spans="1:6" ht="27">
      <c r="A9" s="58"/>
      <c r="B9" s="7"/>
      <c r="C9" s="62" t="s">
        <v>51</v>
      </c>
      <c r="D9" s="67" t="s">
        <v>52</v>
      </c>
      <c r="E9" s="8" t="s">
        <v>53</v>
      </c>
      <c r="F9" s="26" t="s">
        <v>31</v>
      </c>
    </row>
    <row r="10" spans="1:6">
      <c r="A10" s="58"/>
      <c r="B10" s="7"/>
      <c r="C10" s="62" t="s">
        <v>54</v>
      </c>
      <c r="D10" s="67" t="s">
        <v>55</v>
      </c>
      <c r="E10" s="8" t="s">
        <v>56</v>
      </c>
      <c r="F10" s="8" t="s">
        <v>131</v>
      </c>
    </row>
    <row r="11" spans="1:6" ht="27">
      <c r="A11" s="58"/>
      <c r="B11" s="7"/>
      <c r="C11" s="62" t="s">
        <v>132</v>
      </c>
      <c r="D11" s="67" t="s">
        <v>57</v>
      </c>
      <c r="E11" s="8" t="s">
        <v>58</v>
      </c>
      <c r="F11" s="25" t="s">
        <v>176</v>
      </c>
    </row>
    <row r="12" spans="1:6" ht="27">
      <c r="A12" s="60"/>
      <c r="B12" s="68"/>
      <c r="C12" s="65" t="s">
        <v>133</v>
      </c>
      <c r="D12" s="46" t="s">
        <v>134</v>
      </c>
      <c r="E12" s="8" t="s">
        <v>61</v>
      </c>
      <c r="F12" s="26" t="s">
        <v>31</v>
      </c>
    </row>
    <row r="13" spans="1:6">
      <c r="A13" s="61" t="s">
        <v>135</v>
      </c>
      <c r="B13" s="59" t="s">
        <v>59</v>
      </c>
      <c r="C13" s="62" t="s">
        <v>136</v>
      </c>
      <c r="D13" s="67" t="s">
        <v>60</v>
      </c>
      <c r="E13" s="8" t="s">
        <v>63</v>
      </c>
      <c r="F13" s="8" t="s">
        <v>131</v>
      </c>
    </row>
    <row r="14" spans="1:6">
      <c r="A14" s="58"/>
      <c r="B14" s="7"/>
      <c r="C14" s="62" t="s">
        <v>137</v>
      </c>
      <c r="D14" s="67" t="s">
        <v>62</v>
      </c>
      <c r="E14" s="8" t="s">
        <v>65</v>
      </c>
      <c r="F14" s="8" t="s">
        <v>131</v>
      </c>
    </row>
    <row r="15" spans="1:6">
      <c r="A15" s="116"/>
      <c r="B15" s="7"/>
      <c r="C15" s="316" t="s">
        <v>278</v>
      </c>
      <c r="D15" s="28" t="s">
        <v>407</v>
      </c>
      <c r="E15" s="240" t="s">
        <v>66</v>
      </c>
      <c r="F15" s="240"/>
    </row>
    <row r="16" spans="1:6">
      <c r="A16" s="61" t="s">
        <v>138</v>
      </c>
      <c r="B16" s="59" t="s">
        <v>64</v>
      </c>
      <c r="C16" s="316" t="s">
        <v>136</v>
      </c>
      <c r="D16" s="28" t="s">
        <v>10</v>
      </c>
      <c r="E16" s="240" t="s">
        <v>67</v>
      </c>
      <c r="F16" s="240" t="s">
        <v>131</v>
      </c>
    </row>
    <row r="17" spans="1:6">
      <c r="A17" s="58"/>
      <c r="B17" s="7"/>
      <c r="C17" s="316" t="s">
        <v>137</v>
      </c>
      <c r="D17" s="28" t="s">
        <v>11</v>
      </c>
      <c r="E17" s="240" t="s">
        <v>68</v>
      </c>
      <c r="F17" s="240" t="s">
        <v>131</v>
      </c>
    </row>
    <row r="18" spans="1:6">
      <c r="A18" s="58"/>
      <c r="B18" s="7"/>
      <c r="C18" s="316" t="s">
        <v>139</v>
      </c>
      <c r="D18" s="28" t="s">
        <v>417</v>
      </c>
      <c r="E18" s="240" t="s">
        <v>71</v>
      </c>
      <c r="F18" s="240" t="s">
        <v>131</v>
      </c>
    </row>
    <row r="19" spans="1:6">
      <c r="A19" s="60"/>
      <c r="B19" s="68"/>
      <c r="C19" s="316" t="s">
        <v>45</v>
      </c>
      <c r="D19" s="28" t="s">
        <v>12</v>
      </c>
      <c r="E19" s="240" t="s">
        <v>73</v>
      </c>
      <c r="F19" s="240" t="s">
        <v>131</v>
      </c>
    </row>
    <row r="20" spans="1:6">
      <c r="A20" s="116"/>
      <c r="B20" s="7"/>
      <c r="C20" s="316" t="s">
        <v>48</v>
      </c>
      <c r="D20" s="28" t="s">
        <v>390</v>
      </c>
      <c r="E20" s="240" t="s">
        <v>76</v>
      </c>
      <c r="F20" s="240"/>
    </row>
    <row r="21" spans="1:6" ht="27">
      <c r="A21" s="116"/>
      <c r="B21" s="7"/>
      <c r="C21" s="316" t="s">
        <v>51</v>
      </c>
      <c r="D21" s="28" t="s">
        <v>420</v>
      </c>
      <c r="E21" s="240" t="s">
        <v>428</v>
      </c>
      <c r="F21" s="240"/>
    </row>
    <row r="22" spans="1:6">
      <c r="A22" s="61" t="s">
        <v>140</v>
      </c>
      <c r="B22" s="59" t="s">
        <v>69</v>
      </c>
      <c r="C22" s="316" t="s">
        <v>136</v>
      </c>
      <c r="D22" s="28" t="s">
        <v>442</v>
      </c>
      <c r="E22" s="240" t="s">
        <v>80</v>
      </c>
      <c r="F22" s="240" t="s">
        <v>131</v>
      </c>
    </row>
    <row r="23" spans="1:6" ht="40.5">
      <c r="A23" s="61" t="s">
        <v>141</v>
      </c>
      <c r="B23" s="59" t="s">
        <v>443</v>
      </c>
      <c r="C23" s="27"/>
      <c r="D23" s="28" t="s">
        <v>444</v>
      </c>
      <c r="E23" s="8" t="s">
        <v>81</v>
      </c>
      <c r="F23" s="8" t="s">
        <v>142</v>
      </c>
    </row>
    <row r="24" spans="1:6">
      <c r="A24" s="61" t="s">
        <v>145</v>
      </c>
      <c r="B24" s="59" t="s">
        <v>79</v>
      </c>
      <c r="C24" s="62" t="s">
        <v>146</v>
      </c>
      <c r="D24" s="67" t="s">
        <v>15</v>
      </c>
      <c r="E24" s="8" t="s">
        <v>83</v>
      </c>
      <c r="F24" s="8" t="s">
        <v>142</v>
      </c>
    </row>
    <row r="25" spans="1:6">
      <c r="A25" s="58"/>
      <c r="B25" s="7"/>
      <c r="C25" s="62" t="s">
        <v>147</v>
      </c>
      <c r="D25" s="67" t="s">
        <v>14</v>
      </c>
      <c r="E25" s="8" t="s">
        <v>85</v>
      </c>
      <c r="F25" s="8" t="s">
        <v>142</v>
      </c>
    </row>
    <row r="26" spans="1:6">
      <c r="A26" s="58"/>
      <c r="B26" s="7"/>
      <c r="C26" s="62" t="s">
        <v>143</v>
      </c>
      <c r="D26" s="67" t="s">
        <v>418</v>
      </c>
      <c r="E26" s="8" t="s">
        <v>87</v>
      </c>
      <c r="F26" s="8" t="s">
        <v>142</v>
      </c>
    </row>
    <row r="27" spans="1:6" ht="27">
      <c r="A27" s="58"/>
      <c r="B27" s="7"/>
      <c r="C27" s="62" t="s">
        <v>148</v>
      </c>
      <c r="D27" s="67" t="s">
        <v>427</v>
      </c>
      <c r="E27" s="8" t="s">
        <v>89</v>
      </c>
      <c r="F27" s="8" t="s">
        <v>142</v>
      </c>
    </row>
    <row r="28" spans="1:6">
      <c r="A28" s="116"/>
      <c r="B28" s="7"/>
      <c r="C28" s="62" t="s">
        <v>48</v>
      </c>
      <c r="D28" s="67" t="s">
        <v>430</v>
      </c>
      <c r="E28" s="8" t="s">
        <v>151</v>
      </c>
      <c r="F28" s="8"/>
    </row>
    <row r="29" spans="1:6">
      <c r="A29" s="58"/>
      <c r="B29" s="7"/>
      <c r="C29" s="62" t="s">
        <v>48</v>
      </c>
      <c r="D29" s="67" t="s">
        <v>84</v>
      </c>
      <c r="E29" s="8" t="s">
        <v>154</v>
      </c>
      <c r="F29" s="8" t="s">
        <v>142</v>
      </c>
    </row>
    <row r="30" spans="1:6">
      <c r="A30" s="60"/>
      <c r="B30" s="68"/>
      <c r="C30" s="62" t="s">
        <v>51</v>
      </c>
      <c r="D30" s="67" t="s">
        <v>86</v>
      </c>
      <c r="E30" s="8" t="s">
        <v>155</v>
      </c>
      <c r="F30" s="8" t="s">
        <v>142</v>
      </c>
    </row>
    <row r="31" spans="1:6" ht="27">
      <c r="A31" s="62" t="s">
        <v>152</v>
      </c>
      <c r="B31" s="66" t="s">
        <v>153</v>
      </c>
      <c r="C31" s="63"/>
      <c r="D31" s="67" t="s">
        <v>421</v>
      </c>
      <c r="E31" s="8" t="s">
        <v>429</v>
      </c>
      <c r="F31" s="8" t="s">
        <v>32</v>
      </c>
    </row>
    <row r="32" spans="1:6">
      <c r="A32" s="61" t="s">
        <v>149</v>
      </c>
      <c r="B32" s="59" t="s">
        <v>88</v>
      </c>
      <c r="C32" s="62" t="s">
        <v>146</v>
      </c>
      <c r="D32" s="67" t="s">
        <v>150</v>
      </c>
      <c r="E32" s="8" t="s">
        <v>279</v>
      </c>
      <c r="F32" s="8" t="s">
        <v>142</v>
      </c>
    </row>
    <row r="33" spans="1:6">
      <c r="A33" s="60"/>
      <c r="B33" s="68"/>
      <c r="C33" s="62" t="s">
        <v>147</v>
      </c>
      <c r="D33" s="67" t="s">
        <v>90</v>
      </c>
      <c r="E33" s="8" t="s">
        <v>280</v>
      </c>
      <c r="F33" s="8" t="s">
        <v>142</v>
      </c>
    </row>
    <row r="34" spans="1:6" s="49" customFormat="1">
      <c r="A34" s="347"/>
      <c r="B34" s="345" t="s">
        <v>284</v>
      </c>
      <c r="C34" s="318" t="s">
        <v>36</v>
      </c>
      <c r="D34" s="240" t="s">
        <v>305</v>
      </c>
      <c r="E34" s="240" t="s">
        <v>281</v>
      </c>
      <c r="F34" s="240" t="s">
        <v>32</v>
      </c>
    </row>
    <row r="35" spans="1:6" s="49" customFormat="1">
      <c r="A35" s="348"/>
      <c r="B35" s="346"/>
      <c r="C35" s="318" t="s">
        <v>285</v>
      </c>
      <c r="D35" s="240" t="s">
        <v>304</v>
      </c>
      <c r="E35" s="240" t="s">
        <v>282</v>
      </c>
      <c r="F35" s="240" t="s">
        <v>32</v>
      </c>
    </row>
    <row r="36" spans="1:6" s="49" customFormat="1" ht="27">
      <c r="A36" s="249"/>
      <c r="B36" s="326" t="s">
        <v>334</v>
      </c>
      <c r="C36" s="317"/>
      <c r="D36" s="326" t="s">
        <v>334</v>
      </c>
      <c r="E36" s="240" t="s">
        <v>283</v>
      </c>
      <c r="F36" s="240"/>
    </row>
    <row r="37" spans="1:6">
      <c r="A37" s="62" t="s">
        <v>144</v>
      </c>
      <c r="B37" s="66" t="s">
        <v>78</v>
      </c>
      <c r="C37" s="63"/>
      <c r="D37" s="67" t="s">
        <v>78</v>
      </c>
      <c r="E37" s="8" t="s">
        <v>431</v>
      </c>
      <c r="F37" s="8" t="s">
        <v>32</v>
      </c>
    </row>
    <row r="38" spans="1:6">
      <c r="A38" s="61" t="s">
        <v>141</v>
      </c>
      <c r="B38" s="59" t="s">
        <v>74</v>
      </c>
      <c r="C38" s="297" t="s">
        <v>39</v>
      </c>
      <c r="D38" s="28" t="s">
        <v>75</v>
      </c>
      <c r="E38" s="8" t="s">
        <v>432</v>
      </c>
      <c r="F38" s="8" t="s">
        <v>32</v>
      </c>
    </row>
    <row r="39" spans="1:6">
      <c r="A39" s="60"/>
      <c r="B39" s="68"/>
      <c r="C39" s="297" t="s">
        <v>42</v>
      </c>
      <c r="D39" s="28" t="s">
        <v>77</v>
      </c>
      <c r="E39" s="8" t="s">
        <v>432</v>
      </c>
      <c r="F39" s="8" t="s">
        <v>32</v>
      </c>
    </row>
  </sheetData>
  <mergeCells count="2">
    <mergeCell ref="B34:B35"/>
    <mergeCell ref="A34:A35"/>
  </mergeCells>
  <phoneticPr fontId="9"/>
  <pageMargins left="0.7" right="0.7" top="0.75" bottom="0.75" header="0.3" footer="0.3"/>
  <pageSetup paperSize="9" scale="86"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S42"/>
  <sheetViews>
    <sheetView view="pageBreakPreview" zoomScale="70" zoomScaleNormal="90" zoomScaleSheetLayoutView="70" workbookViewId="0">
      <selection activeCell="H27" sqref="H27"/>
    </sheetView>
  </sheetViews>
  <sheetFormatPr defaultColWidth="9" defaultRowHeight="13.5"/>
  <cols>
    <col min="1" max="1" width="6.5" style="236" bestFit="1" customWidth="1"/>
    <col min="2" max="2" width="26.25" style="49" customWidth="1"/>
    <col min="3" max="3" width="3.375" style="236" bestFit="1" customWidth="1"/>
    <col min="4" max="4" width="3.375" style="236" customWidth="1"/>
    <col min="5" max="5" width="47.875" style="49" customWidth="1"/>
    <col min="6" max="6" width="13.625" style="49" customWidth="1"/>
    <col min="7" max="7" width="9" style="49"/>
    <col min="8" max="8" width="15.125" style="49" bestFit="1" customWidth="1"/>
    <col min="9" max="9" width="13.125" style="236" customWidth="1"/>
    <col min="10" max="14" width="13.5" style="236" customWidth="1"/>
    <col min="15" max="15" width="13.5" style="49" customWidth="1"/>
    <col min="16" max="16" width="13.5" style="236" customWidth="1"/>
    <col min="17" max="16384" width="9" style="49"/>
  </cols>
  <sheetData>
    <row r="1" spans="1:19">
      <c r="A1" s="236">
        <v>1</v>
      </c>
      <c r="B1" s="49">
        <v>2</v>
      </c>
      <c r="C1" s="236">
        <v>3</v>
      </c>
      <c r="D1" s="49">
        <v>4</v>
      </c>
      <c r="E1" s="236">
        <v>5</v>
      </c>
      <c r="F1" s="49">
        <v>6</v>
      </c>
      <c r="H1" s="236">
        <v>7</v>
      </c>
      <c r="I1" s="49">
        <v>8</v>
      </c>
      <c r="J1" s="236">
        <v>9</v>
      </c>
      <c r="K1" s="49">
        <v>10</v>
      </c>
      <c r="L1" s="236">
        <v>11</v>
      </c>
      <c r="M1" s="49">
        <v>12</v>
      </c>
      <c r="N1" s="236">
        <v>13</v>
      </c>
      <c r="O1" s="49">
        <v>14</v>
      </c>
      <c r="P1" s="236">
        <v>15</v>
      </c>
      <c r="Q1" s="236">
        <v>16</v>
      </c>
      <c r="R1" s="49">
        <v>17</v>
      </c>
    </row>
    <row r="2" spans="1:19">
      <c r="A2" s="239"/>
      <c r="B2" s="240"/>
      <c r="C2" s="239"/>
      <c r="D2" s="239"/>
      <c r="E2" s="239"/>
      <c r="F2" s="239"/>
      <c r="G2" s="239"/>
      <c r="H2" s="239"/>
      <c r="I2" s="239"/>
      <c r="J2" s="350" t="s">
        <v>91</v>
      </c>
      <c r="K2" s="350"/>
      <c r="L2" s="350"/>
      <c r="M2" s="350" t="s">
        <v>92</v>
      </c>
      <c r="N2" s="350"/>
      <c r="O2" s="350"/>
      <c r="P2" s="350"/>
    </row>
    <row r="3" spans="1:19" ht="45.75" customHeight="1">
      <c r="A3" s="331" t="s">
        <v>33</v>
      </c>
      <c r="B3" s="332"/>
      <c r="C3" s="332"/>
      <c r="D3" s="332"/>
      <c r="E3" s="333"/>
      <c r="F3" s="252" t="s">
        <v>408</v>
      </c>
      <c r="G3" s="239" t="s">
        <v>327</v>
      </c>
      <c r="H3" s="250" t="s">
        <v>20</v>
      </c>
      <c r="I3" s="252" t="s">
        <v>328</v>
      </c>
      <c r="J3" s="250" t="s">
        <v>93</v>
      </c>
      <c r="K3" s="250" t="s">
        <v>94</v>
      </c>
      <c r="L3" s="250" t="s">
        <v>95</v>
      </c>
      <c r="M3" s="250" t="s">
        <v>96</v>
      </c>
      <c r="N3" s="250" t="s">
        <v>97</v>
      </c>
      <c r="O3" s="250" t="s">
        <v>316</v>
      </c>
      <c r="P3" s="250" t="s">
        <v>98</v>
      </c>
    </row>
    <row r="4" spans="1:19" ht="28.5" customHeight="1">
      <c r="A4" s="239" t="s">
        <v>36</v>
      </c>
      <c r="B4" s="250" t="s">
        <v>35</v>
      </c>
      <c r="C4" s="239" t="s">
        <v>307</v>
      </c>
      <c r="D4" s="239"/>
      <c r="E4" s="250" t="s">
        <v>37</v>
      </c>
      <c r="F4" s="240" t="s">
        <v>409</v>
      </c>
      <c r="G4" s="240" t="s">
        <v>38</v>
      </c>
      <c r="H4" s="240"/>
      <c r="I4" s="239" t="s">
        <v>329</v>
      </c>
      <c r="J4" s="253">
        <v>0.5</v>
      </c>
      <c r="K4" s="253">
        <v>0.5</v>
      </c>
      <c r="L4" s="253"/>
      <c r="M4" s="253"/>
      <c r="N4" s="253"/>
      <c r="O4" s="254"/>
      <c r="P4" s="253"/>
      <c r="S4" s="49" t="s">
        <v>329</v>
      </c>
    </row>
    <row r="5" spans="1:19" ht="28.5" customHeight="1">
      <c r="A5" s="239"/>
      <c r="B5" s="250"/>
      <c r="C5" s="239" t="s">
        <v>308</v>
      </c>
      <c r="D5" s="239"/>
      <c r="E5" s="250" t="s">
        <v>40</v>
      </c>
      <c r="F5" s="240" t="s">
        <v>409</v>
      </c>
      <c r="G5" s="240" t="s">
        <v>41</v>
      </c>
      <c r="H5" s="240"/>
      <c r="I5" s="239" t="s">
        <v>330</v>
      </c>
      <c r="J5" s="253">
        <v>0.5</v>
      </c>
      <c r="K5" s="253">
        <v>0.5</v>
      </c>
      <c r="L5" s="253"/>
      <c r="M5" s="253">
        <v>0.5</v>
      </c>
      <c r="N5" s="253"/>
      <c r="O5" s="254">
        <v>0.5</v>
      </c>
      <c r="P5" s="253"/>
      <c r="S5" s="49" t="s">
        <v>331</v>
      </c>
    </row>
    <row r="6" spans="1:19" ht="28.5" customHeight="1">
      <c r="A6" s="239"/>
      <c r="B6" s="250"/>
      <c r="C6" s="239" t="s">
        <v>309</v>
      </c>
      <c r="D6" s="239"/>
      <c r="E6" s="250" t="s">
        <v>43</v>
      </c>
      <c r="F6" s="240" t="s">
        <v>409</v>
      </c>
      <c r="G6" s="240" t="s">
        <v>44</v>
      </c>
      <c r="H6" s="26" t="s">
        <v>31</v>
      </c>
      <c r="I6" s="239" t="s">
        <v>330</v>
      </c>
      <c r="J6" s="253">
        <v>0.66666666666666663</v>
      </c>
      <c r="K6" s="253">
        <v>0.75</v>
      </c>
      <c r="L6" s="253"/>
      <c r="M6" s="253">
        <v>0.66666666666666663</v>
      </c>
      <c r="N6" s="253">
        <v>0.75</v>
      </c>
      <c r="O6" s="269">
        <v>0.66666666666666663</v>
      </c>
      <c r="P6" s="253">
        <v>0.75</v>
      </c>
      <c r="S6" s="216" t="s">
        <v>330</v>
      </c>
    </row>
    <row r="7" spans="1:19" ht="28.5" customHeight="1">
      <c r="A7" s="239"/>
      <c r="B7" s="250"/>
      <c r="C7" s="239" t="s">
        <v>310</v>
      </c>
      <c r="D7" s="239"/>
      <c r="E7" s="250" t="s">
        <v>46</v>
      </c>
      <c r="F7" s="240" t="s">
        <v>409</v>
      </c>
      <c r="G7" s="240" t="s">
        <v>47</v>
      </c>
      <c r="H7" s="26" t="s">
        <v>31</v>
      </c>
      <c r="I7" s="239" t="s">
        <v>330</v>
      </c>
      <c r="J7" s="253">
        <v>0.5</v>
      </c>
      <c r="K7" s="253">
        <v>0.5</v>
      </c>
      <c r="L7" s="253">
        <v>0.5</v>
      </c>
      <c r="M7" s="253">
        <v>0.5</v>
      </c>
      <c r="N7" s="253"/>
      <c r="O7" s="254">
        <v>0.5</v>
      </c>
      <c r="P7" s="253"/>
    </row>
    <row r="8" spans="1:19" ht="28.5" customHeight="1">
      <c r="A8" s="239"/>
      <c r="B8" s="250"/>
      <c r="C8" s="239" t="s">
        <v>311</v>
      </c>
      <c r="D8" s="239"/>
      <c r="E8" s="250" t="s">
        <v>49</v>
      </c>
      <c r="F8" s="240" t="s">
        <v>409</v>
      </c>
      <c r="G8" s="240" t="s">
        <v>50</v>
      </c>
      <c r="H8" s="26" t="s">
        <v>31</v>
      </c>
      <c r="I8" s="239" t="s">
        <v>330</v>
      </c>
      <c r="J8" s="253">
        <v>0.5</v>
      </c>
      <c r="K8" s="253">
        <v>0.5</v>
      </c>
      <c r="L8" s="253"/>
      <c r="M8" s="253">
        <v>0.5</v>
      </c>
      <c r="N8" s="253"/>
      <c r="O8" s="254">
        <v>0.5</v>
      </c>
      <c r="P8" s="253"/>
    </row>
    <row r="9" spans="1:19" ht="28.5" customHeight="1">
      <c r="A9" s="239"/>
      <c r="B9" s="250"/>
      <c r="C9" s="239" t="s">
        <v>312</v>
      </c>
      <c r="D9" s="239"/>
      <c r="E9" s="250" t="s">
        <v>52</v>
      </c>
      <c r="F9" s="240" t="s">
        <v>409</v>
      </c>
      <c r="G9" s="240" t="s">
        <v>53</v>
      </c>
      <c r="H9" s="26" t="s">
        <v>31</v>
      </c>
      <c r="I9" s="239" t="s">
        <v>329</v>
      </c>
      <c r="J9" s="253">
        <v>0.5</v>
      </c>
      <c r="K9" s="253">
        <v>0.5</v>
      </c>
      <c r="L9" s="253"/>
      <c r="M9" s="253"/>
      <c r="N9" s="253"/>
      <c r="O9" s="254"/>
      <c r="P9" s="253"/>
    </row>
    <row r="10" spans="1:19" ht="28.5" customHeight="1">
      <c r="A10" s="239"/>
      <c r="B10" s="250"/>
      <c r="C10" s="239" t="s">
        <v>313</v>
      </c>
      <c r="D10" s="239"/>
      <c r="E10" s="250" t="s">
        <v>55</v>
      </c>
      <c r="F10" s="240" t="s">
        <v>409</v>
      </c>
      <c r="G10" s="240" t="s">
        <v>56</v>
      </c>
      <c r="H10" s="240"/>
      <c r="I10" s="239" t="s">
        <v>330</v>
      </c>
      <c r="J10" s="253">
        <v>0.5</v>
      </c>
      <c r="K10" s="253">
        <v>0.5</v>
      </c>
      <c r="L10" s="253"/>
      <c r="M10" s="253"/>
      <c r="N10" s="253"/>
      <c r="O10" s="254">
        <v>0.5</v>
      </c>
      <c r="P10" s="253"/>
    </row>
    <row r="11" spans="1:19" ht="28.5" customHeight="1">
      <c r="A11" s="239"/>
      <c r="B11" s="250"/>
      <c r="C11" s="239" t="s">
        <v>314</v>
      </c>
      <c r="D11" s="239"/>
      <c r="E11" s="250" t="s">
        <v>57</v>
      </c>
      <c r="F11" s="240" t="s">
        <v>409</v>
      </c>
      <c r="G11" s="240" t="s">
        <v>58</v>
      </c>
      <c r="H11" s="250" t="s">
        <v>176</v>
      </c>
      <c r="I11" s="239" t="s">
        <v>330</v>
      </c>
      <c r="J11" s="253">
        <v>0.5</v>
      </c>
      <c r="K11" s="253">
        <v>0.5</v>
      </c>
      <c r="L11" s="253"/>
      <c r="M11" s="253">
        <v>0.5</v>
      </c>
      <c r="N11" s="253"/>
      <c r="O11" s="254">
        <v>0.5</v>
      </c>
      <c r="P11" s="253"/>
    </row>
    <row r="12" spans="1:19" ht="28.5" customHeight="1">
      <c r="A12" s="239"/>
      <c r="B12" s="250"/>
      <c r="C12" s="255" t="s">
        <v>315</v>
      </c>
      <c r="D12" s="255"/>
      <c r="E12" s="256" t="s">
        <v>134</v>
      </c>
      <c r="F12" s="257" t="s">
        <v>409</v>
      </c>
      <c r="G12" s="240" t="s">
        <v>61</v>
      </c>
      <c r="H12" s="26" t="s">
        <v>31</v>
      </c>
      <c r="I12" s="239" t="s">
        <v>330</v>
      </c>
      <c r="J12" s="253">
        <v>0.5</v>
      </c>
      <c r="K12" s="253">
        <v>0.5</v>
      </c>
      <c r="L12" s="253"/>
      <c r="M12" s="253">
        <v>0.5</v>
      </c>
      <c r="N12" s="253"/>
      <c r="O12" s="254">
        <v>0.5</v>
      </c>
      <c r="P12" s="253"/>
    </row>
    <row r="13" spans="1:19" ht="28.5" customHeight="1">
      <c r="A13" s="239" t="s">
        <v>39</v>
      </c>
      <c r="B13" s="250" t="s">
        <v>59</v>
      </c>
      <c r="C13" s="239" t="s">
        <v>307</v>
      </c>
      <c r="D13" s="239"/>
      <c r="E13" s="250" t="s">
        <v>60</v>
      </c>
      <c r="F13" s="257" t="s">
        <v>410</v>
      </c>
      <c r="G13" s="240" t="s">
        <v>63</v>
      </c>
      <c r="H13" s="240"/>
      <c r="I13" s="239" t="s">
        <v>329</v>
      </c>
      <c r="J13" s="253">
        <v>0.5</v>
      </c>
      <c r="K13" s="253">
        <v>0.5</v>
      </c>
      <c r="L13" s="253"/>
      <c r="M13" s="253"/>
      <c r="N13" s="253"/>
      <c r="O13" s="254"/>
      <c r="P13" s="253"/>
    </row>
    <row r="14" spans="1:19" ht="28.5" customHeight="1">
      <c r="A14" s="239"/>
      <c r="B14" s="250"/>
      <c r="C14" s="239" t="s">
        <v>308</v>
      </c>
      <c r="D14" s="239"/>
      <c r="E14" s="250" t="s">
        <v>62</v>
      </c>
      <c r="F14" s="257" t="s">
        <v>410</v>
      </c>
      <c r="G14" s="240" t="s">
        <v>65</v>
      </c>
      <c r="H14" s="240"/>
      <c r="I14" s="239" t="s">
        <v>330</v>
      </c>
      <c r="J14" s="253">
        <v>0.33333333333333331</v>
      </c>
      <c r="K14" s="253">
        <v>0.33333333333333331</v>
      </c>
      <c r="L14" s="253"/>
      <c r="M14" s="253">
        <v>0.33333333333333331</v>
      </c>
      <c r="N14" s="253"/>
      <c r="O14" s="254">
        <v>0.33333333333333331</v>
      </c>
      <c r="P14" s="253"/>
    </row>
    <row r="15" spans="1:19" ht="28.5" customHeight="1">
      <c r="A15" s="239"/>
      <c r="B15" s="250"/>
      <c r="C15" s="239" t="s">
        <v>309</v>
      </c>
      <c r="D15" s="239"/>
      <c r="E15" s="250" t="s">
        <v>407</v>
      </c>
      <c r="F15" s="257" t="s">
        <v>410</v>
      </c>
      <c r="G15" s="240" t="s">
        <v>66</v>
      </c>
      <c r="H15" s="240"/>
      <c r="I15" s="239" t="s">
        <v>330</v>
      </c>
      <c r="J15" s="253">
        <v>0.5</v>
      </c>
      <c r="K15" s="253">
        <v>0.5</v>
      </c>
      <c r="L15" s="253"/>
      <c r="M15" s="253">
        <v>0.5</v>
      </c>
      <c r="N15" s="253"/>
      <c r="O15" s="254">
        <v>0.5</v>
      </c>
      <c r="P15" s="253"/>
    </row>
    <row r="16" spans="1:19" ht="28.5" customHeight="1">
      <c r="A16" s="239" t="s">
        <v>42</v>
      </c>
      <c r="B16" s="250" t="s">
        <v>64</v>
      </c>
      <c r="C16" s="239" t="s">
        <v>307</v>
      </c>
      <c r="D16" s="239"/>
      <c r="E16" s="250" t="s">
        <v>10</v>
      </c>
      <c r="F16" s="257" t="s">
        <v>411</v>
      </c>
      <c r="G16" s="240" t="s">
        <v>67</v>
      </c>
      <c r="H16" s="240"/>
      <c r="I16" s="239" t="s">
        <v>331</v>
      </c>
      <c r="J16" s="253"/>
      <c r="K16" s="253"/>
      <c r="L16" s="253"/>
      <c r="M16" s="253"/>
      <c r="N16" s="253"/>
      <c r="O16" s="254" t="s">
        <v>332</v>
      </c>
      <c r="P16" s="253"/>
    </row>
    <row r="17" spans="1:18" ht="28.5" customHeight="1">
      <c r="A17" s="239"/>
      <c r="B17" s="250"/>
      <c r="C17" s="239" t="s">
        <v>308</v>
      </c>
      <c r="D17" s="239"/>
      <c r="E17" s="250" t="s">
        <v>11</v>
      </c>
      <c r="F17" s="257" t="s">
        <v>411</v>
      </c>
      <c r="G17" s="240" t="s">
        <v>68</v>
      </c>
      <c r="H17" s="240"/>
      <c r="I17" s="239" t="s">
        <v>330</v>
      </c>
      <c r="J17" s="253">
        <v>1</v>
      </c>
      <c r="K17" s="253">
        <v>1</v>
      </c>
      <c r="L17" s="253"/>
      <c r="M17" s="253">
        <v>1</v>
      </c>
      <c r="N17" s="253"/>
      <c r="O17" s="254">
        <v>1</v>
      </c>
      <c r="P17" s="253"/>
    </row>
    <row r="18" spans="1:18" ht="28.5" customHeight="1">
      <c r="A18" s="239"/>
      <c r="B18" s="250"/>
      <c r="C18" s="239" t="s">
        <v>309</v>
      </c>
      <c r="D18" s="239"/>
      <c r="E18" s="250" t="s">
        <v>417</v>
      </c>
      <c r="F18" s="257" t="s">
        <v>411</v>
      </c>
      <c r="G18" s="240" t="s">
        <v>71</v>
      </c>
      <c r="H18" s="240"/>
      <c r="I18" s="239" t="s">
        <v>330</v>
      </c>
      <c r="J18" s="253">
        <v>0.5</v>
      </c>
      <c r="K18" s="253">
        <v>0.5</v>
      </c>
      <c r="L18" s="253"/>
      <c r="M18" s="253">
        <v>0.5</v>
      </c>
      <c r="N18" s="253"/>
      <c r="O18" s="254">
        <v>0.5</v>
      </c>
      <c r="P18" s="253"/>
    </row>
    <row r="19" spans="1:18" ht="28.5" customHeight="1">
      <c r="A19" s="239"/>
      <c r="B19" s="250"/>
      <c r="C19" s="239" t="s">
        <v>310</v>
      </c>
      <c r="D19" s="239"/>
      <c r="E19" s="250" t="s">
        <v>12</v>
      </c>
      <c r="F19" s="257" t="s">
        <v>411</v>
      </c>
      <c r="G19" s="240" t="s">
        <v>73</v>
      </c>
      <c r="H19" s="240"/>
      <c r="I19" s="239" t="s">
        <v>329</v>
      </c>
      <c r="J19" s="253">
        <v>1</v>
      </c>
      <c r="K19" s="253">
        <v>1</v>
      </c>
      <c r="L19" s="253"/>
      <c r="M19" s="253"/>
      <c r="N19" s="253"/>
      <c r="O19" s="254"/>
      <c r="P19" s="253"/>
    </row>
    <row r="20" spans="1:18" ht="28.5" customHeight="1">
      <c r="A20" s="239"/>
      <c r="B20" s="250"/>
      <c r="C20" s="239" t="s">
        <v>311</v>
      </c>
      <c r="D20" s="239"/>
      <c r="E20" s="250" t="s">
        <v>390</v>
      </c>
      <c r="F20" s="257" t="s">
        <v>411</v>
      </c>
      <c r="G20" s="240" t="s">
        <v>76</v>
      </c>
      <c r="H20" s="240"/>
      <c r="I20" s="239" t="s">
        <v>329</v>
      </c>
      <c r="J20" s="253">
        <v>0.5</v>
      </c>
      <c r="K20" s="253">
        <v>0.5</v>
      </c>
      <c r="L20" s="253">
        <v>0.5</v>
      </c>
      <c r="M20" s="253"/>
      <c r="N20" s="253"/>
      <c r="O20" s="254"/>
      <c r="P20" s="253"/>
    </row>
    <row r="21" spans="1:18" s="279" customFormat="1" ht="28.5" customHeight="1">
      <c r="A21" s="298"/>
      <c r="B21" s="312"/>
      <c r="C21" s="298" t="s">
        <v>400</v>
      </c>
      <c r="D21" s="298"/>
      <c r="E21" s="312" t="s">
        <v>401</v>
      </c>
      <c r="F21" s="257" t="s">
        <v>411</v>
      </c>
      <c r="G21" s="240" t="s">
        <v>428</v>
      </c>
      <c r="H21" s="257"/>
      <c r="I21" s="298" t="s">
        <v>329</v>
      </c>
      <c r="J21" s="313">
        <v>1</v>
      </c>
      <c r="K21" s="313">
        <v>1</v>
      </c>
      <c r="L21" s="313"/>
      <c r="M21" s="313"/>
      <c r="N21" s="313"/>
      <c r="O21" s="314"/>
      <c r="P21" s="313"/>
      <c r="Q21" s="315"/>
      <c r="R21" s="315"/>
    </row>
    <row r="22" spans="1:18" ht="28.5" customHeight="1">
      <c r="A22" s="239" t="s">
        <v>45</v>
      </c>
      <c r="B22" s="250" t="s">
        <v>69</v>
      </c>
      <c r="C22" s="239" t="s">
        <v>307</v>
      </c>
      <c r="D22" s="239"/>
      <c r="E22" s="250" t="s">
        <v>442</v>
      </c>
      <c r="F22" s="257" t="s">
        <v>412</v>
      </c>
      <c r="G22" s="240" t="s">
        <v>80</v>
      </c>
      <c r="H22" s="240"/>
      <c r="I22" s="239" t="s">
        <v>330</v>
      </c>
      <c r="J22" s="253">
        <v>0.5</v>
      </c>
      <c r="K22" s="253">
        <v>0.5</v>
      </c>
      <c r="L22" s="253"/>
      <c r="M22" s="253">
        <v>0.5</v>
      </c>
      <c r="N22" s="253"/>
      <c r="O22" s="254">
        <v>0.5</v>
      </c>
      <c r="P22" s="253"/>
    </row>
    <row r="23" spans="1:18" ht="28.5" customHeight="1">
      <c r="A23" s="239" t="s">
        <v>48</v>
      </c>
      <c r="B23" s="250" t="s">
        <v>405</v>
      </c>
      <c r="C23" s="239"/>
      <c r="D23" s="239"/>
      <c r="E23" s="250" t="s">
        <v>406</v>
      </c>
      <c r="F23" s="257" t="s">
        <v>413</v>
      </c>
      <c r="G23" s="240" t="s">
        <v>81</v>
      </c>
      <c r="H23" s="240"/>
      <c r="I23" s="239" t="s">
        <v>330</v>
      </c>
      <c r="J23" s="253">
        <v>0.5</v>
      </c>
      <c r="K23" s="253">
        <v>0.5</v>
      </c>
      <c r="L23" s="253"/>
      <c r="M23" s="253">
        <v>0.5</v>
      </c>
      <c r="N23" s="253"/>
      <c r="O23" s="254">
        <v>0.5</v>
      </c>
      <c r="P23" s="253"/>
    </row>
    <row r="24" spans="1:18" ht="28.5" customHeight="1">
      <c r="A24" s="239" t="s">
        <v>51</v>
      </c>
      <c r="B24" s="250" t="s">
        <v>79</v>
      </c>
      <c r="C24" s="239" t="s">
        <v>307</v>
      </c>
      <c r="D24" s="239"/>
      <c r="E24" s="250" t="s">
        <v>15</v>
      </c>
      <c r="F24" s="257" t="s">
        <v>434</v>
      </c>
      <c r="G24" s="240" t="s">
        <v>83</v>
      </c>
      <c r="H24" s="240"/>
      <c r="I24" s="239" t="s">
        <v>329</v>
      </c>
      <c r="J24" s="253">
        <v>1</v>
      </c>
      <c r="K24" s="253">
        <v>1</v>
      </c>
      <c r="L24" s="253"/>
      <c r="M24" s="253"/>
      <c r="N24" s="253"/>
      <c r="O24" s="254"/>
      <c r="P24" s="253"/>
    </row>
    <row r="25" spans="1:18" ht="28.5" customHeight="1">
      <c r="A25" s="239"/>
      <c r="B25" s="250"/>
      <c r="C25" s="239" t="s">
        <v>308</v>
      </c>
      <c r="D25" s="239" t="s">
        <v>307</v>
      </c>
      <c r="E25" s="250" t="s">
        <v>14</v>
      </c>
      <c r="F25" s="257" t="s">
        <v>434</v>
      </c>
      <c r="G25" s="240" t="s">
        <v>85</v>
      </c>
      <c r="H25" s="240"/>
      <c r="I25" s="239" t="s">
        <v>329</v>
      </c>
      <c r="J25" s="253">
        <v>0.5</v>
      </c>
      <c r="K25" s="253">
        <v>0.5</v>
      </c>
      <c r="L25" s="253">
        <v>0.5</v>
      </c>
      <c r="M25" s="253"/>
      <c r="N25" s="253"/>
      <c r="O25" s="254"/>
      <c r="P25" s="253"/>
    </row>
    <row r="26" spans="1:18" ht="28.5" customHeight="1">
      <c r="A26" s="239"/>
      <c r="B26" s="250"/>
      <c r="C26" s="239"/>
      <c r="D26" s="239" t="s">
        <v>308</v>
      </c>
      <c r="E26" s="250" t="s">
        <v>418</v>
      </c>
      <c r="F26" s="257" t="s">
        <v>433</v>
      </c>
      <c r="G26" s="240" t="s">
        <v>87</v>
      </c>
      <c r="H26" s="240"/>
      <c r="I26" s="239" t="s">
        <v>329</v>
      </c>
      <c r="J26" s="253">
        <v>0.5</v>
      </c>
      <c r="K26" s="253">
        <v>0.5</v>
      </c>
      <c r="L26" s="253">
        <v>0.5</v>
      </c>
      <c r="M26" s="253"/>
      <c r="N26" s="253"/>
      <c r="O26" s="254"/>
      <c r="P26" s="253"/>
    </row>
    <row r="27" spans="1:18" ht="28.5" customHeight="1">
      <c r="A27" s="239"/>
      <c r="B27" s="250"/>
      <c r="C27" s="239"/>
      <c r="D27" s="239" t="s">
        <v>309</v>
      </c>
      <c r="E27" s="250" t="s">
        <v>427</v>
      </c>
      <c r="F27" s="257" t="s">
        <v>433</v>
      </c>
      <c r="G27" s="240" t="s">
        <v>89</v>
      </c>
      <c r="H27" s="240"/>
      <c r="I27" s="239" t="s">
        <v>329</v>
      </c>
      <c r="J27" s="253">
        <v>0.5</v>
      </c>
      <c r="K27" s="253">
        <v>0.5</v>
      </c>
      <c r="L27" s="253">
        <v>0.5</v>
      </c>
      <c r="M27" s="253"/>
      <c r="N27" s="253"/>
      <c r="O27" s="254"/>
      <c r="P27" s="253"/>
    </row>
    <row r="28" spans="1:18" ht="28.5" customHeight="1">
      <c r="A28" s="239"/>
      <c r="B28" s="250"/>
      <c r="C28" s="239"/>
      <c r="D28" s="239" t="s">
        <v>310</v>
      </c>
      <c r="E28" s="250" t="s">
        <v>319</v>
      </c>
      <c r="F28" s="257" t="s">
        <v>433</v>
      </c>
      <c r="G28" s="240" t="s">
        <v>151</v>
      </c>
      <c r="H28" s="240"/>
      <c r="I28" s="239" t="s">
        <v>329</v>
      </c>
      <c r="J28" s="253">
        <v>0.5</v>
      </c>
      <c r="K28" s="253">
        <v>0.5</v>
      </c>
      <c r="L28" s="253">
        <v>0.5</v>
      </c>
      <c r="M28" s="253"/>
      <c r="N28" s="253"/>
      <c r="O28" s="254"/>
      <c r="P28" s="253"/>
    </row>
    <row r="29" spans="1:18" ht="28.5" customHeight="1">
      <c r="A29" s="239"/>
      <c r="B29" s="250"/>
      <c r="C29" s="239"/>
      <c r="D29" s="239" t="s">
        <v>311</v>
      </c>
      <c r="E29" s="250" t="s">
        <v>84</v>
      </c>
      <c r="F29" s="257" t="s">
        <v>433</v>
      </c>
      <c r="G29" s="240" t="s">
        <v>154</v>
      </c>
      <c r="H29" s="240"/>
      <c r="I29" s="239" t="s">
        <v>329</v>
      </c>
      <c r="J29" s="253">
        <v>0.5</v>
      </c>
      <c r="K29" s="253">
        <v>0.5</v>
      </c>
      <c r="L29" s="253">
        <v>0.5</v>
      </c>
      <c r="M29" s="253"/>
      <c r="N29" s="253"/>
      <c r="O29" s="254"/>
      <c r="P29" s="253"/>
    </row>
    <row r="30" spans="1:18" ht="28.5" customHeight="1">
      <c r="A30" s="239"/>
      <c r="B30" s="250"/>
      <c r="C30" s="239"/>
      <c r="D30" s="239" t="s">
        <v>312</v>
      </c>
      <c r="E30" s="250" t="s">
        <v>86</v>
      </c>
      <c r="F30" s="257" t="s">
        <v>433</v>
      </c>
      <c r="G30" s="240" t="s">
        <v>155</v>
      </c>
      <c r="H30" s="240"/>
      <c r="I30" s="239" t="s">
        <v>329</v>
      </c>
      <c r="J30" s="253">
        <v>0.5</v>
      </c>
      <c r="K30" s="253">
        <v>0.5</v>
      </c>
      <c r="L30" s="253">
        <v>0.5</v>
      </c>
      <c r="M30" s="253"/>
      <c r="N30" s="253"/>
      <c r="O30" s="254"/>
      <c r="P30" s="253"/>
    </row>
    <row r="31" spans="1:18" s="315" customFormat="1" ht="28.5" customHeight="1">
      <c r="A31" s="298" t="s">
        <v>54</v>
      </c>
      <c r="B31" s="256" t="s">
        <v>399</v>
      </c>
      <c r="C31" s="298"/>
      <c r="D31" s="298"/>
      <c r="E31" s="256" t="s">
        <v>399</v>
      </c>
      <c r="F31" s="257" t="s">
        <v>435</v>
      </c>
      <c r="G31" s="240" t="s">
        <v>429</v>
      </c>
      <c r="H31" s="257"/>
      <c r="I31" s="298" t="s">
        <v>329</v>
      </c>
      <c r="J31" s="313">
        <v>1</v>
      </c>
      <c r="K31" s="313">
        <v>1</v>
      </c>
      <c r="L31" s="313"/>
      <c r="M31" s="313"/>
      <c r="N31" s="313"/>
      <c r="O31" s="314"/>
      <c r="P31" s="313"/>
    </row>
    <row r="32" spans="1:18" ht="28.5" customHeight="1">
      <c r="A32" s="351" t="s">
        <v>129</v>
      </c>
      <c r="B32" s="349" t="s">
        <v>88</v>
      </c>
      <c r="C32" s="239" t="s">
        <v>307</v>
      </c>
      <c r="D32" s="239"/>
      <c r="E32" s="250" t="s">
        <v>150</v>
      </c>
      <c r="F32" s="257" t="s">
        <v>436</v>
      </c>
      <c r="G32" s="240" t="s">
        <v>279</v>
      </c>
      <c r="H32" s="240"/>
      <c r="I32" s="239" t="s">
        <v>330</v>
      </c>
      <c r="J32" s="253">
        <v>0.5</v>
      </c>
      <c r="K32" s="253">
        <v>0.5</v>
      </c>
      <c r="L32" s="253"/>
      <c r="M32" s="253">
        <v>0.5</v>
      </c>
      <c r="N32" s="253"/>
      <c r="O32" s="254">
        <v>0.5</v>
      </c>
      <c r="P32" s="253"/>
    </row>
    <row r="33" spans="1:18" ht="28.5" customHeight="1">
      <c r="A33" s="351"/>
      <c r="B33" s="349"/>
      <c r="C33" s="239" t="s">
        <v>308</v>
      </c>
      <c r="D33" s="239"/>
      <c r="E33" s="250" t="s">
        <v>320</v>
      </c>
      <c r="F33" s="257" t="s">
        <v>436</v>
      </c>
      <c r="G33" s="240" t="s">
        <v>280</v>
      </c>
      <c r="H33" s="240"/>
      <c r="I33" s="239" t="s">
        <v>329</v>
      </c>
      <c r="J33" s="253">
        <v>0.5</v>
      </c>
      <c r="K33" s="253">
        <v>0.5</v>
      </c>
      <c r="L33" s="253"/>
      <c r="M33" s="253"/>
      <c r="N33" s="253"/>
      <c r="O33" s="254"/>
      <c r="P33" s="253"/>
    </row>
    <row r="34" spans="1:18" ht="28.5" customHeight="1">
      <c r="A34" s="255" t="s">
        <v>130</v>
      </c>
      <c r="B34" s="349" t="s">
        <v>284</v>
      </c>
      <c r="C34" s="239"/>
      <c r="D34" s="239"/>
      <c r="E34" s="240" t="s">
        <v>305</v>
      </c>
      <c r="F34" s="257" t="s">
        <v>437</v>
      </c>
      <c r="G34" s="240" t="s">
        <v>281</v>
      </c>
      <c r="H34" s="240"/>
      <c r="I34" s="239" t="s">
        <v>329</v>
      </c>
      <c r="J34" s="253">
        <v>0.5</v>
      </c>
      <c r="K34" s="253">
        <v>0.5</v>
      </c>
      <c r="L34" s="253"/>
      <c r="M34" s="253"/>
      <c r="N34" s="253"/>
      <c r="O34" s="254"/>
      <c r="P34" s="253"/>
    </row>
    <row r="35" spans="1:18" ht="28.5" customHeight="1">
      <c r="A35" s="255" t="s">
        <v>321</v>
      </c>
      <c r="B35" s="349"/>
      <c r="C35" s="239"/>
      <c r="D35" s="239"/>
      <c r="E35" s="240" t="s">
        <v>304</v>
      </c>
      <c r="F35" s="257" t="s">
        <v>437</v>
      </c>
      <c r="G35" s="240" t="s">
        <v>282</v>
      </c>
      <c r="H35" s="240"/>
      <c r="I35" s="239" t="s">
        <v>329</v>
      </c>
      <c r="J35" s="253">
        <v>0.5</v>
      </c>
      <c r="K35" s="253">
        <v>0.5</v>
      </c>
      <c r="L35" s="253"/>
      <c r="M35" s="253"/>
      <c r="N35" s="253"/>
      <c r="O35" s="254"/>
      <c r="P35" s="253"/>
    </row>
    <row r="36" spans="1:18" s="259" customFormat="1" ht="28.5" customHeight="1">
      <c r="A36" s="255" t="s">
        <v>333</v>
      </c>
      <c r="B36" s="258" t="s">
        <v>334</v>
      </c>
      <c r="C36" s="239"/>
      <c r="D36" s="239"/>
      <c r="E36" s="258" t="s">
        <v>334</v>
      </c>
      <c r="F36" s="257" t="s">
        <v>438</v>
      </c>
      <c r="G36" s="240" t="s">
        <v>283</v>
      </c>
      <c r="H36" s="240"/>
      <c r="I36" s="239" t="s">
        <v>330</v>
      </c>
      <c r="J36" s="253">
        <v>0.5</v>
      </c>
      <c r="K36" s="253">
        <v>0.5</v>
      </c>
      <c r="L36" s="253"/>
      <c r="M36" s="253">
        <v>0.5</v>
      </c>
      <c r="N36" s="253"/>
      <c r="O36" s="254">
        <v>0.5</v>
      </c>
      <c r="P36" s="253"/>
      <c r="Q36" s="49"/>
      <c r="R36" s="49"/>
    </row>
    <row r="37" spans="1:18" ht="28.5" customHeight="1">
      <c r="A37" s="255" t="s">
        <v>322</v>
      </c>
      <c r="B37" s="250" t="s">
        <v>78</v>
      </c>
      <c r="C37" s="239"/>
      <c r="D37" s="239"/>
      <c r="E37" s="250" t="s">
        <v>78</v>
      </c>
      <c r="F37" s="257" t="s">
        <v>439</v>
      </c>
      <c r="G37" s="240" t="s">
        <v>431</v>
      </c>
      <c r="H37" s="240"/>
      <c r="I37" s="278" t="s">
        <v>330</v>
      </c>
      <c r="J37" s="253">
        <v>0.5</v>
      </c>
      <c r="K37" s="253">
        <v>0.5</v>
      </c>
      <c r="L37" s="253"/>
      <c r="M37" s="253">
        <v>0.5</v>
      </c>
      <c r="N37" s="253"/>
      <c r="O37" s="254">
        <v>0.5</v>
      </c>
      <c r="P37" s="253"/>
    </row>
    <row r="38" spans="1:18" ht="28.5" customHeight="1">
      <c r="A38" s="255" t="s">
        <v>335</v>
      </c>
      <c r="B38" s="250" t="s">
        <v>74</v>
      </c>
      <c r="C38" s="239" t="s">
        <v>317</v>
      </c>
      <c r="D38" s="239"/>
      <c r="E38" s="250" t="s">
        <v>414</v>
      </c>
      <c r="F38" s="257" t="s">
        <v>440</v>
      </c>
      <c r="G38" s="240" t="s">
        <v>432</v>
      </c>
      <c r="H38" s="240"/>
      <c r="I38" s="239"/>
      <c r="J38" s="253">
        <v>1</v>
      </c>
      <c r="K38" s="253">
        <v>1</v>
      </c>
      <c r="L38" s="253">
        <v>1</v>
      </c>
      <c r="M38" s="253"/>
      <c r="N38" s="253"/>
      <c r="O38" s="254"/>
      <c r="P38" s="253"/>
    </row>
    <row r="39" spans="1:18" ht="28.5" customHeight="1">
      <c r="A39" s="267"/>
      <c r="B39" s="250"/>
      <c r="C39" s="267" t="s">
        <v>317</v>
      </c>
      <c r="D39" s="267"/>
      <c r="E39" s="250" t="s">
        <v>75</v>
      </c>
      <c r="F39" s="257" t="s">
        <v>440</v>
      </c>
      <c r="G39" s="240" t="s">
        <v>432</v>
      </c>
      <c r="H39" s="240"/>
      <c r="I39" s="267"/>
      <c r="J39" s="253">
        <v>0.5</v>
      </c>
      <c r="K39" s="253">
        <v>0.5</v>
      </c>
      <c r="L39" s="253"/>
      <c r="M39" s="253">
        <v>0.5</v>
      </c>
      <c r="N39" s="253"/>
      <c r="O39" s="254">
        <v>0.5</v>
      </c>
      <c r="P39" s="253"/>
    </row>
    <row r="40" spans="1:18" ht="28.5" customHeight="1">
      <c r="A40" s="239"/>
      <c r="B40" s="250"/>
      <c r="C40" s="239" t="s">
        <v>308</v>
      </c>
      <c r="D40" s="239"/>
      <c r="E40" s="250" t="s">
        <v>77</v>
      </c>
      <c r="F40" s="257" t="s">
        <v>440</v>
      </c>
      <c r="G40" s="240" t="s">
        <v>432</v>
      </c>
      <c r="H40" s="240"/>
      <c r="I40" s="239"/>
      <c r="J40" s="253">
        <v>0.5</v>
      </c>
      <c r="K40" s="253">
        <v>0.5</v>
      </c>
      <c r="L40" s="253"/>
      <c r="M40" s="253">
        <v>0.5</v>
      </c>
      <c r="N40" s="253"/>
      <c r="O40" s="254">
        <v>0.5</v>
      </c>
      <c r="P40" s="253"/>
    </row>
    <row r="41" spans="1:18">
      <c r="B41" s="260"/>
    </row>
    <row r="42" spans="1:18">
      <c r="B42" s="260"/>
    </row>
  </sheetData>
  <sheetProtection selectLockedCells="1" selectUnlockedCells="1"/>
  <mergeCells count="6">
    <mergeCell ref="B34:B35"/>
    <mergeCell ref="J2:L2"/>
    <mergeCell ref="M2:P2"/>
    <mergeCell ref="A3:E3"/>
    <mergeCell ref="A32:A33"/>
    <mergeCell ref="B32:B33"/>
  </mergeCells>
  <phoneticPr fontId="9"/>
  <dataValidations count="1">
    <dataValidation type="list" allowBlank="1" showInputMessage="1" showErrorMessage="1" sqref="I4:I40" xr:uid="{00000000-0002-0000-0400-000000000000}">
      <formula1>$S$4:$S$6</formula1>
    </dataValidation>
  </dataValidations>
  <pageMargins left="0.7" right="0.7" top="0.75" bottom="0.75" header="0.3" footer="0.3"/>
  <pageSetup paperSize="9" scale="3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31"/>
  <sheetViews>
    <sheetView showGridLines="0" tabSelected="1" view="pageBreakPreview" zoomScaleNormal="100" zoomScaleSheetLayoutView="100" workbookViewId="0">
      <selection activeCell="A26" sqref="A26"/>
    </sheetView>
  </sheetViews>
  <sheetFormatPr defaultColWidth="9" defaultRowHeight="14.25"/>
  <cols>
    <col min="1" max="7" width="9" style="1"/>
    <col min="8" max="8" width="11.375" style="1" customWidth="1"/>
    <col min="9" max="9" width="8.125" style="1" customWidth="1"/>
    <col min="10" max="16384" width="9" style="1"/>
  </cols>
  <sheetData>
    <row r="1" spans="1:9">
      <c r="A1" s="30" t="s">
        <v>105</v>
      </c>
    </row>
    <row r="2" spans="1:9">
      <c r="A2" s="30"/>
    </row>
    <row r="3" spans="1:9">
      <c r="H3" s="352" t="s">
        <v>99</v>
      </c>
      <c r="I3" s="352"/>
    </row>
    <row r="4" spans="1:9">
      <c r="H4" s="354" t="s">
        <v>100</v>
      </c>
      <c r="I4" s="352"/>
    </row>
    <row r="5" spans="1:9">
      <c r="A5" s="30"/>
    </row>
    <row r="6" spans="1:9">
      <c r="A6" s="30"/>
    </row>
    <row r="7" spans="1:9">
      <c r="A7" s="30" t="s">
        <v>3</v>
      </c>
    </row>
    <row r="8" spans="1:9">
      <c r="A8" s="30"/>
    </row>
    <row r="9" spans="1:9">
      <c r="A9" s="30"/>
    </row>
    <row r="10" spans="1:9">
      <c r="H10" s="352" t="s">
        <v>391</v>
      </c>
      <c r="I10" s="352"/>
    </row>
    <row r="11" spans="1:9">
      <c r="A11" s="30"/>
    </row>
    <row r="12" spans="1:9">
      <c r="A12" s="30"/>
    </row>
    <row r="13" spans="1:9">
      <c r="A13" s="31" t="s">
        <v>276</v>
      </c>
      <c r="B13" s="32"/>
      <c r="C13" s="33"/>
      <c r="D13" s="33"/>
      <c r="E13" s="33"/>
      <c r="F13" s="33"/>
      <c r="G13" s="33"/>
      <c r="H13" s="33"/>
      <c r="I13" s="14"/>
    </row>
    <row r="14" spans="1:9">
      <c r="A14" s="30"/>
      <c r="B14" s="34"/>
      <c r="C14" s="34"/>
      <c r="D14" s="34"/>
      <c r="E14" s="34"/>
      <c r="F14" s="34"/>
      <c r="G14" s="34"/>
      <c r="H14" s="34"/>
    </row>
    <row r="15" spans="1:9">
      <c r="A15" s="30"/>
    </row>
    <row r="16" spans="1:9">
      <c r="A16" s="30" t="s">
        <v>162</v>
      </c>
    </row>
    <row r="17" spans="1:13">
      <c r="A17" s="30"/>
    </row>
    <row r="18" spans="1:13">
      <c r="A18" s="30"/>
    </row>
    <row r="19" spans="1:13">
      <c r="A19" s="30" t="s">
        <v>104</v>
      </c>
      <c r="D19" s="355">
        <f>IFERROR('別紙1（2）'!R54,"")</f>
        <v>0</v>
      </c>
      <c r="E19" s="355"/>
    </row>
    <row r="20" spans="1:13">
      <c r="A20" s="30"/>
      <c r="M20" s="35"/>
    </row>
    <row r="21" spans="1:13">
      <c r="A21" s="3" t="s">
        <v>102</v>
      </c>
      <c r="I21" s="1" t="s">
        <v>101</v>
      </c>
    </row>
    <row r="22" spans="1:13">
      <c r="A22" s="30"/>
    </row>
    <row r="23" spans="1:13">
      <c r="A23" s="30" t="s">
        <v>103</v>
      </c>
    </row>
    <row r="24" spans="1:13" hidden="1">
      <c r="A24" s="356"/>
      <c r="B24" s="356"/>
      <c r="C24" s="356"/>
      <c r="D24" s="356"/>
      <c r="E24" s="356"/>
      <c r="F24" s="356"/>
      <c r="G24" s="356"/>
      <c r="H24" s="356"/>
      <c r="I24" s="3" t="str">
        <f>IFERROR(VLOOKUP(A24,事業リスト!D4:E33,2,FALSE),"")</f>
        <v/>
      </c>
    </row>
    <row r="25" spans="1:13">
      <c r="A25" s="357"/>
      <c r="B25" s="357"/>
      <c r="C25" s="357"/>
      <c r="D25" s="357"/>
      <c r="E25" s="357"/>
      <c r="F25" s="357"/>
      <c r="G25" s="357"/>
      <c r="H25" s="357"/>
      <c r="I25" s="3" t="str">
        <f>IFERROR(VLOOKUP(A25,事業リスト!D4:E39,2,FALSE),"")</f>
        <v/>
      </c>
    </row>
    <row r="26" spans="1:13">
      <c r="A26" s="30"/>
    </row>
    <row r="27" spans="1:13">
      <c r="A27" s="30" t="s">
        <v>17</v>
      </c>
    </row>
    <row r="28" spans="1:13" ht="14.25" customHeight="1">
      <c r="A28" s="353" t="s">
        <v>175</v>
      </c>
      <c r="B28" s="353"/>
      <c r="C28" s="353"/>
      <c r="D28" s="353"/>
      <c r="E28" s="353"/>
      <c r="F28" s="353"/>
      <c r="G28" s="353"/>
      <c r="H28" s="353"/>
      <c r="I28" s="353"/>
    </row>
    <row r="29" spans="1:13" ht="14.25" customHeight="1">
      <c r="A29" s="353"/>
      <c r="B29" s="353"/>
      <c r="C29" s="353"/>
      <c r="D29" s="353"/>
      <c r="E29" s="353"/>
      <c r="F29" s="353"/>
      <c r="G29" s="353"/>
      <c r="H29" s="353"/>
      <c r="I29" s="353"/>
    </row>
    <row r="30" spans="1:13">
      <c r="A30" s="36"/>
    </row>
    <row r="31" spans="1:13">
      <c r="A31" s="36"/>
    </row>
  </sheetData>
  <mergeCells count="7">
    <mergeCell ref="H3:I3"/>
    <mergeCell ref="A28:I29"/>
    <mergeCell ref="H4:I4"/>
    <mergeCell ref="D19:E19"/>
    <mergeCell ref="A24:H24"/>
    <mergeCell ref="A25:H25"/>
    <mergeCell ref="H10:I10"/>
  </mergeCells>
  <phoneticPr fontId="9"/>
  <dataValidations count="1">
    <dataValidation type="list" allowBlank="1" showInputMessage="1" showErrorMessage="1" sqref="B24:H24" xr:uid="{00000000-0002-0000-0500-000000000000}">
      <formula1>$D$4:$D$35</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'事業リスト（ＢＤ）'!$E$4:$E$40</xm:f>
          </x14:formula1>
          <xm:sqref>A25:H25</xm:sqref>
        </x14:dataValidation>
        <x14:dataValidation type="list" allowBlank="1" showInputMessage="1" showErrorMessage="1" xr:uid="{00000000-0002-0000-0500-000001000000}">
          <x14:formula1>
            <xm:f>事業リスト!$D$4:$D$33</xm:f>
          </x14:formula1>
          <xm:sqref>A24</xm:sqref>
        </x14:dataValidation>
        <x14:dataValidation type="list" allowBlank="1" showInputMessage="1" xr:uid="{00000000-0002-0000-0500-000003000000}">
          <x14:formula1>
            <xm:f>プルダウン!A$4:A$50</xm:f>
          </x14:formula1>
          <xm:sqref>G10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J86"/>
  <sheetViews>
    <sheetView showGridLines="0" view="pageBreakPreview" zoomScaleNormal="100" zoomScaleSheetLayoutView="100" workbookViewId="0">
      <selection activeCell="C59" sqref="C59"/>
    </sheetView>
  </sheetViews>
  <sheetFormatPr defaultColWidth="9" defaultRowHeight="13.5"/>
  <cols>
    <col min="1" max="1" width="3.125" style="2" bestFit="1" customWidth="1"/>
    <col min="2" max="2" width="2.625" style="2" customWidth="1"/>
    <col min="3" max="3" width="61" style="2" customWidth="1"/>
    <col min="4" max="4" width="15.625" style="2" customWidth="1"/>
    <col min="5" max="5" width="16.25" style="2" customWidth="1"/>
    <col min="6" max="7" width="15.625" style="2" customWidth="1"/>
    <col min="8" max="8" width="17.125" style="2" customWidth="1"/>
    <col min="9" max="9" width="9" style="2" hidden="1" customWidth="1"/>
    <col min="10" max="10" width="9.875" style="2" bestFit="1" customWidth="1"/>
    <col min="11" max="16384" width="9" style="2"/>
  </cols>
  <sheetData>
    <row r="1" spans="1:10">
      <c r="A1" s="2" t="s">
        <v>0</v>
      </c>
    </row>
    <row r="2" spans="1:10">
      <c r="A2" s="12" t="s">
        <v>160</v>
      </c>
      <c r="B2" s="37"/>
      <c r="C2" s="37"/>
      <c r="D2" s="37"/>
      <c r="E2" s="37"/>
      <c r="F2" s="37"/>
      <c r="G2" s="37"/>
    </row>
    <row r="3" spans="1:10">
      <c r="G3" s="183"/>
      <c r="H3" s="38" t="s">
        <v>156</v>
      </c>
    </row>
    <row r="4" spans="1:10" ht="14.25" thickBot="1">
      <c r="G4" s="181"/>
      <c r="H4" s="181" t="s">
        <v>157</v>
      </c>
    </row>
    <row r="5" spans="1:10" ht="14.25" thickBot="1">
      <c r="A5" s="39" t="s">
        <v>16</v>
      </c>
      <c r="B5" s="40"/>
      <c r="C5" s="41"/>
      <c r="D5" s="41" t="s">
        <v>2</v>
      </c>
      <c r="E5" s="41" t="s">
        <v>126</v>
      </c>
      <c r="F5" s="72" t="s">
        <v>127</v>
      </c>
      <c r="G5" s="41" t="s">
        <v>128</v>
      </c>
      <c r="H5" s="300" t="s">
        <v>1</v>
      </c>
      <c r="I5" s="69"/>
      <c r="J5" s="70"/>
    </row>
    <row r="6" spans="1:10">
      <c r="A6" s="358" t="s">
        <v>106</v>
      </c>
      <c r="B6" s="360" t="s">
        <v>107</v>
      </c>
      <c r="C6" s="361"/>
      <c r="D6" s="263"/>
      <c r="E6" s="319"/>
      <c r="F6" s="319"/>
      <c r="G6" s="319"/>
      <c r="H6" s="301"/>
    </row>
    <row r="7" spans="1:10">
      <c r="A7" s="359"/>
      <c r="B7" s="322"/>
      <c r="C7" s="321" t="s">
        <v>37</v>
      </c>
      <c r="D7" s="283">
        <f>IFERROR(SUMIFS('別紙1（2）'!$S$7:$S$53,'別紙1（2）'!$B$7:$B$53,'別紙１（1）'!C7,'別紙1（2）'!$W$7:$W$53,I7),"")</f>
        <v>0</v>
      </c>
      <c r="E7" s="283">
        <f>IFERROR(SUMIFS('別紙1（2）'!$T$7:$T$53,'別紙1（2）'!$B$7:$B$53,'別紙１（1）'!C7,'別紙1（2）'!$W$7:$W$53,I7),"")</f>
        <v>0</v>
      </c>
      <c r="F7" s="283">
        <f>IFERROR(SUMIFS('別紙1（2）'!$U$7:$U$53,'別紙1（2）'!$B$7:$B$53,'別紙１（1）'!C7,'別紙1（2）'!$W$7:$W$53,I7),"")</f>
        <v>0</v>
      </c>
      <c r="G7" s="284">
        <f>IFERROR(IF(F7-D7&gt;=0,F7-D7,"0"),"")</f>
        <v>0</v>
      </c>
      <c r="H7" s="302"/>
      <c r="I7" s="2" t="s">
        <v>384</v>
      </c>
    </row>
    <row r="8" spans="1:10">
      <c r="A8" s="359"/>
      <c r="B8" s="322"/>
      <c r="C8" s="321" t="s">
        <v>392</v>
      </c>
      <c r="D8" s="283">
        <f>IFERROR(SUMIFS('別紙1（2）'!$S$7:$S$53,'別紙1（2）'!$B$7:$B$53,'別紙１（1）'!C8,'別紙1（2）'!$W$7:$W$53,I8),"")</f>
        <v>0</v>
      </c>
      <c r="E8" s="283">
        <f>IFERROR(SUMIFS('別紙1（2）'!$T$7:$T$53,'別紙1（2）'!$B$7:$B$53,'別紙１（1）'!C8,'別紙1（2）'!$W$7:$W$53,I8),"")</f>
        <v>0</v>
      </c>
      <c r="F8" s="283">
        <f>IFERROR(SUMIFS('別紙1（2）'!$U$7:$U$53,'別紙1（2）'!$B$7:$B$53,'別紙１（1）'!C8,'別紙1（2）'!$W$7:$W$53,I8),"")</f>
        <v>0</v>
      </c>
      <c r="G8" s="284">
        <f t="shared" ref="G8:G15" si="0">IFERROR(IF(F8-D8&gt;=0,F8-D8,"0"),"")</f>
        <v>0</v>
      </c>
      <c r="H8" s="302"/>
      <c r="I8" s="2" t="s">
        <v>384</v>
      </c>
    </row>
    <row r="9" spans="1:10">
      <c r="A9" s="359"/>
      <c r="B9" s="322"/>
      <c r="C9" s="321" t="s">
        <v>43</v>
      </c>
      <c r="D9" s="283">
        <f>IFERROR(SUMIFS('別紙1（2）'!$S$7:$S$53,'別紙1（2）'!$B$7:$B$53,'別紙１（1）'!C9,'別紙1（2）'!$W$7:$W$53,I9),"")</f>
        <v>0</v>
      </c>
      <c r="E9" s="283">
        <f>IFERROR(SUMIFS('別紙1（2）'!$T$7:$T$53,'別紙1（2）'!$B$7:$B$53,'別紙１（1）'!C9,'別紙1（2）'!$W$7:$W$53,I9),"")</f>
        <v>0</v>
      </c>
      <c r="F9" s="283">
        <f>IFERROR(SUMIFS('別紙1（2）'!$U$7:$U$53,'別紙1（2）'!$B$7:$B$53,'別紙１（1）'!C9,'別紙1（2）'!$W$7:$W$53,I9),"")</f>
        <v>0</v>
      </c>
      <c r="G9" s="284">
        <f t="shared" si="0"/>
        <v>0</v>
      </c>
      <c r="H9" s="302"/>
      <c r="I9" s="2" t="s">
        <v>384</v>
      </c>
    </row>
    <row r="10" spans="1:10">
      <c r="A10" s="359"/>
      <c r="B10" s="322"/>
      <c r="C10" s="285" t="s">
        <v>46</v>
      </c>
      <c r="D10" s="283">
        <f>IFERROR(SUMIFS('別紙1（2）'!$S$7:$S$53,'別紙1（2）'!$B$7:$B$53,'別紙１（1）'!C10,'別紙1（2）'!$W$7:$W$53,I10),"")</f>
        <v>0</v>
      </c>
      <c r="E10" s="283">
        <f>IFERROR(SUMIFS('別紙1（2）'!$T$7:$T$53,'別紙1（2）'!$B$7:$B$53,'別紙１（1）'!C10,'別紙1（2）'!$W$7:$W$53,I10),"")</f>
        <v>0</v>
      </c>
      <c r="F10" s="283">
        <f>IFERROR(SUMIFS('別紙1（2）'!$U$7:$U$53,'別紙1（2）'!$B$7:$B$53,'別紙１（1）'!C10,'別紙1（2）'!$W$7:$W$53,I10),"")</f>
        <v>0</v>
      </c>
      <c r="G10" s="284">
        <f t="shared" si="0"/>
        <v>0</v>
      </c>
      <c r="H10" s="302"/>
      <c r="I10" s="2" t="s">
        <v>384</v>
      </c>
    </row>
    <row r="11" spans="1:10">
      <c r="A11" s="359"/>
      <c r="B11" s="322"/>
      <c r="C11" s="285" t="s">
        <v>49</v>
      </c>
      <c r="D11" s="283">
        <f>IFERROR(SUMIFS('別紙1（2）'!$S$7:$S$53,'別紙1（2）'!$B$7:$B$53,'別紙１（1）'!C11,'別紙1（2）'!$W$7:$W$53,I11),"")</f>
        <v>0</v>
      </c>
      <c r="E11" s="283">
        <f>IFERROR(SUMIFS('別紙1（2）'!$T$7:$T$53,'別紙1（2）'!$B$7:$B$53,'別紙１（1）'!C11,'別紙1（2）'!$W$7:$W$53,I11),"")</f>
        <v>0</v>
      </c>
      <c r="F11" s="283">
        <f>IFERROR(SUMIFS('別紙1（2）'!$U$7:$U$53,'別紙1（2）'!$B$7:$B$53,'別紙１（1）'!C11,'別紙1（2）'!$W$7:$W$53,I11),"")</f>
        <v>0</v>
      </c>
      <c r="G11" s="284">
        <f t="shared" si="0"/>
        <v>0</v>
      </c>
      <c r="H11" s="302"/>
      <c r="I11" s="2" t="s">
        <v>384</v>
      </c>
    </row>
    <row r="12" spans="1:10">
      <c r="A12" s="359"/>
      <c r="B12" s="322"/>
      <c r="C12" s="321" t="s">
        <v>52</v>
      </c>
      <c r="D12" s="283">
        <f>IFERROR(SUMIFS('別紙1（2）'!$S$7:$S$53,'別紙1（2）'!$B$7:$B$53,'別紙１（1）'!C12,'別紙1（2）'!$W$7:$W$53,I12),"")</f>
        <v>0</v>
      </c>
      <c r="E12" s="283">
        <f>IFERROR(SUMIFS('別紙1（2）'!$T$7:$T$53,'別紙1（2）'!$B$7:$B$53,'別紙１（1）'!C12,'別紙1（2）'!$W$7:$W$53,I12),"")</f>
        <v>0</v>
      </c>
      <c r="F12" s="283">
        <f>IFERROR(SUMIFS('別紙1（2）'!$U$7:$U$53,'別紙1（2）'!$B$7:$B$53,'別紙１（1）'!C12,'別紙1（2）'!$W$7:$W$53,I12),"")</f>
        <v>0</v>
      </c>
      <c r="G12" s="284">
        <f t="shared" si="0"/>
        <v>0</v>
      </c>
      <c r="H12" s="302"/>
      <c r="I12" s="2" t="s">
        <v>384</v>
      </c>
    </row>
    <row r="13" spans="1:10">
      <c r="A13" s="359"/>
      <c r="B13" s="322"/>
      <c r="C13" s="321" t="s">
        <v>55</v>
      </c>
      <c r="D13" s="283">
        <f>IFERROR(SUMIFS('別紙1（2）'!$S$7:$S$53,'別紙1（2）'!$B$7:$B$53,'別紙１（1）'!C13,'別紙1（2）'!$W$7:$W$53,I13),"")</f>
        <v>0</v>
      </c>
      <c r="E13" s="283">
        <f>IFERROR(SUMIFS('別紙1（2）'!$T$7:$T$53,'別紙1（2）'!$B$7:$B$53,'別紙１（1）'!C13,'別紙1（2）'!$W$7:$W$53,I13),"")</f>
        <v>0</v>
      </c>
      <c r="F13" s="283">
        <f>IFERROR(SUMIFS('別紙1（2）'!$U$7:$U$53,'別紙1（2）'!$B$7:$B$53,'別紙１（1）'!C13,'別紙1（2）'!$W$7:$W$53,I13),"")</f>
        <v>0</v>
      </c>
      <c r="G13" s="284">
        <f t="shared" si="0"/>
        <v>0</v>
      </c>
      <c r="H13" s="302"/>
      <c r="I13" s="2" t="s">
        <v>384</v>
      </c>
    </row>
    <row r="14" spans="1:10" ht="27">
      <c r="A14" s="359"/>
      <c r="B14" s="322"/>
      <c r="C14" s="286" t="s">
        <v>57</v>
      </c>
      <c r="D14" s="283">
        <f>IFERROR(SUMIFS('別紙1（2）'!$S$7:$S$53,'別紙1（2）'!$B$7:$B$53,'別紙１（1）'!C14,'別紙1（2）'!$W$7:$W$53,I14),"")</f>
        <v>0</v>
      </c>
      <c r="E14" s="283">
        <f>IFERROR(SUMIFS('別紙1（2）'!$T$7:$T$53,'別紙1（2）'!$B$7:$B$53,'別紙１（1）'!C14,'別紙1（2）'!$W$7:$W$53,I14),"")</f>
        <v>0</v>
      </c>
      <c r="F14" s="283">
        <f>IFERROR(SUMIFS('別紙1（2）'!$U$7:$U$53,'別紙1（2）'!$B$7:$B$53,'別紙１（1）'!C14,'別紙1（2）'!$W$7:$W$53,I14),"")</f>
        <v>0</v>
      </c>
      <c r="G14" s="284">
        <f t="shared" si="0"/>
        <v>0</v>
      </c>
      <c r="H14" s="302"/>
      <c r="I14" s="2" t="s">
        <v>384</v>
      </c>
    </row>
    <row r="15" spans="1:10" ht="14.25" thickBot="1">
      <c r="A15" s="373"/>
      <c r="B15" s="322"/>
      <c r="C15" s="71" t="s">
        <v>134</v>
      </c>
      <c r="D15" s="261">
        <f>IFERROR(SUMIFS('別紙1（2）'!$S$7:$S$53,'別紙1（2）'!$B$7:$B$53,'別紙１（1）'!C15,'別紙1（2）'!$W$7:$W$53,I15),"")</f>
        <v>0</v>
      </c>
      <c r="E15" s="261">
        <f>IFERROR(SUMIFS('別紙1（2）'!$T$7:$T$53,'別紙1（2）'!$B$7:$B$53,'別紙１（1）'!C15,'別紙1（2）'!$W$7:$W$53,I15),"")</f>
        <v>0</v>
      </c>
      <c r="F15" s="261">
        <f>IFERROR(SUMIFS('別紙1（2）'!$U$7:$U$53,'別紙1（2）'!$B$7:$B$53,'別紙１（1）'!C15,'別紙1（2）'!$W$7:$W$53,I15),"")</f>
        <v>0</v>
      </c>
      <c r="G15" s="262">
        <f t="shared" si="0"/>
        <v>0</v>
      </c>
      <c r="H15" s="303"/>
      <c r="I15" s="2" t="s">
        <v>384</v>
      </c>
    </row>
    <row r="16" spans="1:10" ht="14.25" customHeight="1" thickTop="1">
      <c r="A16" s="373"/>
      <c r="B16" s="235"/>
      <c r="C16" s="42" t="s">
        <v>7</v>
      </c>
      <c r="D16" s="174">
        <f>SUM(D7:D15)</f>
        <v>0</v>
      </c>
      <c r="E16" s="174">
        <f>SUM(E7:E15)</f>
        <v>0</v>
      </c>
      <c r="F16" s="174">
        <f>SUM(F7:F15)</f>
        <v>0</v>
      </c>
      <c r="G16" s="174">
        <f>SUM(G7:G15)</f>
        <v>0</v>
      </c>
      <c r="H16" s="304"/>
    </row>
    <row r="17" spans="1:9" ht="13.5" customHeight="1">
      <c r="A17" s="359"/>
      <c r="B17" s="375" t="s">
        <v>59</v>
      </c>
      <c r="C17" s="376"/>
      <c r="D17" s="175"/>
      <c r="E17" s="175"/>
      <c r="F17" s="175"/>
      <c r="G17" s="175"/>
      <c r="H17" s="302"/>
    </row>
    <row r="18" spans="1:9">
      <c r="A18" s="359"/>
      <c r="B18" s="322"/>
      <c r="C18" s="285" t="s">
        <v>60</v>
      </c>
      <c r="D18" s="283">
        <f>IFERROR(SUMIFS('別紙1（2）'!$S$7:$S$53,'別紙1（2）'!$B$7:$B$53,'別紙１（1）'!C18,'別紙1（2）'!$W$7:$W$53,I18),"")</f>
        <v>0</v>
      </c>
      <c r="E18" s="283">
        <f>IFERROR(SUMIFS('別紙1（2）'!$T$7:$T$53,'別紙1（2）'!$B$7:$B$53,'別紙１（1）'!C18,'別紙1（2）'!$W$7:$W$53,I18),"")</f>
        <v>0</v>
      </c>
      <c r="F18" s="283">
        <f>IFERROR(SUMIFS('別紙1（2）'!$U$7:$U$53,'別紙1（2）'!$B$7:$B$53,'別紙１（1）'!C18,'別紙1（2）'!$W$7:$W$53,I18),"")</f>
        <v>0</v>
      </c>
      <c r="G18" s="284">
        <f t="shared" ref="G18" si="1">IFERROR(IF(F18-D18&gt;=0,F18-D18,"0"),"")</f>
        <v>0</v>
      </c>
      <c r="H18" s="302"/>
      <c r="I18" s="2" t="s">
        <v>384</v>
      </c>
    </row>
    <row r="19" spans="1:9">
      <c r="A19" s="359"/>
      <c r="B19" s="322"/>
      <c r="C19" s="285" t="s">
        <v>62</v>
      </c>
      <c r="D19" s="283">
        <f>IFERROR(SUMIFS('別紙1（2）'!$S$7:$S$53,'別紙1（2）'!$B$7:$B$53,'別紙１（1）'!C19,'別紙1（2）'!$W$7:$W$53,I19),"")</f>
        <v>0</v>
      </c>
      <c r="E19" s="283">
        <f>IFERROR(SUMIFS('別紙1（2）'!$T$7:$T$53,'別紙1（2）'!$B$7:$B$53,'別紙１（1）'!C19,'別紙1（2）'!$W$7:$W$53,I19),"")</f>
        <v>0</v>
      </c>
      <c r="F19" s="283">
        <f>IFERROR(SUMIFS('別紙1（2）'!$U$7:$U$53,'別紙1（2）'!$B$7:$B$53,'別紙１（1）'!C19,'別紙1（2）'!$W$7:$W$53,I19),"")</f>
        <v>0</v>
      </c>
      <c r="G19" s="284">
        <f t="shared" ref="G19:G20" si="2">IFERROR(IF(F19-D19&gt;=0,F19-D19,"0"),"")</f>
        <v>0</v>
      </c>
      <c r="H19" s="302"/>
      <c r="I19" s="2" t="s">
        <v>384</v>
      </c>
    </row>
    <row r="20" spans="1:9" ht="14.25" thickBot="1">
      <c r="A20" s="359"/>
      <c r="B20" s="322"/>
      <c r="C20" s="285" t="s">
        <v>416</v>
      </c>
      <c r="D20" s="283">
        <f>IFERROR(SUMIFS('別紙1（2）'!$S$7:$S$53,'別紙1（2）'!$B$7:$B$53,'別紙１（1）'!C20,'別紙1（2）'!$W$7:$W$53,I20),"")</f>
        <v>0</v>
      </c>
      <c r="E20" s="283">
        <f>IFERROR(SUMIFS('別紙1（2）'!$T$7:$T$53,'別紙1（2）'!$B$7:$B$53,'別紙１（1）'!C20,'別紙1（2）'!$W$7:$W$53,I20),"")</f>
        <v>0</v>
      </c>
      <c r="F20" s="283">
        <f>IFERROR(SUMIFS('別紙1（2）'!$U$7:$U$53,'別紙1（2）'!$B$7:$B$53,'別紙１（1）'!C20,'別紙1（2）'!$W$7:$W$53,I20),"")</f>
        <v>0</v>
      </c>
      <c r="G20" s="284">
        <f t="shared" si="2"/>
        <v>0</v>
      </c>
      <c r="H20" s="302"/>
      <c r="I20" s="2" t="s">
        <v>384</v>
      </c>
    </row>
    <row r="21" spans="1:9" ht="14.25" customHeight="1" thickTop="1">
      <c r="A21" s="359"/>
      <c r="B21" s="235"/>
      <c r="C21" s="42" t="s">
        <v>7</v>
      </c>
      <c r="D21" s="174">
        <f>SUM(D18:D20)</f>
        <v>0</v>
      </c>
      <c r="E21" s="174">
        <f>SUM(E18:E20)</f>
        <v>0</v>
      </c>
      <c r="F21" s="174">
        <f>SUM(F18:F20)</f>
        <v>0</v>
      </c>
      <c r="G21" s="174">
        <f>SUM(G18:G20)</f>
        <v>0</v>
      </c>
      <c r="H21" s="304"/>
    </row>
    <row r="22" spans="1:9" ht="13.5" customHeight="1">
      <c r="A22" s="359"/>
      <c r="B22" s="375" t="s">
        <v>64</v>
      </c>
      <c r="C22" s="376"/>
      <c r="D22" s="283"/>
      <c r="E22" s="283"/>
      <c r="F22" s="283"/>
      <c r="G22" s="283"/>
      <c r="H22" s="305"/>
    </row>
    <row r="23" spans="1:9">
      <c r="A23" s="359"/>
      <c r="B23" s="322"/>
      <c r="C23" s="321" t="s">
        <v>11</v>
      </c>
      <c r="D23" s="283">
        <f>IFERROR(SUMIFS('別紙1（2）'!$S$7:$S$53,'別紙1（2）'!$B$7:$B$53,'別紙１（1）'!C23,'別紙1（2）'!$W$7:$W$53,I23),"")</f>
        <v>0</v>
      </c>
      <c r="E23" s="283">
        <f>IFERROR(SUMIFS('別紙1（2）'!$T$7:$T$53,'別紙1（2）'!$B$7:$B$53,'別紙１（1）'!C23,'別紙1（2）'!$W$7:$W$53,I23),"")</f>
        <v>0</v>
      </c>
      <c r="F23" s="283">
        <f>IFERROR(SUMIFS('別紙1（2）'!$U$7:$U$53,'別紙1（2）'!$B$7:$B$53,'別紙１（1）'!C23,'別紙1（2）'!$W$7:$W$53,I23),"")</f>
        <v>0</v>
      </c>
      <c r="G23" s="284">
        <f t="shared" ref="G23" si="3">IFERROR(IF(F23-D23&gt;=0,F23-D23,"0"),"")</f>
        <v>0</v>
      </c>
      <c r="H23" s="302"/>
      <c r="I23" s="2" t="s">
        <v>384</v>
      </c>
    </row>
    <row r="24" spans="1:9">
      <c r="A24" s="359"/>
      <c r="B24" s="322"/>
      <c r="C24" s="321" t="s">
        <v>423</v>
      </c>
      <c r="D24" s="283">
        <f>IFERROR(SUMIFS('別紙1（2）'!$S$7:$S$53,'別紙1（2）'!$B$7:$B$53,'別紙１（1）'!C24,'別紙1（2）'!$W$7:$W$53,I24),"")</f>
        <v>0</v>
      </c>
      <c r="E24" s="283">
        <f>IFERROR(SUMIFS('別紙1（2）'!$T$7:$T$53,'別紙1（2）'!$B$7:$B$53,'別紙１（1）'!C24,'別紙1（2）'!$W$7:$W$53,I24),"")</f>
        <v>0</v>
      </c>
      <c r="F24" s="283">
        <f>IFERROR(SUMIFS('別紙1（2）'!$U$7:$U$53,'別紙1（2）'!$B$7:$B$53,'別紙１（1）'!C24,'別紙1（2）'!$W$7:$W$53,I24),"")</f>
        <v>0</v>
      </c>
      <c r="G24" s="284">
        <f t="shared" ref="G24:G26" si="4">IFERROR(IF(F24-D24&gt;=0,F24-D24,"0"),"")</f>
        <v>0</v>
      </c>
      <c r="H24" s="302"/>
      <c r="I24" s="2" t="s">
        <v>384</v>
      </c>
    </row>
    <row r="25" spans="1:9">
      <c r="A25" s="359"/>
      <c r="B25" s="322"/>
      <c r="C25" s="321" t="s">
        <v>12</v>
      </c>
      <c r="D25" s="283">
        <f>IFERROR(SUMIFS('別紙1（2）'!$S$7:$S$53,'別紙1（2）'!$B$7:$B$53,'別紙１（1）'!C25,'別紙1（2）'!$W$7:$W$53,I25),"")</f>
        <v>0</v>
      </c>
      <c r="E25" s="283">
        <f>IFERROR(SUMIFS('別紙1（2）'!$T$7:$T$53,'別紙1（2）'!$B$7:$B$53,'別紙１（1）'!C25,'別紙1（2）'!$W$7:$W$53,I25),"")</f>
        <v>0</v>
      </c>
      <c r="F25" s="283">
        <f>IFERROR(SUMIFS('別紙1（2）'!$U$7:$U$53,'別紙1（2）'!$B$7:$B$53,'別紙１（1）'!C25,'別紙1（2）'!$W$7:$W$53,I25),"")</f>
        <v>0</v>
      </c>
      <c r="G25" s="284">
        <f t="shared" si="4"/>
        <v>0</v>
      </c>
      <c r="H25" s="302"/>
      <c r="I25" s="2" t="s">
        <v>384</v>
      </c>
    </row>
    <row r="26" spans="1:9">
      <c r="A26" s="359"/>
      <c r="B26" s="322"/>
      <c r="C26" s="299" t="s">
        <v>390</v>
      </c>
      <c r="D26" s="283">
        <f>IFERROR(SUMIFS('別紙1（2）'!$S$7:$S$53,'別紙1（2）'!$B$7:$B$53,'別紙１（1）'!C26,'別紙1（2）'!$W$7:$W$53,I26),"")</f>
        <v>0</v>
      </c>
      <c r="E26" s="283">
        <f>IFERROR(SUMIFS('別紙1（2）'!$T$7:$T$53,'別紙1（2）'!$B$7:$B$53,'別紙１（1）'!C26,'別紙1（2）'!$W$7:$W$53,I26),"")</f>
        <v>0</v>
      </c>
      <c r="F26" s="283">
        <f>IFERROR(SUMIFS('別紙1（2）'!$U$7:$U$53,'別紙1（2）'!$B$7:$B$53,'別紙１（1）'!C26,'別紙1（2）'!$W$7:$W$53,I26),"")</f>
        <v>0</v>
      </c>
      <c r="G26" s="284">
        <f t="shared" si="4"/>
        <v>0</v>
      </c>
      <c r="H26" s="302"/>
      <c r="I26" s="2" t="s">
        <v>384</v>
      </c>
    </row>
    <row r="27" spans="1:9" ht="27.75" thickBot="1">
      <c r="A27" s="359"/>
      <c r="B27" s="322"/>
      <c r="C27" s="299" t="s">
        <v>403</v>
      </c>
      <c r="D27" s="261">
        <f>IFERROR(SUMIFS('別紙1（2）'!$S$7:$S$53,'別紙1（2）'!$B$7:$B$53,'別紙１（1）'!C27,'別紙1（2）'!$W$7:$W$53,I27),"")</f>
        <v>0</v>
      </c>
      <c r="E27" s="261">
        <f>IFERROR(SUMIFS('別紙1（2）'!$T$7:$T$53,'別紙1（2）'!$B$7:$B$53,'別紙１（1）'!C27,'別紙1（2）'!$W$7:$W$53,I27),"")</f>
        <v>0</v>
      </c>
      <c r="F27" s="261">
        <f>IFERROR(SUMIFS('別紙1（2）'!$U$7:$U$53,'別紙1（2）'!$B$7:$B$53,'別紙１（1）'!C27,'別紙1（2）'!$W$7:$W$53,I27),"")</f>
        <v>0</v>
      </c>
      <c r="G27" s="262">
        <f t="shared" ref="G27" si="5">IFERROR(IF(F27-D27&gt;=0,F27-D27,"0"),"")</f>
        <v>0</v>
      </c>
      <c r="H27" s="303"/>
      <c r="I27" s="2" t="s">
        <v>329</v>
      </c>
    </row>
    <row r="28" spans="1:9" ht="14.25" customHeight="1" thickTop="1">
      <c r="A28" s="359"/>
      <c r="B28" s="235"/>
      <c r="C28" s="42" t="s">
        <v>7</v>
      </c>
      <c r="D28" s="174">
        <f>SUM(D23:D27)</f>
        <v>0</v>
      </c>
      <c r="E28" s="174">
        <f t="shared" ref="E28:F28" si="6">SUM(E23:E27)</f>
        <v>0</v>
      </c>
      <c r="F28" s="174">
        <f t="shared" si="6"/>
        <v>0</v>
      </c>
      <c r="G28" s="174">
        <f>SUM(G23:G27)</f>
        <v>0</v>
      </c>
      <c r="H28" s="304"/>
    </row>
    <row r="29" spans="1:9">
      <c r="A29" s="373"/>
      <c r="B29" s="371" t="s">
        <v>441</v>
      </c>
      <c r="C29" s="365"/>
      <c r="D29" s="282">
        <f>IFERROR(SUMIFS('別紙1（2）'!$S$7:$S$53,'別紙1（2）'!$B$7:$B$53,'別紙１（1）'!B29,'別紙1（2）'!$W$7:$W$53,I29),"")</f>
        <v>0</v>
      </c>
      <c r="E29" s="282">
        <f>IFERROR(SUMIFS('別紙1（2）'!$T$7:$T$53,'別紙1（2）'!$B$7:$B$53,'別紙１（1）'!B29,'別紙1（2）'!$W$7:$W$53,I29),"")</f>
        <v>0</v>
      </c>
      <c r="F29" s="282">
        <f>IFERROR(SUMIFS('別紙1（2）'!$U$7:$U$53,'別紙1（2）'!$B$7:$B$53,'別紙１（1）'!B29,'別紙1（2）'!$W$7:$W$53,I29),"")</f>
        <v>0</v>
      </c>
      <c r="G29" s="287">
        <f t="shared" ref="G29" si="7">IFERROR(IF(F29-D29&gt;=0,F29-D29,"0"),"")</f>
        <v>0</v>
      </c>
      <c r="H29" s="302"/>
      <c r="I29" s="2" t="s">
        <v>329</v>
      </c>
    </row>
    <row r="30" spans="1:9" ht="13.5" customHeight="1">
      <c r="A30" s="373"/>
      <c r="B30" s="377" t="s">
        <v>404</v>
      </c>
      <c r="C30" s="377"/>
      <c r="D30" s="282">
        <f>IFERROR(SUMIFS('別紙1（2）'!$S$7:$S$53,'別紙1（2）'!$B$7:$B$53,'別紙１（1）'!B30,'別紙1（2）'!$W$7:$W$53,I30),"")</f>
        <v>0</v>
      </c>
      <c r="E30" s="282">
        <f>IFERROR(SUMIFS('別紙1（2）'!$T$7:$T$53,'別紙1（2）'!$B$7:$B$53,'別紙１（1）'!B30,'別紙1（2）'!$W$7:$W$53,I30),"")</f>
        <v>0</v>
      </c>
      <c r="F30" s="282">
        <f>IFERROR(SUMIFS('別紙1（2）'!$U$7:$U$53,'別紙1（2）'!$B$7:$B$53,'別紙１（1）'!B30,'別紙1（2）'!$W$7:$W$53,I30),"")</f>
        <v>0</v>
      </c>
      <c r="G30" s="287">
        <f t="shared" ref="G30" si="8">IFERROR(IF(F30-D30&gt;=0,F30-D30,"0"),"")</f>
        <v>0</v>
      </c>
      <c r="H30" s="306"/>
      <c r="I30" s="2" t="s">
        <v>384</v>
      </c>
    </row>
    <row r="31" spans="1:9">
      <c r="A31" s="359"/>
      <c r="B31" s="362" t="s">
        <v>158</v>
      </c>
      <c r="C31" s="363"/>
      <c r="D31" s="283"/>
      <c r="E31" s="283"/>
      <c r="F31" s="283"/>
      <c r="G31" s="283"/>
      <c r="H31" s="302"/>
    </row>
    <row r="32" spans="1:9">
      <c r="A32" s="359"/>
      <c r="B32" s="322"/>
      <c r="C32" s="321" t="s">
        <v>159</v>
      </c>
      <c r="D32" s="283">
        <f>IFERROR(SUMIFS('別紙1（2）'!$S$7:$S$53,'別紙1（2）'!$B$7:$B$53,'別紙１（1）'!C32,'別紙1（2）'!$W$7:$W$53,I32),"")</f>
        <v>0</v>
      </c>
      <c r="E32" s="283">
        <f>IFERROR(SUMIFS('別紙1（2）'!$T$7:$T$53,'別紙1（2）'!$B$7:$B$53,'別紙１（1）'!C32,'別紙1（2）'!$W$7:$W$53,I32),"")</f>
        <v>0</v>
      </c>
      <c r="F32" s="283">
        <f>IFERROR(SUMIFS('別紙1（2）'!$U$7:$U$53,'別紙1（2）'!$B$7:$B$53,'別紙１（1）'!C32,'別紙1（2）'!$W$7:$W$53,I32),"")</f>
        <v>0</v>
      </c>
      <c r="G32" s="284">
        <f t="shared" ref="G32:G38" si="9">IFERROR(IF(F32-D32&gt;=0,F32-D32,"0"),"")</f>
        <v>0</v>
      </c>
      <c r="H32" s="302"/>
      <c r="I32" s="2" t="s">
        <v>384</v>
      </c>
    </row>
    <row r="33" spans="1:9">
      <c r="A33" s="359"/>
      <c r="B33" s="322"/>
      <c r="C33" s="321" t="s">
        <v>14</v>
      </c>
      <c r="D33" s="283">
        <f>IFERROR(SUMIFS('別紙1（2）'!$S$7:$S$53,'別紙1（2）'!$B$7:$B$53,'別紙１（1）'!C33,'別紙1（2）'!$W$7:$W$53,I33),"")</f>
        <v>0</v>
      </c>
      <c r="E33" s="283">
        <f>IFERROR(SUMIFS('別紙1（2）'!$T$7:$T$53,'別紙1（2）'!$B$7:$B$53,'別紙１（1）'!C33,'別紙1（2）'!$W$7:$W$53,I33),"")</f>
        <v>0</v>
      </c>
      <c r="F33" s="283">
        <f>IFERROR(SUMIFS('別紙1（2）'!$U$7:$U$53,'別紙1（2）'!$B$7:$B$53,'別紙１（1）'!C33,'別紙1（2）'!$W$7:$W$53,I33),"")</f>
        <v>0</v>
      </c>
      <c r="G33" s="284">
        <f t="shared" si="9"/>
        <v>0</v>
      </c>
      <c r="H33" s="302"/>
      <c r="I33" s="2" t="s">
        <v>384</v>
      </c>
    </row>
    <row r="34" spans="1:9">
      <c r="A34" s="359"/>
      <c r="B34" s="322"/>
      <c r="C34" s="285" t="s">
        <v>424</v>
      </c>
      <c r="D34" s="283">
        <f>IFERROR(SUMIFS('別紙1（2）'!$S$7:$S$53,'別紙1（2）'!$B$7:$B$53,'別紙１（1）'!C34,'別紙1（2）'!$W$7:$W$53,I34),"")</f>
        <v>0</v>
      </c>
      <c r="E34" s="283">
        <f>IFERROR(SUMIFS('別紙1（2）'!$T$7:$T$53,'別紙1（2）'!$B$7:$B$53,'別紙１（1）'!C34,'別紙1（2）'!$W$7:$W$53,I34),"")</f>
        <v>0</v>
      </c>
      <c r="F34" s="283">
        <f>IFERROR(SUMIFS('別紙1（2）'!$U$7:$U$53,'別紙1（2）'!$B$7:$B$53,'別紙１（1）'!C34,'別紙1（2）'!$W$7:$W$53,I34),"")</f>
        <v>0</v>
      </c>
      <c r="G34" s="284">
        <f t="shared" si="9"/>
        <v>0</v>
      </c>
      <c r="H34" s="302"/>
      <c r="I34" s="2" t="s">
        <v>384</v>
      </c>
    </row>
    <row r="35" spans="1:9">
      <c r="A35" s="359"/>
      <c r="B35" s="322"/>
      <c r="C35" s="285" t="s">
        <v>425</v>
      </c>
      <c r="D35" s="283">
        <f>IFERROR(SUMIFS('別紙1（2）'!$S$7:$S$53,'別紙1（2）'!$B$7:$B$53,'別紙１（1）'!C35,'別紙1（2）'!$W$7:$W$53,I35),"")</f>
        <v>0</v>
      </c>
      <c r="E35" s="283">
        <f>IFERROR(SUMIFS('別紙1（2）'!$T$7:$T$53,'別紙1（2）'!$B$7:$B$53,'別紙１（1）'!C35,'別紙1（2）'!$W$7:$W$53,I35),"")</f>
        <v>0</v>
      </c>
      <c r="F35" s="283">
        <f>IFERROR(SUMIFS('別紙1（2）'!$U$7:$U$53,'別紙1（2）'!$B$7:$B$53,'別紙１（1）'!C35,'別紙1（2）'!$W$7:$W$53,I35),"")</f>
        <v>0</v>
      </c>
      <c r="G35" s="284">
        <f t="shared" si="9"/>
        <v>0</v>
      </c>
      <c r="H35" s="302"/>
      <c r="I35" s="2" t="s">
        <v>384</v>
      </c>
    </row>
    <row r="36" spans="1:9">
      <c r="A36" s="359"/>
      <c r="B36" s="322"/>
      <c r="C36" s="285" t="s">
        <v>386</v>
      </c>
      <c r="D36" s="283">
        <f>IFERROR(SUMIFS('別紙1（2）'!$S$7:$S$53,'別紙1（2）'!$B$7:$B$53,'別紙１（1）'!C36,'別紙1（2）'!$W$7:$W$53,I36),"")</f>
        <v>0</v>
      </c>
      <c r="E36" s="283">
        <f>IFERROR(SUMIFS('別紙1（2）'!$T$7:$T$53,'別紙1（2）'!$B$7:$B$53,'別紙１（1）'!C36,'別紙1（2）'!$W$7:$W$53,I36),"")</f>
        <v>0</v>
      </c>
      <c r="F36" s="283">
        <f>IFERROR(SUMIFS('別紙1（2）'!$U$7:$U$53,'別紙1（2）'!$B$7:$B$53,'別紙１（1）'!C36,'別紙1（2）'!$W$7:$W$53,I36),"")</f>
        <v>0</v>
      </c>
      <c r="G36" s="284">
        <f t="shared" si="9"/>
        <v>0</v>
      </c>
      <c r="H36" s="302"/>
      <c r="I36" s="2" t="s">
        <v>384</v>
      </c>
    </row>
    <row r="37" spans="1:9">
      <c r="A37" s="359"/>
      <c r="B37" s="322"/>
      <c r="C37" s="321" t="s">
        <v>110</v>
      </c>
      <c r="D37" s="283">
        <f>IFERROR(SUMIFS('別紙1（2）'!$S$7:$S$53,'別紙1（2）'!$B$7:$B$53,'別紙１（1）'!C37,'別紙1（2）'!$W$7:$W$53,I37),"")</f>
        <v>0</v>
      </c>
      <c r="E37" s="283">
        <f>IFERROR(SUMIFS('別紙1（2）'!$T$7:$T$53,'別紙1（2）'!$B$7:$B$53,'別紙１（1）'!C37,'別紙1（2）'!$W$7:$W$53,I37),"")</f>
        <v>0</v>
      </c>
      <c r="F37" s="283">
        <f>IFERROR(SUMIFS('別紙1（2）'!$U$7:$U$53,'別紙1（2）'!$B$7:$B$53,'別紙１（1）'!C37,'別紙1（2）'!$W$7:$W$53,I37),"")</f>
        <v>0</v>
      </c>
      <c r="G37" s="284">
        <f t="shared" si="9"/>
        <v>0</v>
      </c>
      <c r="H37" s="302"/>
      <c r="I37" s="2" t="s">
        <v>384</v>
      </c>
    </row>
    <row r="38" spans="1:9" ht="14.25" thickBot="1">
      <c r="A38" s="359"/>
      <c r="B38" s="13"/>
      <c r="C38" s="295" t="s">
        <v>13</v>
      </c>
      <c r="D38" s="290">
        <f>IFERROR(SUMIFS('別紙1（2）'!$S$7:$S$53,'別紙1（2）'!$B$7:$B$53,'別紙１（1）'!C38,'別紙1（2）'!$W$7:$W$53,I38),"")</f>
        <v>0</v>
      </c>
      <c r="E38" s="290">
        <f>IFERROR(SUMIFS('別紙1（2）'!$T$7:$T$53,'別紙1（2）'!$B$7:$B$53,'別紙１（1）'!C38,'別紙1（2）'!$W$7:$W$53,I38),"")</f>
        <v>0</v>
      </c>
      <c r="F38" s="290">
        <f>IFERROR(SUMIFS('別紙1（2）'!$U$7:$U$53,'別紙1（2）'!$B$7:$B$53,'別紙１（1）'!C38,'別紙1（2）'!$W$7:$W$53,I38),"")</f>
        <v>0</v>
      </c>
      <c r="G38" s="291">
        <f t="shared" si="9"/>
        <v>0</v>
      </c>
      <c r="H38" s="302"/>
      <c r="I38" s="2" t="s">
        <v>384</v>
      </c>
    </row>
    <row r="39" spans="1:9" ht="14.25" customHeight="1" thickTop="1">
      <c r="A39" s="359"/>
      <c r="B39" s="43"/>
      <c r="C39" s="44" t="s">
        <v>7</v>
      </c>
      <c r="D39" s="174">
        <f>SUM(D32:D38)</f>
        <v>0</v>
      </c>
      <c r="E39" s="174">
        <f>SUM(E32:E38)</f>
        <v>0</v>
      </c>
      <c r="F39" s="174">
        <f>SUM(F32:F38)</f>
        <v>0</v>
      </c>
      <c r="G39" s="174">
        <f>SUM(G32:G38)</f>
        <v>0</v>
      </c>
      <c r="H39" s="308"/>
    </row>
    <row r="40" spans="1:9" ht="13.5" customHeight="1">
      <c r="A40" s="373"/>
      <c r="B40" s="371" t="s">
        <v>402</v>
      </c>
      <c r="C40" s="365"/>
      <c r="D40" s="283">
        <f>IFERROR(SUMIFS('別紙1（2）'!$S$7:$S$53,'別紙1（2）'!$B$7:$B$53,'別紙１（1）'!B40,'別紙1（2）'!$W$7:$W$53,I40),"")</f>
        <v>0</v>
      </c>
      <c r="E40" s="283">
        <f>IFERROR(SUMIFS('別紙1（2）'!$T$7:$T$53,'別紙1（2）'!$B$7:$B$53,'別紙１（1）'!B40,'別紙1（2）'!$W$7:$W$53,I40),"")</f>
        <v>0</v>
      </c>
      <c r="F40" s="283">
        <f>IFERROR(SUMIFS('別紙1（2）'!$U$7:$U$53,'別紙1（2）'!$B$7:$B$53,'別紙１（1）'!B40,'別紙1（2）'!$W$7:$W$53,I40),"")</f>
        <v>0</v>
      </c>
      <c r="G40" s="284">
        <f t="shared" ref="G40" si="10">IFERROR(IF(F40-D40&gt;=0,F40-D40,"0"),"")</f>
        <v>0</v>
      </c>
      <c r="H40" s="302"/>
      <c r="I40" s="2" t="s">
        <v>329</v>
      </c>
    </row>
    <row r="41" spans="1:9">
      <c r="A41" s="373"/>
      <c r="B41" s="364" t="s">
        <v>88</v>
      </c>
      <c r="C41" s="365"/>
      <c r="D41" s="283"/>
      <c r="E41" s="283"/>
      <c r="F41" s="283"/>
      <c r="G41" s="283"/>
      <c r="H41" s="302"/>
    </row>
    <row r="42" spans="1:9">
      <c r="A42" s="373"/>
      <c r="B42" s="322"/>
      <c r="C42" s="321" t="s">
        <v>393</v>
      </c>
      <c r="D42" s="283">
        <f>IFERROR(SUMIFS('別紙1（2）'!$S$7:$S$53,'別紙1（2）'!$B$7:$B$53,'別紙１（1）'!C42,'別紙1（2）'!$W$7:$W$53,I42),"")</f>
        <v>0</v>
      </c>
      <c r="E42" s="283">
        <f>IFERROR(SUMIFS('別紙1（2）'!$T$7:$T$53,'別紙1（2）'!$B$7:$B$53,'別紙１（1）'!C42,'別紙1（2）'!$W$7:$W$53,I42),"")</f>
        <v>0</v>
      </c>
      <c r="F42" s="283">
        <f>IFERROR(SUMIFS('別紙1（2）'!$U$7:$U$53,'別紙1（2）'!$B$7:$B$53,'別紙１（1）'!C42,'別紙1（2）'!$W$7:$W$53,I42),"")</f>
        <v>0</v>
      </c>
      <c r="G42" s="284">
        <f t="shared" ref="G42:G43" si="11">IFERROR(IF(F42-D42&gt;=0,F42-D42,"0"),"")</f>
        <v>0</v>
      </c>
      <c r="H42" s="302"/>
      <c r="I42" s="2" t="s">
        <v>384</v>
      </c>
    </row>
    <row r="43" spans="1:9" ht="14.25" thickBot="1">
      <c r="A43" s="373"/>
      <c r="B43" s="322"/>
      <c r="C43" s="180" t="s">
        <v>387</v>
      </c>
      <c r="D43" s="290">
        <f>IFERROR(SUMIFS('別紙1（2）'!$S$7:$S$53,'別紙1（2）'!$B$7:$B$53,'別紙１（1）'!C43,'別紙1（2）'!$W$7:$W$53,I43),"")</f>
        <v>0</v>
      </c>
      <c r="E43" s="290">
        <f>IFERROR(SUMIFS('別紙1（2）'!$T$7:$T$53,'別紙1（2）'!$B$7:$B$53,'別紙１（1）'!C43,'別紙1（2）'!$W$7:$W$53,I43),"")</f>
        <v>0</v>
      </c>
      <c r="F43" s="290">
        <f>IFERROR(SUMIFS('別紙1（2）'!$U$7:$U$53,'別紙1（2）'!$B$7:$B$53,'別紙１（1）'!C43,'別紙1（2）'!$W$7:$W$53,I43),"")</f>
        <v>0</v>
      </c>
      <c r="G43" s="291">
        <f t="shared" si="11"/>
        <v>0</v>
      </c>
      <c r="H43" s="302"/>
      <c r="I43" s="2" t="s">
        <v>384</v>
      </c>
    </row>
    <row r="44" spans="1:9" ht="14.25" customHeight="1" thickTop="1">
      <c r="A44" s="373"/>
      <c r="B44" s="235"/>
      <c r="C44" s="42" t="s">
        <v>7</v>
      </c>
      <c r="D44" s="174">
        <f>SUM(D42:D43)</f>
        <v>0</v>
      </c>
      <c r="E44" s="174">
        <f>SUM(E42:E43)</f>
        <v>0</v>
      </c>
      <c r="F44" s="174">
        <f>SUM(F42:F43)</f>
        <v>0</v>
      </c>
      <c r="G44" s="174">
        <f>SUM(G42:G43)</f>
        <v>0</v>
      </c>
      <c r="H44" s="304"/>
    </row>
    <row r="45" spans="1:9">
      <c r="A45" s="373"/>
      <c r="B45" s="371" t="s">
        <v>302</v>
      </c>
      <c r="C45" s="365"/>
      <c r="D45" s="283">
        <f>IFERROR(SUMIFS('別紙1（2）'!$S$7:$S$53,'別紙1（2）'!$B$7:$B$53,'別紙１（1）'!B45,'別紙1（2）'!$W$7:$W$53,I45),"")</f>
        <v>0</v>
      </c>
      <c r="E45" s="283">
        <f>IFERROR(SUMIFS('別紙1（2）'!$T$7:$T$53,'別紙1（2）'!$B$7:$B$53,'別紙１（1）'!B45,'別紙1（2）'!$W$7:$W$53,I45),"")</f>
        <v>0</v>
      </c>
      <c r="F45" s="283">
        <f>IFERROR(SUMIFS('別紙1（2）'!$U$7:$U$53,'別紙1（2）'!$B$7:$B$53,'別紙１（1）'!B45,'別紙1（2）'!$W$7:$W$53,I45),"")</f>
        <v>0</v>
      </c>
      <c r="G45" s="294">
        <f t="shared" ref="G45:G48" si="12">IFERROR(IF(F45-D45&gt;=0,F45-D45,"0"),"")</f>
        <v>0</v>
      </c>
      <c r="H45" s="309"/>
      <c r="I45" s="2" t="s">
        <v>384</v>
      </c>
    </row>
    <row r="46" spans="1:9">
      <c r="A46" s="373"/>
      <c r="B46" s="371" t="s">
        <v>303</v>
      </c>
      <c r="C46" s="365"/>
      <c r="D46" s="283">
        <f>IFERROR(SUMIFS('別紙1（2）'!$S$7:$S$53,'別紙1（2）'!$B$7:$B$53,'別紙１（1）'!B46,'別紙1（2）'!$W$7:$W$53,I46),"")</f>
        <v>0</v>
      </c>
      <c r="E46" s="283">
        <f>IFERROR(SUMIFS('別紙1（2）'!$T$7:$T$53,'別紙1（2）'!$B$7:$B$53,'別紙１（1）'!B46,'別紙1（2）'!$W$7:$W$53,I46),"")</f>
        <v>0</v>
      </c>
      <c r="F46" s="283">
        <f>IFERROR(SUMIFS('別紙1（2）'!$U$7:$U$53,'別紙1（2）'!$B$7:$B$53,'別紙１（1）'!B46,'別紙1（2）'!$W$7:$W$53,I46),"")</f>
        <v>0</v>
      </c>
      <c r="G46" s="294">
        <f t="shared" si="12"/>
        <v>0</v>
      </c>
      <c r="H46" s="309"/>
      <c r="I46" s="2" t="s">
        <v>384</v>
      </c>
    </row>
    <row r="47" spans="1:9">
      <c r="A47" s="373"/>
      <c r="B47" s="371" t="s">
        <v>324</v>
      </c>
      <c r="C47" s="365"/>
      <c r="D47" s="283">
        <f>IFERROR(SUMIFS('別紙1（2）'!$S$7:$S$53,'別紙1（2）'!$B$7:$B$53,'別紙１（1）'!B47,'別紙1（2）'!$W$7:$W$53,I47),"")</f>
        <v>0</v>
      </c>
      <c r="E47" s="283">
        <f>IFERROR(SUMIFS('別紙1（2）'!$T$7:$T$53,'別紙1（2）'!$B$7:$B$53,'別紙１（1）'!B47,'別紙1（2）'!$W$7:$W$53,I47),"")</f>
        <v>0</v>
      </c>
      <c r="F47" s="283">
        <f>IFERROR(SUMIFS('別紙1（2）'!$U$7:$U$53,'別紙1（2）'!$B$7:$B$53,'別紙１（1）'!B47,'別紙1（2）'!$W$7:$W$53,I47),"")</f>
        <v>0</v>
      </c>
      <c r="G47" s="294">
        <f t="shared" si="12"/>
        <v>0</v>
      </c>
      <c r="H47" s="309"/>
      <c r="I47" s="2" t="s">
        <v>384</v>
      </c>
    </row>
    <row r="48" spans="1:9">
      <c r="A48" s="373"/>
      <c r="B48" s="371" t="s">
        <v>325</v>
      </c>
      <c r="C48" s="365"/>
      <c r="D48" s="283">
        <f>IFERROR(SUMIFS('別紙1（2）'!$S$7:$S$53,'別紙1（2）'!$B$7:$B$53,'別紙１（1）'!B48,'別紙1（2）'!$W$7:$W$53,I48),"")</f>
        <v>0</v>
      </c>
      <c r="E48" s="283">
        <f>IFERROR(SUMIFS('別紙1（2）'!$T$7:$T$53,'別紙1（2）'!$B$7:$B$53,'別紙１（1）'!B48,'別紙1（2）'!$W$7:$W$53,I48),"")</f>
        <v>0</v>
      </c>
      <c r="F48" s="283">
        <f>IFERROR(SUMIFS('別紙1（2）'!$U$7:$U$53,'別紙1（2）'!$B$7:$B$53,'別紙１（1）'!B48,'別紙1（2）'!$W$7:$W$53,I48),"")</f>
        <v>0</v>
      </c>
      <c r="G48" s="294">
        <f t="shared" si="12"/>
        <v>0</v>
      </c>
      <c r="H48" s="309"/>
      <c r="I48" s="2" t="s">
        <v>384</v>
      </c>
    </row>
    <row r="49" spans="1:9">
      <c r="A49" s="373"/>
      <c r="B49" s="364" t="s">
        <v>74</v>
      </c>
      <c r="C49" s="365"/>
      <c r="D49" s="176"/>
      <c r="E49" s="176"/>
      <c r="F49" s="176"/>
      <c r="G49" s="176"/>
      <c r="H49" s="302"/>
    </row>
    <row r="50" spans="1:9">
      <c r="A50" s="373"/>
      <c r="B50" s="322"/>
      <c r="C50" s="321" t="s">
        <v>415</v>
      </c>
      <c r="D50" s="283">
        <f>IFERROR(SUMIFS('別紙1（2）'!$S$7:$S$53,'別紙1（2）'!$B$7:$B$53,'別紙１（1）'!C50,'別紙1（2）'!$W$7:$W$53,I50),"")</f>
        <v>0</v>
      </c>
      <c r="E50" s="283">
        <f>IFERROR(SUMIFS('別紙1（2）'!$T$7:$T$53,'別紙1（2）'!$B$7:$B$53,'別紙１（1）'!C50,'別紙1（2）'!$W$7:$W$53,I50),"")</f>
        <v>0</v>
      </c>
      <c r="F50" s="283">
        <f>IFERROR(SUMIFS('別紙1（2）'!$U$7:$U$53,'別紙1（2）'!$B$7:$B$53,'別紙１（1）'!C50,'別紙1（2）'!$W$7:$W$53,I50),"")</f>
        <v>0</v>
      </c>
      <c r="G50" s="284">
        <f t="shared" ref="G50" si="13">IFERROR(IF(F50-D50&gt;=0,F50-D50,"0"),"")</f>
        <v>0</v>
      </c>
      <c r="H50" s="302"/>
    </row>
    <row r="51" spans="1:9">
      <c r="A51" s="373"/>
      <c r="B51" s="322"/>
      <c r="C51" s="321" t="s">
        <v>388</v>
      </c>
      <c r="D51" s="283">
        <f>IFERROR(SUMIFS('別紙1（2）'!$S$7:$S$53,'別紙1（2）'!$B$7:$B$53,'別紙１（1）'!C51,'別紙1（2）'!$W$7:$W$53,I51),"")</f>
        <v>0</v>
      </c>
      <c r="E51" s="283">
        <f>IFERROR(SUMIFS('別紙1（2）'!$T$7:$T$53,'別紙1（2）'!$B$7:$B$53,'別紙１（1）'!C51,'別紙1（2）'!$W$7:$W$53,I51),"")</f>
        <v>0</v>
      </c>
      <c r="F51" s="283">
        <f>IFERROR(SUMIFS('別紙1（2）'!$U$7:$U$53,'別紙1（2）'!$B$7:$B$53,'別紙１（1）'!C51,'別紙1（2）'!$W$7:$W$53,I51),"")</f>
        <v>0</v>
      </c>
      <c r="G51" s="284">
        <f t="shared" ref="G51:G52" si="14">IFERROR(IF(F51-D51&gt;=0,F51-D51,"0"),"")</f>
        <v>0</v>
      </c>
      <c r="H51" s="302"/>
      <c r="I51" s="2" t="s">
        <v>384</v>
      </c>
    </row>
    <row r="52" spans="1:9" ht="14.25" thickBot="1">
      <c r="A52" s="373"/>
      <c r="B52" s="322"/>
      <c r="C52" s="180" t="s">
        <v>389</v>
      </c>
      <c r="D52" s="290">
        <f>IFERROR(SUMIFS('別紙1（2）'!$S$7:$S$53,'別紙1（2）'!$B$7:$B$53,'別紙１（1）'!C52,'別紙1（2）'!$W$7:$W$53,I52),"")</f>
        <v>0</v>
      </c>
      <c r="E52" s="290">
        <f>IFERROR(SUMIFS('別紙1（2）'!$T$7:$T$53,'別紙1（2）'!$B$7:$B$53,'別紙１（1）'!C52,'別紙1（2）'!$W$7:$W$53,I52),"")</f>
        <v>0</v>
      </c>
      <c r="F52" s="290">
        <f>IFERROR(SUMIFS('別紙1（2）'!$U$7:$U$53,'別紙1（2）'!$B$7:$B$53,'別紙１（1）'!C52,'別紙1（2）'!$W$7:$W$53,I52),"")</f>
        <v>0</v>
      </c>
      <c r="G52" s="291">
        <f t="shared" si="14"/>
        <v>0</v>
      </c>
      <c r="H52" s="302"/>
      <c r="I52" s="2" t="s">
        <v>384</v>
      </c>
    </row>
    <row r="53" spans="1:9" ht="14.25" customHeight="1" thickTop="1">
      <c r="A53" s="373"/>
      <c r="B53" s="235"/>
      <c r="C53" s="42" t="s">
        <v>7</v>
      </c>
      <c r="D53" s="174">
        <f>SUM(D51:D52)</f>
        <v>0</v>
      </c>
      <c r="E53" s="174">
        <f>SUM(E51:E52)</f>
        <v>0</v>
      </c>
      <c r="F53" s="174">
        <f>SUM(F51:F52)</f>
        <v>0</v>
      </c>
      <c r="G53" s="174">
        <f>SUM(G51:G52)</f>
        <v>0</v>
      </c>
      <c r="H53" s="304"/>
    </row>
    <row r="54" spans="1:9">
      <c r="A54" s="374"/>
      <c r="B54" s="182" t="s">
        <v>123</v>
      </c>
      <c r="C54" s="45"/>
      <c r="D54" s="178">
        <f>SUM(D16,D21,D28,D29,D30,D39,D40,D44,D45,D46,D47,D48,D53)</f>
        <v>0</v>
      </c>
      <c r="E54" s="178">
        <f t="shared" ref="E54:G54" si="15">SUM(E16,E21,E28,E29,E30,E39,E40,E44,E45,E46,E47,E48,E53)</f>
        <v>0</v>
      </c>
      <c r="F54" s="178">
        <f t="shared" si="15"/>
        <v>0</v>
      </c>
      <c r="G54" s="178">
        <f t="shared" si="15"/>
        <v>0</v>
      </c>
      <c r="H54" s="310"/>
    </row>
    <row r="55" spans="1:9">
      <c r="A55" s="358" t="s">
        <v>111</v>
      </c>
      <c r="B55" s="360" t="s">
        <v>107</v>
      </c>
      <c r="C55" s="361"/>
      <c r="D55" s="177"/>
      <c r="E55" s="177"/>
      <c r="F55" s="177"/>
      <c r="G55" s="177"/>
      <c r="H55" s="302"/>
    </row>
    <row r="56" spans="1:9">
      <c r="A56" s="359"/>
      <c r="B56" s="322"/>
      <c r="C56" s="321" t="s">
        <v>108</v>
      </c>
      <c r="D56" s="283">
        <f>IFERROR(SUMIFS('別紙1（2）'!$S$7:$S$53,'別紙1（2）'!$B$7:$B$53,'別紙１（1）'!C56,'別紙1（2）'!$W$7:$W$53,I56),"")</f>
        <v>0</v>
      </c>
      <c r="E56" s="283">
        <f>IFERROR(SUMIFS('別紙1（2）'!$T$7:$T$53,'別紙1（2）'!$B$7:$B$53,'別紙１（1）'!C56,'別紙1（2）'!$W$7:$W$53,I56),"")</f>
        <v>0</v>
      </c>
      <c r="F56" s="283">
        <f>IFERROR(SUMIFS('別紙1（2）'!$U$7:$U$53,'別紙1（2）'!$B$7:$B$53,'別紙１（1）'!C56,'別紙1（2）'!$W$7:$W$53,I56),"")</f>
        <v>0</v>
      </c>
      <c r="G56" s="284">
        <f t="shared" ref="G56:G62" si="16">IFERROR(IF(F56-D56&gt;=0,F56-D56,"0"),"")</f>
        <v>0</v>
      </c>
      <c r="H56" s="302"/>
      <c r="I56" s="2" t="s">
        <v>385</v>
      </c>
    </row>
    <row r="57" spans="1:9">
      <c r="A57" s="359"/>
      <c r="B57" s="322"/>
      <c r="C57" s="321" t="s">
        <v>43</v>
      </c>
      <c r="D57" s="283">
        <f>IFERROR(SUMIFS('別紙1（2）'!$S$7:$S$53,'別紙1（2）'!$B$7:$B$53,'別紙１（1）'!C57,'別紙1（2）'!$W$7:$W$53,I57),"")</f>
        <v>0</v>
      </c>
      <c r="E57" s="283">
        <f>IFERROR(SUMIFS('別紙1（2）'!$T$7:$T$53,'別紙1（2）'!$B$7:$B$53,'別紙１（1）'!C57,'別紙1（2）'!$W$7:$W$53,I57),"")</f>
        <v>0</v>
      </c>
      <c r="F57" s="283">
        <f>IFERROR(SUMIFS('別紙1（2）'!$U$7:$U$53,'別紙1（2）'!$B$7:$B$53,'別紙１（1）'!C57,'別紙1（2）'!$W$7:$W$53,I57),"")</f>
        <v>0</v>
      </c>
      <c r="G57" s="284">
        <f t="shared" si="16"/>
        <v>0</v>
      </c>
      <c r="H57" s="302"/>
      <c r="I57" s="2" t="s">
        <v>385</v>
      </c>
    </row>
    <row r="58" spans="1:9">
      <c r="A58" s="359"/>
      <c r="B58" s="322"/>
      <c r="C58" s="285" t="s">
        <v>46</v>
      </c>
      <c r="D58" s="283">
        <f>IFERROR(SUMIFS('別紙1（2）'!$S$7:$S$53,'別紙1（2）'!$B$7:$B$53,'別紙１（1）'!C58,'別紙1（2）'!$W$7:$W$53,I58),"")</f>
        <v>0</v>
      </c>
      <c r="E58" s="283">
        <f>IFERROR(SUMIFS('別紙1（2）'!$T$7:$T$53,'別紙1（2）'!$B$7:$B$53,'別紙１（1）'!C58,'別紙1（2）'!$W$7:$W$53,I58),"")</f>
        <v>0</v>
      </c>
      <c r="F58" s="283">
        <f>IFERROR(SUMIFS('別紙1（2）'!$U$7:$U$53,'別紙1（2）'!$B$7:$B$53,'別紙１（1）'!C58,'別紙1（2）'!$W$7:$W$53,I58),"")</f>
        <v>0</v>
      </c>
      <c r="G58" s="284">
        <f t="shared" si="16"/>
        <v>0</v>
      </c>
      <c r="H58" s="302"/>
      <c r="I58" s="2" t="s">
        <v>385</v>
      </c>
    </row>
    <row r="59" spans="1:9">
      <c r="A59" s="359"/>
      <c r="B59" s="322"/>
      <c r="C59" s="285" t="s">
        <v>49</v>
      </c>
      <c r="D59" s="283">
        <f>IFERROR(SUMIFS('別紙1（2）'!$S$7:$S$53,'別紙1（2）'!$B$7:$B$53,'別紙１（1）'!C59,'別紙1（2）'!$W$7:$W$53,I59),"")</f>
        <v>0</v>
      </c>
      <c r="E59" s="283">
        <f>IFERROR(SUMIFS('別紙1（2）'!$T$7:$T$53,'別紙1（2）'!$B$7:$B$53,'別紙１（1）'!C59,'別紙1（2）'!$W$7:$W$53,I59),"")</f>
        <v>0</v>
      </c>
      <c r="F59" s="283">
        <f>IFERROR(SUMIFS('別紙1（2）'!$U$7:$U$53,'別紙1（2）'!$B$7:$B$53,'別紙１（1）'!C59,'別紙1（2）'!$W$7:$W$53,I59),"")</f>
        <v>0</v>
      </c>
      <c r="G59" s="284">
        <f t="shared" si="16"/>
        <v>0</v>
      </c>
      <c r="H59" s="302"/>
      <c r="I59" s="2" t="s">
        <v>385</v>
      </c>
    </row>
    <row r="60" spans="1:9">
      <c r="A60" s="359"/>
      <c r="B60" s="11"/>
      <c r="C60" s="321" t="s">
        <v>109</v>
      </c>
      <c r="D60" s="283">
        <f>IFERROR(SUMIFS('別紙1（2）'!$S$7:$S$53,'別紙1（2）'!$B$7:$B$53,'別紙１（1）'!C60,'別紙1（2）'!$W$7:$W$53,I60),"")</f>
        <v>0</v>
      </c>
      <c r="E60" s="283">
        <f>IFERROR(SUMIFS('別紙1（2）'!$T$7:$T$53,'別紙1（2）'!$B$7:$B$53,'別紙１（1）'!C60,'別紙1（2）'!$W$7:$W$53,I60),"")</f>
        <v>0</v>
      </c>
      <c r="F60" s="283">
        <f>IFERROR(SUMIFS('別紙1（2）'!$U$7:$U$53,'別紙1（2）'!$B$7:$B$53,'別紙１（1）'!C60,'別紙1（2）'!$W$7:$W$53,I60),"")</f>
        <v>0</v>
      </c>
      <c r="G60" s="284">
        <f t="shared" si="16"/>
        <v>0</v>
      </c>
      <c r="H60" s="302"/>
      <c r="I60" s="2" t="s">
        <v>385</v>
      </c>
    </row>
    <row r="61" spans="1:9" ht="27">
      <c r="A61" s="359"/>
      <c r="B61" s="11"/>
      <c r="C61" s="286" t="s">
        <v>57</v>
      </c>
      <c r="D61" s="283">
        <f>IFERROR(SUMIFS('別紙1（2）'!$S$7:$S$53,'別紙1（2）'!$B$7:$B$53,'別紙１（1）'!C61,'別紙1（2）'!$W$7:$W$53,I61),"")</f>
        <v>0</v>
      </c>
      <c r="E61" s="283">
        <f>IFERROR(SUMIFS('別紙1（2）'!$T$7:$T$53,'別紙1（2）'!$B$7:$B$53,'別紙１（1）'!C61,'別紙1（2）'!$W$7:$W$53,I61),"")</f>
        <v>0</v>
      </c>
      <c r="F61" s="283">
        <f>IFERROR(SUMIFS('別紙1（2）'!$U$7:$U$53,'別紙1（2）'!$B$7:$B$53,'別紙１（1）'!C61,'別紙1（2）'!$W$7:$W$53,I61),"")</f>
        <v>0</v>
      </c>
      <c r="G61" s="284">
        <f t="shared" si="16"/>
        <v>0</v>
      </c>
      <c r="H61" s="302"/>
      <c r="I61" s="2" t="s">
        <v>385</v>
      </c>
    </row>
    <row r="62" spans="1:9" ht="14.25" thickBot="1">
      <c r="A62" s="359"/>
      <c r="B62" s="11"/>
      <c r="C62" s="293" t="s">
        <v>161</v>
      </c>
      <c r="D62" s="290">
        <f>IFERROR(SUMIFS('別紙1（2）'!$S$7:$S$53,'別紙1（2）'!$B$7:$B$53,'別紙１（1）'!C62,'別紙1（2）'!$W$7:$W$53,I62),"")</f>
        <v>0</v>
      </c>
      <c r="E62" s="290">
        <f>IFERROR(SUMIFS('別紙1（2）'!$T$7:$T$53,'別紙1（2）'!$B$7:$B$53,'別紙１（1）'!C62,'別紙1（2）'!$W$7:$W$53,I62),"")</f>
        <v>0</v>
      </c>
      <c r="F62" s="290">
        <f>IFERROR(SUMIFS('別紙1（2）'!$U$7:$U$53,'別紙1（2）'!$B$7:$B$53,'別紙１（1）'!C62,'別紙1（2）'!$W$7:$W$53,I62),"")</f>
        <v>0</v>
      </c>
      <c r="G62" s="291">
        <f t="shared" si="16"/>
        <v>0</v>
      </c>
      <c r="H62" s="302"/>
      <c r="I62" s="2" t="s">
        <v>385</v>
      </c>
    </row>
    <row r="63" spans="1:9" ht="14.25" customHeight="1" thickTop="1">
      <c r="A63" s="359"/>
      <c r="B63" s="235"/>
      <c r="C63" s="42" t="s">
        <v>7</v>
      </c>
      <c r="D63" s="174">
        <f>SUM(D56:D62)</f>
        <v>0</v>
      </c>
      <c r="E63" s="174">
        <f>SUM(E56:E62)</f>
        <v>0</v>
      </c>
      <c r="F63" s="174">
        <f>SUM(F56:F62)</f>
        <v>0</v>
      </c>
      <c r="G63" s="174">
        <f>SUM(G56:G62)</f>
        <v>0</v>
      </c>
      <c r="H63" s="304"/>
    </row>
    <row r="64" spans="1:9">
      <c r="A64" s="359"/>
      <c r="B64" s="362" t="s">
        <v>59</v>
      </c>
      <c r="C64" s="363"/>
      <c r="D64" s="175"/>
      <c r="E64" s="175"/>
      <c r="F64" s="175"/>
      <c r="G64" s="175"/>
      <c r="H64" s="302"/>
    </row>
    <row r="65" spans="1:9">
      <c r="A65" s="359"/>
      <c r="B65" s="322"/>
      <c r="C65" s="285" t="s">
        <v>62</v>
      </c>
      <c r="D65" s="283">
        <f>IFERROR(SUMIFS('別紙1（2）'!$S$7:$S$53,'別紙1（2）'!$B$7:$B$53,'別紙１（1）'!C65,'別紙1（2）'!$W$7:$W$53,I65),"")</f>
        <v>0</v>
      </c>
      <c r="E65" s="283">
        <f>IFERROR(SUMIFS('別紙1（2）'!$T$7:$T$53,'別紙1（2）'!$B$7:$B$53,'別紙１（1）'!C65,'別紙1（2）'!$W$7:$W$53,I65),"")</f>
        <v>0</v>
      </c>
      <c r="F65" s="283">
        <f>IFERROR(SUMIFS('別紙1（2）'!$U$7:$U$53,'別紙1（2）'!$B$7:$B$53,'別紙１（1）'!C65,'別紙1（2）'!$W$7:$W$53,I65),"")</f>
        <v>0</v>
      </c>
      <c r="G65" s="284">
        <f t="shared" ref="G65:G66" si="17">IFERROR(IF(F65-D65&gt;=0,F65-D65,"0"),"")</f>
        <v>0</v>
      </c>
      <c r="H65" s="302"/>
      <c r="I65" s="2" t="s">
        <v>385</v>
      </c>
    </row>
    <row r="66" spans="1:9" ht="14.25" thickBot="1">
      <c r="A66" s="359"/>
      <c r="B66" s="322"/>
      <c r="C66" s="285" t="s">
        <v>416</v>
      </c>
      <c r="D66" s="283">
        <f>IFERROR(SUMIFS('別紙1（2）'!$S$7:$S$53,'別紙1（2）'!$B$7:$B$53,'別紙１（1）'!C66,'別紙1（2）'!$W$7:$W$53,I66),"")</f>
        <v>0</v>
      </c>
      <c r="E66" s="283">
        <f>IFERROR(SUMIFS('別紙1（2）'!$T$7:$T$53,'別紙1（2）'!$B$7:$B$53,'別紙１（1）'!C66,'別紙1（2）'!$W$7:$W$53,I66),"")</f>
        <v>0</v>
      </c>
      <c r="F66" s="283">
        <f>IFERROR(SUMIFS('別紙1（2）'!$U$7:$U$53,'別紙1（2）'!$B$7:$B$53,'別紙１（1）'!C66,'別紙1（2）'!$W$7:$W$53,I66),"")</f>
        <v>0</v>
      </c>
      <c r="G66" s="284">
        <f t="shared" si="17"/>
        <v>0</v>
      </c>
      <c r="H66" s="302"/>
      <c r="I66" s="2" t="s">
        <v>385</v>
      </c>
    </row>
    <row r="67" spans="1:9" ht="14.25" customHeight="1" thickTop="1">
      <c r="A67" s="359"/>
      <c r="B67" s="235"/>
      <c r="C67" s="42" t="s">
        <v>7</v>
      </c>
      <c r="D67" s="174">
        <f>SUM(D65:D66)</f>
        <v>0</v>
      </c>
      <c r="E67" s="174">
        <f>SUM(E65:E66)</f>
        <v>0</v>
      </c>
      <c r="F67" s="174">
        <f>SUM(F65:F66)</f>
        <v>0</v>
      </c>
      <c r="G67" s="174">
        <f>SUM(G65:G66)</f>
        <v>0</v>
      </c>
      <c r="H67" s="304"/>
    </row>
    <row r="68" spans="1:9">
      <c r="A68" s="359"/>
      <c r="B68" s="364" t="s">
        <v>64</v>
      </c>
      <c r="C68" s="365"/>
      <c r="D68" s="283"/>
      <c r="E68" s="283"/>
      <c r="F68" s="283"/>
      <c r="G68" s="283"/>
      <c r="H68" s="302"/>
    </row>
    <row r="69" spans="1:9">
      <c r="A69" s="359"/>
      <c r="B69" s="322"/>
      <c r="C69" s="321" t="s">
        <v>10</v>
      </c>
      <c r="D69" s="283">
        <f>IFERROR(SUMIFS('別紙1（2）'!$S$7:$S$53,'別紙1（2）'!$B$7:$B$53,'別紙１（1）'!C69,'別紙1（2）'!$W$7:$W$53,I69),"")</f>
        <v>0</v>
      </c>
      <c r="E69" s="283">
        <f>IFERROR(SUMIFS('別紙1（2）'!$T$7:$T$53,'別紙1（2）'!$B$7:$B$53,'別紙１（1）'!C69,'別紙1（2）'!$W$7:$W$53,I69),"")</f>
        <v>0</v>
      </c>
      <c r="F69" s="283">
        <f>IFERROR(SUMIFS('別紙1（2）'!$U$7:$U$53,'別紙1（2）'!$B$7:$B$53,'別紙１（1）'!C69,'別紙1（2）'!$W$7:$W$53,I69),"")</f>
        <v>0</v>
      </c>
      <c r="G69" s="284">
        <f t="shared" ref="G69:G71" si="18">IFERROR(IF(F69-D69&gt;=0,F69-D69,"0"),"")</f>
        <v>0</v>
      </c>
      <c r="H69" s="302"/>
      <c r="I69" s="2" t="s">
        <v>385</v>
      </c>
    </row>
    <row r="70" spans="1:9">
      <c r="A70" s="359"/>
      <c r="B70" s="322"/>
      <c r="C70" s="321" t="s">
        <v>11</v>
      </c>
      <c r="D70" s="283">
        <f>IFERROR(SUMIFS('別紙1（2）'!$S$7:$S$53,'別紙1（2）'!$B$7:$B$53,'別紙１（1）'!C70,'別紙1（2）'!$W$7:$W$53,I70),"")</f>
        <v>0</v>
      </c>
      <c r="E70" s="283">
        <f>IFERROR(SUMIFS('別紙1（2）'!$T$7:$T$53,'別紙1（2）'!$B$7:$B$53,'別紙１（1）'!C70,'別紙1（2）'!$W$7:$W$53,I70),"")</f>
        <v>0</v>
      </c>
      <c r="F70" s="283">
        <f>IFERROR(SUMIFS('別紙1（2）'!$U$7:$U$53,'別紙1（2）'!$B$7:$B$53,'別紙１（1）'!C70,'別紙1（2）'!$W$7:$W$53,I70),"")</f>
        <v>0</v>
      </c>
      <c r="G70" s="284">
        <f t="shared" si="18"/>
        <v>0</v>
      </c>
      <c r="H70" s="302"/>
      <c r="I70" s="2" t="s">
        <v>385</v>
      </c>
    </row>
    <row r="71" spans="1:9" ht="14.25" thickBot="1">
      <c r="A71" s="359"/>
      <c r="B71" s="322"/>
      <c r="C71" s="180" t="s">
        <v>423</v>
      </c>
      <c r="D71" s="290">
        <f>IFERROR(SUMIFS('別紙1（2）'!$S$7:$S$53,'別紙1（2）'!$B$7:$B$53,'別紙１（1）'!C71,'別紙1（2）'!$W$7:$W$53,I71),"")</f>
        <v>0</v>
      </c>
      <c r="E71" s="290">
        <f>IFERROR(SUMIFS('別紙1（2）'!$T$7:$T$53,'別紙1（2）'!$B$7:$B$53,'別紙１（1）'!C71,'別紙1（2）'!$W$7:$W$53,I71),"")</f>
        <v>0</v>
      </c>
      <c r="F71" s="290">
        <f>IFERROR(SUMIFS('別紙1（2）'!$U$7:$U$53,'別紙1（2）'!$B$7:$B$53,'別紙１（1）'!C71,'別紙1（2）'!$W$7:$W$53,I71),"")</f>
        <v>0</v>
      </c>
      <c r="G71" s="291">
        <f t="shared" si="18"/>
        <v>0</v>
      </c>
      <c r="H71" s="302"/>
      <c r="I71" s="2" t="s">
        <v>385</v>
      </c>
    </row>
    <row r="72" spans="1:9" ht="14.25" customHeight="1" thickTop="1">
      <c r="A72" s="359"/>
      <c r="B72" s="235"/>
      <c r="C72" s="42" t="s">
        <v>7</v>
      </c>
      <c r="D72" s="174">
        <f>SUM(D69:D71)</f>
        <v>0</v>
      </c>
      <c r="E72" s="174">
        <f>SUM(E69:E71)</f>
        <v>0</v>
      </c>
      <c r="F72" s="174">
        <f>SUM(F69:F71)</f>
        <v>0</v>
      </c>
      <c r="G72" s="174">
        <f>SUM(G69:G71)</f>
        <v>0</v>
      </c>
      <c r="H72" s="304"/>
    </row>
    <row r="73" spans="1:9">
      <c r="A73" s="359"/>
      <c r="B73" s="362" t="s">
        <v>426</v>
      </c>
      <c r="C73" s="366"/>
      <c r="D73" s="283">
        <f>IFERROR(SUMIFS('別紙1（2）'!$S$7:$S$53,'別紙1（2）'!$B$7:$B$53,'別紙１（1）'!B73,'別紙1（2）'!$W$7:$W$53,I73),"")</f>
        <v>0</v>
      </c>
      <c r="E73" s="283">
        <f>IFERROR(SUMIFS('別紙1（2）'!$S$7:$S$53,'別紙1（2）'!$B$7:$B$53,'別紙１（1）'!C73,'別紙1（2）'!$W$7:$W$53,J73),"")</f>
        <v>0</v>
      </c>
      <c r="F73" s="283">
        <f>IFERROR(SUMIFS('別紙1（2）'!$S$7:$S$53,'別紙1（2）'!$B$7:$B$53,'別紙１（1）'!D73,'別紙1（2）'!$W$7:$W$53,K73),"")</f>
        <v>0</v>
      </c>
      <c r="G73" s="283">
        <f>IFERROR(SUMIFS('別紙1（2）'!$S$7:$S$53,'別紙1（2）'!$B$7:$B$53,'別紙１（1）'!E73,'別紙1（2）'!$W$7:$W$53,L73),"")</f>
        <v>0</v>
      </c>
      <c r="H73" s="302"/>
      <c r="I73" s="2" t="s">
        <v>331</v>
      </c>
    </row>
    <row r="74" spans="1:9" ht="13.5" customHeight="1">
      <c r="A74" s="359"/>
      <c r="B74" s="371" t="s">
        <v>404</v>
      </c>
      <c r="C74" s="365"/>
      <c r="D74" s="283">
        <f>IFERROR(SUMIFS('別紙1（2）'!$S$7:$S$53,'別紙1（2）'!$B$7:$B$53,'別紙１（1）'!B74,'別紙1（2）'!$W$7:$W$53,I74),"")</f>
        <v>0</v>
      </c>
      <c r="E74" s="283">
        <f>IFERROR(SUMIFS('別紙1（2）'!$T$7:$T$53,'別紙1（2）'!$B$7:$B$53,'別紙１（1）'!B74,'別紙1（2）'!$W$7:$W$53,I74),"")</f>
        <v>0</v>
      </c>
      <c r="F74" s="283">
        <f>IFERROR(SUMIFS('別紙1（2）'!$U$7:$U$53,'別紙1（2）'!$B$7:$B$53,'別紙１（1）'!B74,'別紙1（2）'!$W$7:$W$53,I74),"")</f>
        <v>0</v>
      </c>
      <c r="G74" s="284">
        <f t="shared" ref="G74" si="19">IFERROR(IF(F74-D74&gt;=0,F74-D74,"0"),"")</f>
        <v>0</v>
      </c>
      <c r="H74" s="307"/>
      <c r="I74" s="2" t="s">
        <v>385</v>
      </c>
    </row>
    <row r="75" spans="1:9">
      <c r="A75" s="359"/>
      <c r="B75" s="18" t="s">
        <v>88</v>
      </c>
      <c r="C75" s="320"/>
      <c r="D75" s="283"/>
      <c r="E75" s="283"/>
      <c r="F75" s="283"/>
      <c r="G75" s="283"/>
      <c r="H75" s="302"/>
    </row>
    <row r="76" spans="1:9" ht="14.25" thickBot="1">
      <c r="A76" s="359"/>
      <c r="B76" s="13"/>
      <c r="C76" s="180" t="s">
        <v>394</v>
      </c>
      <c r="D76" s="290">
        <f>IFERROR(SUMIFS('別紙1（2）'!$S$7:$S$53,'別紙1（2）'!$B$7:$B$53,'別紙１（1）'!C76,'別紙1（2）'!$W$7:$W$53,I76),"")</f>
        <v>0</v>
      </c>
      <c r="E76" s="290">
        <f>IFERROR(SUMIFS('別紙1（2）'!$T$7:$T$53,'別紙1（2）'!$B$7:$B$53,'別紙１（1）'!C76,'別紙1（2）'!$W$7:$W$53,I76),"")</f>
        <v>0</v>
      </c>
      <c r="F76" s="290">
        <f>IFERROR(SUMIFS('別紙1（2）'!$U$7:$U$53,'別紙1（2）'!$B$7:$B$53,'別紙１（1）'!C76,'別紙1（2）'!$W$7:$W$53,I76),"")</f>
        <v>0</v>
      </c>
      <c r="G76" s="291">
        <f t="shared" ref="G76" si="20">IFERROR(IF(F76-D76&gt;=0,F76-D76,"0"),"")</f>
        <v>0</v>
      </c>
      <c r="H76" s="302"/>
      <c r="I76" s="2" t="s">
        <v>385</v>
      </c>
    </row>
    <row r="77" spans="1:9" ht="14.25" thickTop="1">
      <c r="A77" s="359"/>
      <c r="B77" s="10"/>
      <c r="C77" s="64" t="s">
        <v>7</v>
      </c>
      <c r="D77" s="292">
        <f>SUM(D76)</f>
        <v>0</v>
      </c>
      <c r="E77" s="292">
        <f>SUM(E76)</f>
        <v>0</v>
      </c>
      <c r="F77" s="292">
        <f>SUM(F76)</f>
        <v>0</v>
      </c>
      <c r="G77" s="292">
        <f>SUM(G76)</f>
        <v>0</v>
      </c>
      <c r="H77" s="304"/>
    </row>
    <row r="78" spans="1:9">
      <c r="A78" s="359"/>
      <c r="B78" s="367" t="s">
        <v>324</v>
      </c>
      <c r="C78" s="368"/>
      <c r="D78" s="283">
        <f>IFERROR(SUMIFS('別紙1（2）'!$S$7:$S$53,'別紙1（2）'!$B$7:$B$53,'別紙１（1）'!B78,'別紙1（2）'!$W$7:$W$53,I78),"")</f>
        <v>0</v>
      </c>
      <c r="E78" s="283">
        <f>IFERROR(SUMIFS('別紙1（2）'!$T$7:$T$53,'別紙1（2）'!$B$7:$B$53,'別紙１（1）'!B78,'別紙1（2）'!$W$7:$W$53,I78),"")</f>
        <v>0</v>
      </c>
      <c r="F78" s="283">
        <f>IFERROR(SUMIFS('別紙1（2）'!$U$7:$U$53,'別紙1（2）'!$B$7:$B$53,'別紙１（1）'!B78,'別紙1（2）'!$W$7:$W$53,I78),"")</f>
        <v>0</v>
      </c>
      <c r="G78" s="284">
        <f t="shared" ref="G78" si="21">IFERROR(IF(F78-D78&gt;=0,F78-D78,"0"),"")</f>
        <v>0</v>
      </c>
      <c r="H78" s="307"/>
      <c r="I78" s="2" t="s">
        <v>385</v>
      </c>
    </row>
    <row r="79" spans="1:9" ht="13.5" customHeight="1">
      <c r="A79" s="359"/>
      <c r="B79" s="372" t="s">
        <v>78</v>
      </c>
      <c r="C79" s="372"/>
      <c r="D79" s="283">
        <f>IFERROR(SUMIFS('別紙1（2）'!$S$7:$S$53,'別紙1（2）'!$B$7:$B$53,'別紙１（1）'!B79,'別紙1（2）'!$W$7:$W$53,I79),"")</f>
        <v>0</v>
      </c>
      <c r="E79" s="283">
        <f>IFERROR(SUMIFS('別紙1（2）'!$T$7:$T$53,'別紙1（2）'!$B$7:$B$53,'別紙１（1）'!B79,'別紙1（2）'!$W$7:$W$53,I79),"")</f>
        <v>0</v>
      </c>
      <c r="F79" s="283">
        <f>IFERROR(SUMIFS('別紙1（2）'!$U$7:$U$53,'別紙1（2）'!$B$7:$B$53,'別紙１（1）'!B79,'別紙1（2）'!$W$7:$W$53,I79),"")</f>
        <v>0</v>
      </c>
      <c r="G79" s="284">
        <f t="shared" ref="G79" si="22">IFERROR(IF(F79-D79&gt;=0,F79-D79,"0"),"")</f>
        <v>0</v>
      </c>
      <c r="H79" s="307"/>
      <c r="I79" s="2" t="s">
        <v>331</v>
      </c>
    </row>
    <row r="80" spans="1:9" ht="14.25" customHeight="1">
      <c r="A80" s="359"/>
      <c r="B80" s="364" t="s">
        <v>74</v>
      </c>
      <c r="C80" s="365"/>
      <c r="D80" s="9"/>
      <c r="E80" s="9"/>
      <c r="F80" s="9"/>
      <c r="G80" s="176"/>
      <c r="H80" s="302"/>
    </row>
    <row r="81" spans="1:9" ht="14.25" customHeight="1">
      <c r="A81" s="359"/>
      <c r="B81" s="322"/>
      <c r="C81" s="288" t="s">
        <v>265</v>
      </c>
      <c r="D81" s="283">
        <f>IFERROR(SUMIFS('別紙1（2）'!$S$7:$S$53,'別紙1（2）'!$B$7:$B$53,'別紙１（1）'!C81,'別紙1（2）'!$W$7:$W$53,I81),"")</f>
        <v>0</v>
      </c>
      <c r="E81" s="283">
        <f>IFERROR(SUMIFS('別紙1（2）'!$T$7:$T$53,'別紙1（2）'!$B$7:$B$53,'別紙１（1）'!C81,'別紙1（2）'!$W$7:$W$53,I81),"")</f>
        <v>0</v>
      </c>
      <c r="F81" s="283">
        <f>IFERROR(SUMIFS('別紙1（2）'!$U$7:$U$53,'別紙1（2）'!$B$7:$B$53,'別紙１（1）'!C81,'別紙1（2）'!$W$7:$W$53,I81),"")</f>
        <v>0</v>
      </c>
      <c r="G81" s="284">
        <f t="shared" ref="G81:G82" si="23">IFERROR(IF(F81-D81&gt;=0,F81-D81,"0"),"")</f>
        <v>0</v>
      </c>
      <c r="H81" s="302"/>
      <c r="I81" s="2" t="s">
        <v>385</v>
      </c>
    </row>
    <row r="82" spans="1:9" ht="14.25" customHeight="1" thickBot="1">
      <c r="A82" s="359"/>
      <c r="B82" s="322"/>
      <c r="C82" s="289" t="s">
        <v>266</v>
      </c>
      <c r="D82" s="290">
        <f>IFERROR(SUMIFS('別紙1（2）'!$S$7:$S$53,'別紙1（2）'!$B$7:$B$53,'別紙１（1）'!C82,'別紙1（2）'!$W$7:$W$53,I82),"")</f>
        <v>0</v>
      </c>
      <c r="E82" s="290">
        <f>IFERROR(SUMIFS('別紙1（2）'!$T$7:$T$53,'別紙1（2）'!$B$7:$B$53,'別紙１（1）'!C82,'別紙1（2）'!$W$7:$W$53,I82),"")</f>
        <v>0</v>
      </c>
      <c r="F82" s="290">
        <f>IFERROR(SUMIFS('別紙1（2）'!$U$7:$U$53,'別紙1（2）'!$B$7:$B$53,'別紙１（1）'!C82,'別紙1（2）'!$W$7:$W$53,I82),"")</f>
        <v>0</v>
      </c>
      <c r="G82" s="291">
        <f t="shared" si="23"/>
        <v>0</v>
      </c>
      <c r="H82" s="302"/>
      <c r="I82" s="2" t="s">
        <v>385</v>
      </c>
    </row>
    <row r="83" spans="1:9" ht="14.25" customHeight="1" thickTop="1">
      <c r="A83" s="359"/>
      <c r="B83" s="323"/>
      <c r="C83" s="42" t="s">
        <v>7</v>
      </c>
      <c r="D83" s="174">
        <f>SUM(D81,D82)</f>
        <v>0</v>
      </c>
      <c r="E83" s="174">
        <f t="shared" ref="E83:G83" si="24">SUM(E81,E82)</f>
        <v>0</v>
      </c>
      <c r="F83" s="174">
        <f t="shared" si="24"/>
        <v>0</v>
      </c>
      <c r="G83" s="174">
        <f t="shared" si="24"/>
        <v>0</v>
      </c>
      <c r="H83" s="304"/>
    </row>
    <row r="84" spans="1:9" ht="14.25" thickBot="1">
      <c r="A84" s="359"/>
      <c r="B84" s="369" t="s">
        <v>8</v>
      </c>
      <c r="C84" s="370"/>
      <c r="D84" s="194">
        <f>SUM(D63,D67,D72,D73,D74,D77,D78,D79,D83)</f>
        <v>0</v>
      </c>
      <c r="E84" s="194">
        <f t="shared" ref="E84:G84" si="25">SUM(E63,E67,E72,E73,E74,E77,E78,E79,E83)</f>
        <v>0</v>
      </c>
      <c r="F84" s="194">
        <f t="shared" si="25"/>
        <v>0</v>
      </c>
      <c r="G84" s="194">
        <f t="shared" si="25"/>
        <v>0</v>
      </c>
      <c r="H84" s="311"/>
    </row>
    <row r="85" spans="1:9" ht="15" thickTop="1" thickBot="1">
      <c r="A85" s="296" t="s">
        <v>9</v>
      </c>
      <c r="B85" s="193"/>
      <c r="C85" s="45"/>
      <c r="D85" s="178">
        <f>SUM(D84,D54)</f>
        <v>0</v>
      </c>
      <c r="E85" s="178">
        <f>SUM(E84,E54)</f>
        <v>0</v>
      </c>
      <c r="F85" s="178">
        <f>SUM(F84,F54)</f>
        <v>0</v>
      </c>
      <c r="G85" s="178">
        <f>SUM(G84,G54)</f>
        <v>0</v>
      </c>
      <c r="H85" s="310"/>
    </row>
    <row r="86" spans="1:9">
      <c r="F86" s="184"/>
    </row>
  </sheetData>
  <mergeCells count="24">
    <mergeCell ref="A6:A54"/>
    <mergeCell ref="B6:C6"/>
    <mergeCell ref="B17:C17"/>
    <mergeCell ref="B22:C22"/>
    <mergeCell ref="B29:C29"/>
    <mergeCell ref="B31:C31"/>
    <mergeCell ref="B45:C45"/>
    <mergeCell ref="B46:C46"/>
    <mergeCell ref="B30:C30"/>
    <mergeCell ref="B41:C41"/>
    <mergeCell ref="B47:C47"/>
    <mergeCell ref="B48:C48"/>
    <mergeCell ref="B49:C49"/>
    <mergeCell ref="B40:C40"/>
    <mergeCell ref="A55:A84"/>
    <mergeCell ref="B55:C55"/>
    <mergeCell ref="B64:C64"/>
    <mergeCell ref="B68:C68"/>
    <mergeCell ref="B73:C73"/>
    <mergeCell ref="B78:C78"/>
    <mergeCell ref="B84:C84"/>
    <mergeCell ref="B80:C80"/>
    <mergeCell ref="B74:C74"/>
    <mergeCell ref="B79:C79"/>
  </mergeCells>
  <phoneticPr fontId="9"/>
  <printOptions horizontalCentered="1"/>
  <pageMargins left="0.70866141732283472" right="0.70866141732283472" top="0.6692913385826772" bottom="0.27559055118110237" header="0.31496062992125984" footer="0.31496062992125984"/>
  <pageSetup paperSize="9" scale="5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W123"/>
  <sheetViews>
    <sheetView view="pageBreakPreview" zoomScale="85" zoomScaleNormal="75" zoomScaleSheetLayoutView="85" workbookViewId="0">
      <pane xSplit="3" ySplit="6" topLeftCell="D7" activePane="bottomRight" state="frozen"/>
      <selection activeCell="C24" sqref="C24"/>
      <selection pane="topRight" activeCell="C24" sqref="C24"/>
      <selection pane="bottomLeft" activeCell="C24" sqref="C24"/>
      <selection pane="bottomRight" activeCell="B7" sqref="B7"/>
    </sheetView>
  </sheetViews>
  <sheetFormatPr defaultColWidth="12.625" defaultRowHeight="13.5" outlineLevelCol="1"/>
  <cols>
    <col min="1" max="1" width="3.625" style="76" customWidth="1"/>
    <col min="2" max="2" width="35.625" style="112" customWidth="1"/>
    <col min="3" max="3" width="36.625" style="113" customWidth="1"/>
    <col min="4" max="4" width="30.75" style="77" customWidth="1" outlineLevel="1"/>
    <col min="5" max="5" width="5.375" style="77" customWidth="1" outlineLevel="1"/>
    <col min="6" max="6" width="7.625" style="77" customWidth="1" outlineLevel="1"/>
    <col min="7" max="7" width="14" style="77" bestFit="1" customWidth="1"/>
    <col min="8" max="8" width="13.75" style="77" customWidth="1"/>
    <col min="9" max="9" width="13.625" style="77" customWidth="1"/>
    <col min="10" max="10" width="14" style="77" bestFit="1" customWidth="1"/>
    <col min="11" max="16" width="12.125" style="77" customWidth="1"/>
    <col min="17" max="17" width="11.5" style="114" customWidth="1"/>
    <col min="18" max="19" width="12.125" style="115" customWidth="1"/>
    <col min="20" max="20" width="12.25" style="77" customWidth="1"/>
    <col min="21" max="21" width="12.75" style="77" customWidth="1"/>
    <col min="22" max="22" width="12.625" style="77"/>
    <col min="23" max="23" width="12.625" style="77" hidden="1" customWidth="1"/>
    <col min="24" max="25" width="12.625" style="77" customWidth="1"/>
    <col min="26" max="16384" width="12.625" style="77"/>
  </cols>
  <sheetData>
    <row r="1" spans="1:23" ht="13.5" customHeight="1">
      <c r="B1" s="390" t="s">
        <v>16</v>
      </c>
      <c r="C1" s="390" t="s">
        <v>112</v>
      </c>
      <c r="D1" s="383" t="s">
        <v>113</v>
      </c>
      <c r="E1" s="383" t="s">
        <v>174</v>
      </c>
      <c r="F1" s="383" t="s">
        <v>114</v>
      </c>
      <c r="G1" s="383" t="s">
        <v>18</v>
      </c>
      <c r="H1" s="383" t="s">
        <v>115</v>
      </c>
      <c r="I1" s="383" t="s">
        <v>19</v>
      </c>
      <c r="J1" s="385" t="s">
        <v>260</v>
      </c>
      <c r="K1" s="383" t="s">
        <v>6</v>
      </c>
      <c r="L1" s="383" t="s">
        <v>5</v>
      </c>
      <c r="M1" s="383" t="s">
        <v>20</v>
      </c>
      <c r="N1" s="383" t="s">
        <v>21</v>
      </c>
      <c r="O1" s="383" t="s">
        <v>116</v>
      </c>
      <c r="P1" s="383" t="s">
        <v>117</v>
      </c>
      <c r="Q1" s="388" t="s">
        <v>118</v>
      </c>
      <c r="R1" s="381" t="s">
        <v>119</v>
      </c>
      <c r="S1" s="386" t="s">
        <v>287</v>
      </c>
      <c r="T1" s="386" t="s">
        <v>126</v>
      </c>
      <c r="U1" s="386" t="s">
        <v>261</v>
      </c>
      <c r="V1" s="378" t="s">
        <v>262</v>
      </c>
      <c r="W1" s="380"/>
    </row>
    <row r="2" spans="1:23" ht="13.5" customHeight="1">
      <c r="B2" s="391"/>
      <c r="C2" s="391"/>
      <c r="D2" s="384"/>
      <c r="E2" s="384"/>
      <c r="F2" s="384"/>
      <c r="G2" s="384"/>
      <c r="H2" s="384"/>
      <c r="I2" s="384"/>
      <c r="J2" s="384"/>
      <c r="K2" s="384"/>
      <c r="L2" s="384"/>
      <c r="M2" s="384"/>
      <c r="N2" s="384"/>
      <c r="O2" s="384"/>
      <c r="P2" s="384"/>
      <c r="Q2" s="389"/>
      <c r="R2" s="382"/>
      <c r="S2" s="382"/>
      <c r="T2" s="382"/>
      <c r="U2" s="382"/>
      <c r="V2" s="379"/>
      <c r="W2" s="379"/>
    </row>
    <row r="3" spans="1:23">
      <c r="B3" s="391"/>
      <c r="C3" s="391"/>
      <c r="D3" s="384"/>
      <c r="E3" s="384"/>
      <c r="F3" s="384"/>
      <c r="G3" s="384"/>
      <c r="H3" s="384"/>
      <c r="I3" s="384"/>
      <c r="J3" s="384"/>
      <c r="K3" s="384"/>
      <c r="L3" s="384"/>
      <c r="M3" s="384"/>
      <c r="N3" s="384"/>
      <c r="O3" s="384"/>
      <c r="P3" s="384"/>
      <c r="Q3" s="389"/>
      <c r="R3" s="382"/>
      <c r="S3" s="382"/>
      <c r="T3" s="382"/>
      <c r="U3" s="382"/>
      <c r="V3" s="379"/>
      <c r="W3" s="379"/>
    </row>
    <row r="4" spans="1:23">
      <c r="B4" s="391"/>
      <c r="C4" s="391"/>
      <c r="D4" s="384"/>
      <c r="E4" s="384"/>
      <c r="F4" s="384"/>
      <c r="G4" s="384"/>
      <c r="H4" s="384"/>
      <c r="I4" s="384"/>
      <c r="J4" s="384"/>
      <c r="K4" s="384"/>
      <c r="L4" s="384"/>
      <c r="M4" s="384"/>
      <c r="N4" s="384"/>
      <c r="O4" s="384"/>
      <c r="P4" s="384"/>
      <c r="Q4" s="389"/>
      <c r="R4" s="382"/>
      <c r="S4" s="382"/>
      <c r="T4" s="382"/>
      <c r="U4" s="382"/>
      <c r="V4" s="379"/>
      <c r="W4" s="379"/>
    </row>
    <row r="5" spans="1:23">
      <c r="B5" s="78"/>
      <c r="C5" s="79"/>
      <c r="D5" s="79"/>
      <c r="E5" s="79"/>
      <c r="F5" s="79"/>
      <c r="G5" s="80" t="s">
        <v>22</v>
      </c>
      <c r="H5" s="80" t="s">
        <v>23</v>
      </c>
      <c r="I5" s="81" t="s">
        <v>120</v>
      </c>
      <c r="J5" s="80" t="s">
        <v>24</v>
      </c>
      <c r="K5" s="80" t="s">
        <v>25</v>
      </c>
      <c r="L5" s="80" t="s">
        <v>26</v>
      </c>
      <c r="M5" s="80" t="s">
        <v>27</v>
      </c>
      <c r="N5" s="81" t="s">
        <v>121</v>
      </c>
      <c r="O5" s="80" t="s">
        <v>28</v>
      </c>
      <c r="P5" s="82" t="s">
        <v>29</v>
      </c>
      <c r="Q5" s="82" t="s">
        <v>122</v>
      </c>
      <c r="R5" s="170" t="s">
        <v>30</v>
      </c>
      <c r="S5" s="171" t="s">
        <v>263</v>
      </c>
      <c r="T5" s="171" t="s">
        <v>264</v>
      </c>
      <c r="U5" s="171" t="s">
        <v>288</v>
      </c>
      <c r="V5" s="185" t="s">
        <v>289</v>
      </c>
      <c r="W5" s="188"/>
    </row>
    <row r="6" spans="1:23">
      <c r="A6" s="83"/>
      <c r="B6" s="84"/>
      <c r="C6" s="85"/>
      <c r="D6" s="86"/>
      <c r="E6" s="86"/>
      <c r="F6" s="87"/>
      <c r="G6" s="87" t="s">
        <v>4</v>
      </c>
      <c r="H6" s="87" t="s">
        <v>4</v>
      </c>
      <c r="I6" s="87" t="s">
        <v>4</v>
      </c>
      <c r="J6" s="87" t="s">
        <v>4</v>
      </c>
      <c r="K6" s="87" t="s">
        <v>4</v>
      </c>
      <c r="L6" s="87" t="s">
        <v>4</v>
      </c>
      <c r="M6" s="324" t="s">
        <v>422</v>
      </c>
      <c r="N6" s="87" t="s">
        <v>4</v>
      </c>
      <c r="O6" s="87" t="s">
        <v>4</v>
      </c>
      <c r="P6" s="87" t="s">
        <v>4</v>
      </c>
      <c r="Q6" s="88" t="s">
        <v>4</v>
      </c>
      <c r="R6" s="89" t="s">
        <v>4</v>
      </c>
      <c r="S6" s="89"/>
      <c r="T6" s="89" t="s">
        <v>4</v>
      </c>
      <c r="U6" s="89" t="s">
        <v>4</v>
      </c>
      <c r="V6" s="213" t="s">
        <v>4</v>
      </c>
      <c r="W6" s="189"/>
    </row>
    <row r="7" spans="1:23" ht="22.5" customHeight="1">
      <c r="A7" s="90"/>
      <c r="B7" s="325"/>
      <c r="C7" s="268"/>
      <c r="D7" s="93"/>
      <c r="E7" s="94" t="str">
        <f>IFERROR(VLOOKUP(B7&amp;D7,数式用!$F$3:$H$125,3,FALSE),"")</f>
        <v/>
      </c>
      <c r="F7" s="95" t="str">
        <f>IFERROR(INDEX('事業リスト（ＢＤ）'!$J$4:$P$40,MATCH(B7,'事業リスト（ＢＤ）'!$E$4:$E$40,0),MATCH(D7,'事業リスト（ＢＤ）'!$J$3:$P$3,0)),"")</f>
        <v/>
      </c>
      <c r="G7" s="96"/>
      <c r="H7" s="96"/>
      <c r="I7" s="97">
        <f>IFERROR(G7-H7,"")</f>
        <v>0</v>
      </c>
      <c r="J7" s="96"/>
      <c r="K7" s="96"/>
      <c r="L7" s="96"/>
      <c r="M7" s="75" t="str">
        <f>IFERROR(VLOOKUP(B7,事業リスト!$D$4:$F$33,3,FALSE),"")</f>
        <v/>
      </c>
      <c r="N7" s="98" t="str">
        <f t="shared" ref="N7:N51" si="0">IFERROR(IF(M7="-","-",L7-M7),"")</f>
        <v/>
      </c>
      <c r="O7" s="99"/>
      <c r="P7" s="100" t="str">
        <f>IFERROR(IF(OR(E7="a",E7="b",E7="c"),MIN(I7,L7),IF(E7="d",MIN(L7,I7,O7),IF(E7="k",MIN(L7*F7,O7),IF(OR(E7="e",E7="f"),MIN(I7,L7,O7),IF(E7="g",MIN(MIN(I7,L7)*2/3,O7),IF(E7="j",MIN(I7,N7),IF(E7="h",MIN(I7,N7),IF(E7="i",MIN(I7,N7,O7),"")))))))),"")</f>
        <v/>
      </c>
      <c r="Q7" s="101" t="str">
        <f>IFERROR(IF($E7="a",$P7,IF(OR($E7="b",$E7="e",$E7="f",$E7="h",$E7="i"),$P7*$F7,IF($E7="c",MIN($P7*$F7,$O7),IF($E7="j",MIN($P7*$F7,$O7),IF($E7="d",MIN($I7,$L7,$O7),IF($E7="g",$P7*1/2,IF($E7="k",$P7,""))))))),"")</f>
        <v/>
      </c>
      <c r="R7" s="97">
        <f>IFERROR(ROUNDDOWN($Q7,-3),0)</f>
        <v>0</v>
      </c>
      <c r="S7" s="214"/>
      <c r="T7" s="99"/>
      <c r="U7" s="99"/>
      <c r="V7" s="186">
        <f>IFERROR(IF($U7-$S7&gt;=0,$U7-$S7,"0"),"")</f>
        <v>0</v>
      </c>
      <c r="W7" s="190" t="str">
        <f>IF(D7='事業リスト（ＢＤ）'!$J$3,"直接",IF(D7='事業リスト（ＢＤ）'!$K$3,"直接",IF(D7='事業リスト（ＢＤ）'!$L$3,"直接","間接")))</f>
        <v>間接</v>
      </c>
    </row>
    <row r="8" spans="1:23">
      <c r="A8" s="90"/>
      <c r="B8" s="325"/>
      <c r="C8" s="92"/>
      <c r="D8" s="93"/>
      <c r="E8" s="94" t="str">
        <f>IFERROR(VLOOKUP(B8&amp;D8,数式用!$F$3:$H$125,3,FALSE),"")</f>
        <v/>
      </c>
      <c r="F8" s="95" t="str">
        <f>IFERROR(INDEX('事業リスト（ＢＤ）'!$J$4:$P$40,MATCH(B8,'事業リスト（ＢＤ）'!$E$4:$E$40,0),MATCH(D8,'事業リスト（ＢＤ）'!$J$3:$P$3,0)),"")</f>
        <v/>
      </c>
      <c r="G8" s="96"/>
      <c r="H8" s="96"/>
      <c r="I8" s="97">
        <f t="shared" ref="I8:I39" si="1">G8-H8</f>
        <v>0</v>
      </c>
      <c r="J8" s="102"/>
      <c r="K8" s="102"/>
      <c r="L8" s="102"/>
      <c r="M8" s="75" t="str">
        <f>IFERROR(VLOOKUP(B8,事業リスト!$D$4:$F$33,3,FALSE),"")</f>
        <v/>
      </c>
      <c r="N8" s="98" t="str">
        <f t="shared" si="0"/>
        <v/>
      </c>
      <c r="O8" s="99"/>
      <c r="P8" s="100" t="str">
        <f t="shared" ref="P8:P53" si="2">IFERROR(IF(OR(E8="a",E8="b",E8="c"),MIN(I8,L8),IF(E8="d",MIN(L8,I8,O8),IF(E8="k",MIN(L8*F8,O8),IF(OR(E8="e",E8="f"),MIN(I8,L8,O8),IF(E8="g",MIN(MIN(I8,L8)*2/3,O8),IF(E8="j",MIN(I8,N8),IF(E8="h",MIN(I8,N8),IF(E8="i",MIN(I8,N8,O8),"")))))))),"")</f>
        <v/>
      </c>
      <c r="Q8" s="101" t="str">
        <f>IFERROR(IF($E8="a",$P8,IF(OR($E8="b",$E8="e",$E8="f",$E8="h",$E8="i"),$P8*$F8,IF($E8="c",MIN($P8*$F8,$O8),IF($E8="j",MIN($P8*$F8,$O8),IF($E8="d",MIN($I8,$L8,$O8),IF($E8="g",$P8*1/2,IF($E8="k",$P8,""))))))),"")</f>
        <v/>
      </c>
      <c r="R8" s="97">
        <f t="shared" ref="R8:R53" si="3">IFERROR(ROUNDDOWN($Q8,-3),0)</f>
        <v>0</v>
      </c>
      <c r="S8" s="214"/>
      <c r="T8" s="99"/>
      <c r="U8" s="99"/>
      <c r="V8" s="186">
        <f t="shared" ref="V8:V53" si="4">IFERROR(IF($U8-$S8&gt;=0,$U8-$S8,"0"),"")</f>
        <v>0</v>
      </c>
      <c r="W8" s="190" t="str">
        <f>IF(D8='事業リスト（ＢＤ）'!$J$3,"直接",IF(D8='事業リスト（ＢＤ）'!$K$3,"直接",IF(D8='事業リスト（ＢＤ）'!$L$3,"直接","間接")))</f>
        <v>間接</v>
      </c>
    </row>
    <row r="9" spans="1:23">
      <c r="A9" s="90"/>
      <c r="B9" s="91"/>
      <c r="C9" s="92"/>
      <c r="D9" s="93"/>
      <c r="E9" s="94" t="str">
        <f>IFERROR(VLOOKUP(B9&amp;D9,数式用!$F$3:$H$125,3,FALSE),"")</f>
        <v/>
      </c>
      <c r="F9" s="95" t="str">
        <f>IFERROR(INDEX('事業リスト（ＢＤ）'!$J$4:$P$40,MATCH(B9,'事業リスト（ＢＤ）'!$E$4:$E$40,0),MATCH(D9,'事業リスト（ＢＤ）'!$J$3:$P$3,0)),"")</f>
        <v/>
      </c>
      <c r="G9" s="96"/>
      <c r="H9" s="96"/>
      <c r="I9" s="97">
        <f t="shared" si="1"/>
        <v>0</v>
      </c>
      <c r="J9" s="102"/>
      <c r="K9" s="102"/>
      <c r="L9" s="102"/>
      <c r="M9" s="75" t="str">
        <f>IFERROR(VLOOKUP(B9,事業リスト!$D$4:$F$33,3,FALSE),"")</f>
        <v/>
      </c>
      <c r="N9" s="98" t="str">
        <f t="shared" si="0"/>
        <v/>
      </c>
      <c r="O9" s="99"/>
      <c r="P9" s="100" t="str">
        <f t="shared" si="2"/>
        <v/>
      </c>
      <c r="Q9" s="101" t="str">
        <f t="shared" ref="Q9:Q53" si="5">IFERROR(IF($E9="a",$P9,IF(OR($E9="b",$E9="e",$E9="f",$E9="h",$E9="i"),$P9*$F9,IF($E9="c",MIN($P9*$F9,$O9),IF($E9="j",MIN($P9*$F9,$O9),IF($E9="d",MIN($I9,$L9,$O9),IF($E9="g",$P9*1/2,IF($E9="k",$P9,""))))))),"")</f>
        <v/>
      </c>
      <c r="R9" s="97">
        <f t="shared" si="3"/>
        <v>0</v>
      </c>
      <c r="S9" s="214"/>
      <c r="T9" s="99"/>
      <c r="U9" s="99"/>
      <c r="V9" s="186">
        <f t="shared" si="4"/>
        <v>0</v>
      </c>
      <c r="W9" s="190" t="str">
        <f>IF(D9='事業リスト（ＢＤ）'!$J$3,"直接",IF(D9='事業リスト（ＢＤ）'!$K$3,"直接",IF(D9='事業リスト（ＢＤ）'!$L$3,"直接","間接")))</f>
        <v>間接</v>
      </c>
    </row>
    <row r="10" spans="1:23">
      <c r="A10" s="90"/>
      <c r="B10" s="91"/>
      <c r="C10" s="92"/>
      <c r="D10" s="93"/>
      <c r="E10" s="94" t="str">
        <f>IFERROR(VLOOKUP(B10&amp;D10,数式用!$F$3:$H$125,3,FALSE),"")</f>
        <v/>
      </c>
      <c r="F10" s="95" t="str">
        <f>IFERROR(INDEX('事業リスト（ＢＤ）'!$J$4:$P$40,MATCH(B10,'事業リスト（ＢＤ）'!$E$4:$E$40,0),MATCH(D10,'事業リスト（ＢＤ）'!$J$3:$P$3,0)),"")</f>
        <v/>
      </c>
      <c r="G10" s="96"/>
      <c r="H10" s="96"/>
      <c r="I10" s="97">
        <f t="shared" si="1"/>
        <v>0</v>
      </c>
      <c r="J10" s="102"/>
      <c r="K10" s="102"/>
      <c r="L10" s="102"/>
      <c r="M10" s="75" t="str">
        <f>IFERROR(VLOOKUP(B10,事業リスト!$D$4:$F$33,3,FALSE),"")</f>
        <v/>
      </c>
      <c r="N10" s="98" t="str">
        <f t="shared" si="0"/>
        <v/>
      </c>
      <c r="O10" s="99"/>
      <c r="P10" s="100" t="str">
        <f t="shared" si="2"/>
        <v/>
      </c>
      <c r="Q10" s="101" t="str">
        <f t="shared" si="5"/>
        <v/>
      </c>
      <c r="R10" s="97">
        <f t="shared" si="3"/>
        <v>0</v>
      </c>
      <c r="S10" s="214"/>
      <c r="T10" s="99"/>
      <c r="U10" s="99"/>
      <c r="V10" s="186">
        <f t="shared" si="4"/>
        <v>0</v>
      </c>
      <c r="W10" s="190" t="str">
        <f>IF(D10='事業リスト（ＢＤ）'!$J$3,"直接",IF(D10='事業リスト（ＢＤ）'!$K$3,"直接",IF(D10='事業リスト（ＢＤ）'!$L$3,"直接","間接")))</f>
        <v>間接</v>
      </c>
    </row>
    <row r="11" spans="1:23">
      <c r="A11" s="90"/>
      <c r="B11" s="91"/>
      <c r="C11" s="92"/>
      <c r="D11" s="93"/>
      <c r="E11" s="94" t="str">
        <f>IFERROR(VLOOKUP(B11&amp;D11,数式用!$F$3:$H$125,3,FALSE),"")</f>
        <v/>
      </c>
      <c r="F11" s="95" t="str">
        <f>IFERROR(INDEX('事業リスト（ＢＤ）'!$J$4:$P$40,MATCH(B11,'事業リスト（ＢＤ）'!$E$4:$E$40,0),MATCH(D11,'事業リスト（ＢＤ）'!$J$3:$P$3,0)),"")</f>
        <v/>
      </c>
      <c r="G11" s="96"/>
      <c r="H11" s="96"/>
      <c r="I11" s="97">
        <f t="shared" si="1"/>
        <v>0</v>
      </c>
      <c r="J11" s="102"/>
      <c r="K11" s="102"/>
      <c r="L11" s="102"/>
      <c r="M11" s="75" t="str">
        <f>IFERROR(VLOOKUP(B11,事業リスト!$D$4:$F$33,3,FALSE),"")</f>
        <v/>
      </c>
      <c r="N11" s="98" t="str">
        <f t="shared" si="0"/>
        <v/>
      </c>
      <c r="O11" s="99"/>
      <c r="P11" s="100" t="str">
        <f t="shared" si="2"/>
        <v/>
      </c>
      <c r="Q11" s="101" t="str">
        <f t="shared" si="5"/>
        <v/>
      </c>
      <c r="R11" s="97">
        <f t="shared" si="3"/>
        <v>0</v>
      </c>
      <c r="S11" s="214"/>
      <c r="T11" s="99"/>
      <c r="U11" s="99"/>
      <c r="V11" s="186">
        <f t="shared" si="4"/>
        <v>0</v>
      </c>
      <c r="W11" s="190" t="str">
        <f>IF(D11='事業リスト（ＢＤ）'!$J$3,"直接",IF(D11='事業リスト（ＢＤ）'!$K$3,"直接",IF(D11='事業リスト（ＢＤ）'!$L$3,"直接","間接")))</f>
        <v>間接</v>
      </c>
    </row>
    <row r="12" spans="1:23">
      <c r="A12" s="90"/>
      <c r="B12" s="91"/>
      <c r="C12" s="92"/>
      <c r="D12" s="93"/>
      <c r="E12" s="94" t="str">
        <f>IFERROR(VLOOKUP(B12&amp;D12,数式用!$F$3:$H$125,3,FALSE),"")</f>
        <v/>
      </c>
      <c r="F12" s="95" t="str">
        <f>IFERROR(INDEX('事業リスト（ＢＤ）'!$J$4:$P$40,MATCH(B12,'事業リスト（ＢＤ）'!$E$4:$E$40,0),MATCH(D12,'事業リスト（ＢＤ）'!$J$3:$P$3,0)),"")</f>
        <v/>
      </c>
      <c r="G12" s="96"/>
      <c r="H12" s="96"/>
      <c r="I12" s="97">
        <f t="shared" si="1"/>
        <v>0</v>
      </c>
      <c r="J12" s="102"/>
      <c r="K12" s="102"/>
      <c r="L12" s="102"/>
      <c r="M12" s="75" t="str">
        <f>IFERROR(VLOOKUP(B12,事業リスト!$D$4:$F$33,3,FALSE),"")</f>
        <v/>
      </c>
      <c r="N12" s="98" t="str">
        <f t="shared" si="0"/>
        <v/>
      </c>
      <c r="O12" s="99"/>
      <c r="P12" s="100" t="str">
        <f t="shared" si="2"/>
        <v/>
      </c>
      <c r="Q12" s="101" t="str">
        <f t="shared" si="5"/>
        <v/>
      </c>
      <c r="R12" s="97">
        <f t="shared" si="3"/>
        <v>0</v>
      </c>
      <c r="S12" s="214"/>
      <c r="T12" s="99"/>
      <c r="U12" s="99"/>
      <c r="V12" s="186">
        <f t="shared" si="4"/>
        <v>0</v>
      </c>
      <c r="W12" s="190" t="str">
        <f>IF(D12='事業リスト（ＢＤ）'!$J$3,"直接",IF(D12='事業リスト（ＢＤ）'!$K$3,"直接",IF(D12='事業リスト（ＢＤ）'!$L$3,"直接","間接")))</f>
        <v>間接</v>
      </c>
    </row>
    <row r="13" spans="1:23">
      <c r="A13" s="90"/>
      <c r="B13" s="91"/>
      <c r="C13" s="92"/>
      <c r="D13" s="93"/>
      <c r="E13" s="94" t="str">
        <f>IFERROR(VLOOKUP(B13&amp;D13,数式用!$F$3:$H$125,3,FALSE),"")</f>
        <v/>
      </c>
      <c r="F13" s="95" t="str">
        <f>IFERROR(INDEX('事業リスト（ＢＤ）'!$J$4:$P$40,MATCH(B13,'事業リスト（ＢＤ）'!$E$4:$E$40,0),MATCH(D13,'事業リスト（ＢＤ）'!$J$3:$P$3,0)),"")</f>
        <v/>
      </c>
      <c r="G13" s="96"/>
      <c r="H13" s="96"/>
      <c r="I13" s="97">
        <f t="shared" si="1"/>
        <v>0</v>
      </c>
      <c r="J13" s="102"/>
      <c r="K13" s="102"/>
      <c r="L13" s="102"/>
      <c r="M13" s="75" t="str">
        <f>IFERROR(VLOOKUP(B13,事業リスト!$D$4:$F$33,3,FALSE),"")</f>
        <v/>
      </c>
      <c r="N13" s="98" t="str">
        <f t="shared" si="0"/>
        <v/>
      </c>
      <c r="O13" s="99"/>
      <c r="P13" s="100" t="str">
        <f t="shared" si="2"/>
        <v/>
      </c>
      <c r="Q13" s="101" t="str">
        <f t="shared" si="5"/>
        <v/>
      </c>
      <c r="R13" s="97">
        <f t="shared" si="3"/>
        <v>0</v>
      </c>
      <c r="S13" s="214"/>
      <c r="T13" s="99"/>
      <c r="U13" s="99"/>
      <c r="V13" s="186">
        <f t="shared" si="4"/>
        <v>0</v>
      </c>
      <c r="W13" s="190" t="str">
        <f>IF(D13='事業リスト（ＢＤ）'!$J$3,"直接",IF(D13='事業リスト（ＢＤ）'!$K$3,"直接",IF(D13='事業リスト（ＢＤ）'!$L$3,"直接","間接")))</f>
        <v>間接</v>
      </c>
    </row>
    <row r="14" spans="1:23">
      <c r="A14" s="90"/>
      <c r="B14" s="91"/>
      <c r="C14" s="92"/>
      <c r="D14" s="93"/>
      <c r="E14" s="94" t="str">
        <f>IFERROR(VLOOKUP(B14&amp;D14,数式用!$F$3:$H$125,3,FALSE),"")</f>
        <v/>
      </c>
      <c r="F14" s="95" t="str">
        <f>IFERROR(INDEX('事業リスト（ＢＤ）'!$J$4:$P$40,MATCH(B14,'事業リスト（ＢＤ）'!$E$4:$E$40,0),MATCH(D14,'事業リスト（ＢＤ）'!$J$3:$P$3,0)),"")</f>
        <v/>
      </c>
      <c r="G14" s="96"/>
      <c r="H14" s="96"/>
      <c r="I14" s="97">
        <f t="shared" si="1"/>
        <v>0</v>
      </c>
      <c r="J14" s="102"/>
      <c r="K14" s="96"/>
      <c r="L14" s="96"/>
      <c r="M14" s="75" t="str">
        <f>IFERROR(VLOOKUP(B14,事業リスト!$D$4:$F$33,3,FALSE),"")</f>
        <v/>
      </c>
      <c r="N14" s="98" t="str">
        <f t="shared" si="0"/>
        <v/>
      </c>
      <c r="O14" s="99"/>
      <c r="P14" s="100" t="str">
        <f t="shared" si="2"/>
        <v/>
      </c>
      <c r="Q14" s="101" t="str">
        <f t="shared" si="5"/>
        <v/>
      </c>
      <c r="R14" s="97">
        <f t="shared" si="3"/>
        <v>0</v>
      </c>
      <c r="S14" s="214"/>
      <c r="T14" s="99"/>
      <c r="U14" s="99"/>
      <c r="V14" s="186">
        <f t="shared" si="4"/>
        <v>0</v>
      </c>
      <c r="W14" s="190" t="str">
        <f>IF(D14='事業リスト（ＢＤ）'!$J$3,"直接",IF(D14='事業リスト（ＢＤ）'!$K$3,"直接",IF(D14='事業リスト（ＢＤ）'!$L$3,"直接","間接")))</f>
        <v>間接</v>
      </c>
    </row>
    <row r="15" spans="1:23">
      <c r="A15" s="90"/>
      <c r="B15" s="91"/>
      <c r="C15" s="92"/>
      <c r="D15" s="93"/>
      <c r="E15" s="94" t="str">
        <f>IFERROR(VLOOKUP(B15&amp;D15,数式用!$F$3:$H$125,3,FALSE),"")</f>
        <v/>
      </c>
      <c r="F15" s="95" t="str">
        <f>IFERROR(INDEX('事業リスト（ＢＤ）'!$J$4:$P$40,MATCH(B15,'事業リスト（ＢＤ）'!$E$4:$E$40,0),MATCH(D15,'事業リスト（ＢＤ）'!$J$3:$P$3,0)),"")</f>
        <v/>
      </c>
      <c r="G15" s="96"/>
      <c r="H15" s="96"/>
      <c r="I15" s="97">
        <f t="shared" si="1"/>
        <v>0</v>
      </c>
      <c r="J15" s="96"/>
      <c r="K15" s="96"/>
      <c r="L15" s="96"/>
      <c r="M15" s="75" t="str">
        <f>IFERROR(VLOOKUP(B15,事業リスト!$D$4:$F$33,3,FALSE),"")</f>
        <v/>
      </c>
      <c r="N15" s="98" t="str">
        <f t="shared" si="0"/>
        <v/>
      </c>
      <c r="O15" s="99"/>
      <c r="P15" s="100" t="str">
        <f t="shared" si="2"/>
        <v/>
      </c>
      <c r="Q15" s="101" t="str">
        <f t="shared" si="5"/>
        <v/>
      </c>
      <c r="R15" s="97">
        <f t="shared" si="3"/>
        <v>0</v>
      </c>
      <c r="S15" s="214"/>
      <c r="T15" s="99"/>
      <c r="U15" s="99"/>
      <c r="V15" s="186">
        <f t="shared" si="4"/>
        <v>0</v>
      </c>
      <c r="W15" s="190" t="str">
        <f>IF(D15='事業リスト（ＢＤ）'!$J$3,"直接",IF(D15='事業リスト（ＢＤ）'!$K$3,"直接",IF(D15='事業リスト（ＢＤ）'!$L$3,"直接","間接")))</f>
        <v>間接</v>
      </c>
    </row>
    <row r="16" spans="1:23">
      <c r="A16" s="90"/>
      <c r="B16" s="91"/>
      <c r="C16" s="92"/>
      <c r="D16" s="93"/>
      <c r="E16" s="94" t="str">
        <f>IFERROR(VLOOKUP(B16&amp;D16,数式用!$F$3:$H$125,3,FALSE),"")</f>
        <v/>
      </c>
      <c r="F16" s="95" t="str">
        <f>IFERROR(INDEX('事業リスト（ＢＤ）'!$J$4:$P$40,MATCH(B16,'事業リスト（ＢＤ）'!$E$4:$E$40,0),MATCH(D16,'事業リスト（ＢＤ）'!$J$3:$P$3,0)),"")</f>
        <v/>
      </c>
      <c r="G16" s="96"/>
      <c r="H16" s="96"/>
      <c r="I16" s="97">
        <f t="shared" si="1"/>
        <v>0</v>
      </c>
      <c r="J16" s="96"/>
      <c r="K16" s="96"/>
      <c r="L16" s="96"/>
      <c r="M16" s="75" t="str">
        <f>IFERROR(VLOOKUP(B16,事業リスト!$D$4:$F$33,3,FALSE),"")</f>
        <v/>
      </c>
      <c r="N16" s="98" t="str">
        <f t="shared" si="0"/>
        <v/>
      </c>
      <c r="O16" s="99"/>
      <c r="P16" s="100" t="str">
        <f t="shared" si="2"/>
        <v/>
      </c>
      <c r="Q16" s="101" t="str">
        <f t="shared" si="5"/>
        <v/>
      </c>
      <c r="R16" s="97">
        <f t="shared" si="3"/>
        <v>0</v>
      </c>
      <c r="S16" s="214"/>
      <c r="T16" s="99"/>
      <c r="U16" s="99"/>
      <c r="V16" s="186">
        <f t="shared" si="4"/>
        <v>0</v>
      </c>
      <c r="W16" s="190" t="str">
        <f>IF(D16='事業リスト（ＢＤ）'!$J$3,"直接",IF(D16='事業リスト（ＢＤ）'!$K$3,"直接",IF(D16='事業リスト（ＢＤ）'!$L$3,"直接","間接")))</f>
        <v>間接</v>
      </c>
    </row>
    <row r="17" spans="1:23">
      <c r="A17" s="90"/>
      <c r="B17" s="91"/>
      <c r="C17" s="92"/>
      <c r="D17" s="93"/>
      <c r="E17" s="94" t="str">
        <f>IFERROR(VLOOKUP(B17&amp;D17,数式用!$F$3:$H$125,3,FALSE),"")</f>
        <v/>
      </c>
      <c r="F17" s="95" t="str">
        <f>IFERROR(INDEX('事業リスト（ＢＤ）'!$J$4:$P$40,MATCH(B17,'事業リスト（ＢＤ）'!$E$4:$E$40,0),MATCH(D17,'事業リスト（ＢＤ）'!$J$3:$P$3,0)),"")</f>
        <v/>
      </c>
      <c r="G17" s="96"/>
      <c r="H17" s="96"/>
      <c r="I17" s="97">
        <f t="shared" si="1"/>
        <v>0</v>
      </c>
      <c r="J17" s="96"/>
      <c r="K17" s="96"/>
      <c r="L17" s="96"/>
      <c r="M17" s="75" t="str">
        <f>IFERROR(VLOOKUP(B17,事業リスト!$D$4:$F$33,3,FALSE),"")</f>
        <v/>
      </c>
      <c r="N17" s="98" t="str">
        <f t="shared" si="0"/>
        <v/>
      </c>
      <c r="O17" s="99"/>
      <c r="P17" s="100" t="str">
        <f t="shared" si="2"/>
        <v/>
      </c>
      <c r="Q17" s="101" t="str">
        <f t="shared" si="5"/>
        <v/>
      </c>
      <c r="R17" s="97">
        <f t="shared" si="3"/>
        <v>0</v>
      </c>
      <c r="S17" s="214"/>
      <c r="T17" s="99"/>
      <c r="U17" s="99"/>
      <c r="V17" s="186">
        <f t="shared" si="4"/>
        <v>0</v>
      </c>
      <c r="W17" s="190" t="str">
        <f>IF(D17='事業リスト（ＢＤ）'!$J$3,"直接",IF(D17='事業リスト（ＢＤ）'!$K$3,"直接",IF(D17='事業リスト（ＢＤ）'!$L$3,"直接","間接")))</f>
        <v>間接</v>
      </c>
    </row>
    <row r="18" spans="1:23">
      <c r="A18" s="90"/>
      <c r="B18" s="91"/>
      <c r="C18" s="92"/>
      <c r="D18" s="93"/>
      <c r="E18" s="94" t="str">
        <f>IFERROR(VLOOKUP(B18&amp;D18,数式用!$F$3:$H$125,3,FALSE),"")</f>
        <v/>
      </c>
      <c r="F18" s="95" t="str">
        <f>IFERROR(INDEX('事業リスト（ＢＤ）'!$J$4:$P$40,MATCH(B18,'事業リスト（ＢＤ）'!$E$4:$E$40,0),MATCH(D18,'事業リスト（ＢＤ）'!$J$3:$P$3,0)),"")</f>
        <v/>
      </c>
      <c r="G18" s="96"/>
      <c r="H18" s="96"/>
      <c r="I18" s="97">
        <f t="shared" si="1"/>
        <v>0</v>
      </c>
      <c r="J18" s="102"/>
      <c r="K18" s="96"/>
      <c r="L18" s="96"/>
      <c r="M18" s="75" t="str">
        <f>IFERROR(VLOOKUP(B18,事業リスト!$D$4:$F$33,3,FALSE),"")</f>
        <v/>
      </c>
      <c r="N18" s="98" t="str">
        <f t="shared" si="0"/>
        <v/>
      </c>
      <c r="O18" s="99"/>
      <c r="P18" s="100" t="str">
        <f t="shared" si="2"/>
        <v/>
      </c>
      <c r="Q18" s="101" t="str">
        <f t="shared" si="5"/>
        <v/>
      </c>
      <c r="R18" s="97">
        <f t="shared" si="3"/>
        <v>0</v>
      </c>
      <c r="S18" s="214"/>
      <c r="T18" s="99"/>
      <c r="U18" s="99"/>
      <c r="V18" s="186">
        <f t="shared" si="4"/>
        <v>0</v>
      </c>
      <c r="W18" s="190" t="str">
        <f>IF(D18='事業リスト（ＢＤ）'!$J$3,"直接",IF(D18='事業リスト（ＢＤ）'!$K$3,"直接",IF(D18='事業リスト（ＢＤ）'!$L$3,"直接","間接")))</f>
        <v>間接</v>
      </c>
    </row>
    <row r="19" spans="1:23">
      <c r="A19" s="90"/>
      <c r="B19" s="91"/>
      <c r="C19" s="92"/>
      <c r="D19" s="93"/>
      <c r="E19" s="94" t="str">
        <f>IFERROR(VLOOKUP(B19&amp;D19,数式用!$F$3:$H$125,3,FALSE),"")</f>
        <v/>
      </c>
      <c r="F19" s="95" t="str">
        <f>IFERROR(INDEX('事業リスト（ＢＤ）'!$J$4:$P$40,MATCH(B19,'事業リスト（ＢＤ）'!$E$4:$E$40,0),MATCH(D19,'事業リスト（ＢＤ）'!$J$3:$P$3,0)),"")</f>
        <v/>
      </c>
      <c r="G19" s="96"/>
      <c r="H19" s="96"/>
      <c r="I19" s="97">
        <f t="shared" si="1"/>
        <v>0</v>
      </c>
      <c r="J19" s="102"/>
      <c r="K19" s="102"/>
      <c r="L19" s="102"/>
      <c r="M19" s="75" t="str">
        <f>IFERROR(VLOOKUP(B19,事業リスト!$D$4:$F$33,3,FALSE),"")</f>
        <v/>
      </c>
      <c r="N19" s="98" t="str">
        <f t="shared" si="0"/>
        <v/>
      </c>
      <c r="O19" s="99"/>
      <c r="P19" s="100" t="str">
        <f t="shared" si="2"/>
        <v/>
      </c>
      <c r="Q19" s="101" t="str">
        <f t="shared" si="5"/>
        <v/>
      </c>
      <c r="R19" s="97">
        <f t="shared" si="3"/>
        <v>0</v>
      </c>
      <c r="S19" s="214"/>
      <c r="T19" s="99"/>
      <c r="U19" s="99"/>
      <c r="V19" s="186">
        <f t="shared" si="4"/>
        <v>0</v>
      </c>
      <c r="W19" s="190" t="str">
        <f>IF(D19='事業リスト（ＢＤ）'!$J$3,"直接",IF(D19='事業リスト（ＢＤ）'!$K$3,"直接",IF(D19='事業リスト（ＢＤ）'!$L$3,"直接","間接")))</f>
        <v>間接</v>
      </c>
    </row>
    <row r="20" spans="1:23">
      <c r="A20" s="90"/>
      <c r="B20" s="91"/>
      <c r="C20" s="92"/>
      <c r="D20" s="93"/>
      <c r="E20" s="94" t="str">
        <f>IFERROR(VLOOKUP(B20&amp;D20,数式用!$F$3:$H$125,3,FALSE),"")</f>
        <v/>
      </c>
      <c r="F20" s="95" t="str">
        <f>IFERROR(INDEX('事業リスト（ＢＤ）'!$J$4:$P$40,MATCH(B20,'事業リスト（ＢＤ）'!$E$4:$E$40,0),MATCH(D20,'事業リスト（ＢＤ）'!$J$3:$P$3,0)),"")</f>
        <v/>
      </c>
      <c r="G20" s="96"/>
      <c r="H20" s="96"/>
      <c r="I20" s="97">
        <f t="shared" si="1"/>
        <v>0</v>
      </c>
      <c r="J20" s="102"/>
      <c r="K20" s="102"/>
      <c r="L20" s="102"/>
      <c r="M20" s="75" t="str">
        <f>IFERROR(VLOOKUP(B20,事業リスト!$D$4:$F$33,3,FALSE),"")</f>
        <v/>
      </c>
      <c r="N20" s="98" t="str">
        <f t="shared" si="0"/>
        <v/>
      </c>
      <c r="O20" s="99"/>
      <c r="P20" s="100" t="str">
        <f t="shared" si="2"/>
        <v/>
      </c>
      <c r="Q20" s="101" t="str">
        <f t="shared" si="5"/>
        <v/>
      </c>
      <c r="R20" s="97">
        <f t="shared" si="3"/>
        <v>0</v>
      </c>
      <c r="S20" s="214"/>
      <c r="T20" s="99"/>
      <c r="U20" s="99"/>
      <c r="V20" s="186">
        <f t="shared" si="4"/>
        <v>0</v>
      </c>
      <c r="W20" s="190" t="str">
        <f>IF(D20='事業リスト（ＢＤ）'!$J$3,"直接",IF(D20='事業リスト（ＢＤ）'!$K$3,"直接",IF(D20='事業リスト（ＢＤ）'!$L$3,"直接","間接")))</f>
        <v>間接</v>
      </c>
    </row>
    <row r="21" spans="1:23">
      <c r="A21" s="90"/>
      <c r="B21" s="91"/>
      <c r="C21" s="92"/>
      <c r="D21" s="93"/>
      <c r="E21" s="94" t="str">
        <f>IFERROR(VLOOKUP(B21&amp;D21,数式用!$F$3:$H$125,3,FALSE),"")</f>
        <v/>
      </c>
      <c r="F21" s="95" t="str">
        <f>IFERROR(INDEX('事業リスト（ＢＤ）'!$J$4:$P$40,MATCH(B21,'事業リスト（ＢＤ）'!$E$4:$E$40,0),MATCH(D21,'事業リスト（ＢＤ）'!$J$3:$P$3,0)),"")</f>
        <v/>
      </c>
      <c r="G21" s="96"/>
      <c r="H21" s="96"/>
      <c r="I21" s="97">
        <f t="shared" si="1"/>
        <v>0</v>
      </c>
      <c r="J21" s="102"/>
      <c r="K21" s="102"/>
      <c r="L21" s="102"/>
      <c r="M21" s="75" t="str">
        <f>IFERROR(VLOOKUP(B21,事業リスト!$D$4:$F$33,3,FALSE),"")</f>
        <v/>
      </c>
      <c r="N21" s="98" t="str">
        <f t="shared" si="0"/>
        <v/>
      </c>
      <c r="O21" s="99"/>
      <c r="P21" s="100" t="str">
        <f t="shared" si="2"/>
        <v/>
      </c>
      <c r="Q21" s="101" t="str">
        <f t="shared" si="5"/>
        <v/>
      </c>
      <c r="R21" s="97">
        <f t="shared" si="3"/>
        <v>0</v>
      </c>
      <c r="S21" s="214"/>
      <c r="T21" s="99"/>
      <c r="U21" s="99"/>
      <c r="V21" s="186">
        <f t="shared" si="4"/>
        <v>0</v>
      </c>
      <c r="W21" s="190" t="str">
        <f>IF(D21='事業リスト（ＢＤ）'!$J$3,"直接",IF(D21='事業リスト（ＢＤ）'!$K$3,"直接",IF(D21='事業リスト（ＢＤ）'!$L$3,"直接","間接")))</f>
        <v>間接</v>
      </c>
    </row>
    <row r="22" spans="1:23">
      <c r="A22" s="90"/>
      <c r="B22" s="91"/>
      <c r="C22" s="92"/>
      <c r="D22" s="93"/>
      <c r="E22" s="94" t="str">
        <f>IFERROR(VLOOKUP(B22&amp;D22,数式用!$F$3:$H$125,3,FALSE),"")</f>
        <v/>
      </c>
      <c r="F22" s="95" t="str">
        <f>IFERROR(INDEX('事業リスト（ＢＤ）'!$J$4:$P$40,MATCH(B22,'事業リスト（ＢＤ）'!$E$4:$E$40,0),MATCH(D22,'事業リスト（ＢＤ）'!$J$3:$P$3,0)),"")</f>
        <v/>
      </c>
      <c r="G22" s="96"/>
      <c r="H22" s="96"/>
      <c r="I22" s="97">
        <f t="shared" si="1"/>
        <v>0</v>
      </c>
      <c r="J22" s="102"/>
      <c r="K22" s="96"/>
      <c r="L22" s="96"/>
      <c r="M22" s="75" t="str">
        <f>IFERROR(VLOOKUP(B22,事業リスト!$D$4:$F$33,3,FALSE),"")</f>
        <v/>
      </c>
      <c r="N22" s="98" t="str">
        <f t="shared" si="0"/>
        <v/>
      </c>
      <c r="O22" s="99"/>
      <c r="P22" s="100" t="str">
        <f t="shared" si="2"/>
        <v/>
      </c>
      <c r="Q22" s="101" t="str">
        <f t="shared" si="5"/>
        <v/>
      </c>
      <c r="R22" s="97">
        <f t="shared" si="3"/>
        <v>0</v>
      </c>
      <c r="S22" s="214"/>
      <c r="T22" s="99"/>
      <c r="U22" s="99"/>
      <c r="V22" s="186">
        <f t="shared" si="4"/>
        <v>0</v>
      </c>
      <c r="W22" s="190" t="str">
        <f>IF(D22='事業リスト（ＢＤ）'!$J$3,"直接",IF(D22='事業リスト（ＢＤ）'!$K$3,"直接",IF(D22='事業リスト（ＢＤ）'!$L$3,"直接","間接")))</f>
        <v>間接</v>
      </c>
    </row>
    <row r="23" spans="1:23">
      <c r="A23" s="90"/>
      <c r="B23" s="91"/>
      <c r="C23" s="92"/>
      <c r="D23" s="93"/>
      <c r="E23" s="94" t="str">
        <f>IFERROR(VLOOKUP(B23&amp;D23,数式用!$F$3:$H$125,3,FALSE),"")</f>
        <v/>
      </c>
      <c r="F23" s="95" t="str">
        <f>IFERROR(INDEX('事業リスト（ＢＤ）'!$J$4:$P$40,MATCH(B23,'事業リスト（ＢＤ）'!$E$4:$E$40,0),MATCH(D23,'事業リスト（ＢＤ）'!$J$3:$P$3,0)),"")</f>
        <v/>
      </c>
      <c r="G23" s="96"/>
      <c r="H23" s="96"/>
      <c r="I23" s="97">
        <f t="shared" si="1"/>
        <v>0</v>
      </c>
      <c r="J23" s="96"/>
      <c r="K23" s="96"/>
      <c r="L23" s="96"/>
      <c r="M23" s="75" t="str">
        <f>IFERROR(VLOOKUP(B23,事業リスト!$D$4:$F$33,3,FALSE),"")</f>
        <v/>
      </c>
      <c r="N23" s="98" t="str">
        <f t="shared" si="0"/>
        <v/>
      </c>
      <c r="O23" s="99"/>
      <c r="P23" s="100" t="str">
        <f t="shared" si="2"/>
        <v/>
      </c>
      <c r="Q23" s="101" t="str">
        <f t="shared" si="5"/>
        <v/>
      </c>
      <c r="R23" s="97">
        <f t="shared" si="3"/>
        <v>0</v>
      </c>
      <c r="S23" s="214"/>
      <c r="T23" s="99"/>
      <c r="U23" s="99"/>
      <c r="V23" s="186">
        <f t="shared" si="4"/>
        <v>0</v>
      </c>
      <c r="W23" s="190" t="str">
        <f>IF(D23='事業リスト（ＢＤ）'!$J$3,"直接",IF(D23='事業リスト（ＢＤ）'!$K$3,"直接",IF(D23='事業リスト（ＢＤ）'!$L$3,"直接","間接")))</f>
        <v>間接</v>
      </c>
    </row>
    <row r="24" spans="1:23">
      <c r="A24" s="90"/>
      <c r="B24" s="91"/>
      <c r="C24" s="92"/>
      <c r="D24" s="93"/>
      <c r="E24" s="94" t="str">
        <f>IFERROR(VLOOKUP(B24&amp;D24,数式用!$F$3:$H$125,3,FALSE),"")</f>
        <v/>
      </c>
      <c r="F24" s="95" t="str">
        <f>IFERROR(INDEX('事業リスト（ＢＤ）'!$J$4:$P$40,MATCH(B24,'事業リスト（ＢＤ）'!$E$4:$E$40,0),MATCH(D24,'事業リスト（ＢＤ）'!$J$3:$P$3,0)),"")</f>
        <v/>
      </c>
      <c r="G24" s="96"/>
      <c r="H24" s="96"/>
      <c r="I24" s="97">
        <f t="shared" si="1"/>
        <v>0</v>
      </c>
      <c r="J24" s="96"/>
      <c r="K24" s="96"/>
      <c r="L24" s="96"/>
      <c r="M24" s="75" t="str">
        <f>IFERROR(VLOOKUP(B24,事業リスト!$D$4:$F$33,3,FALSE),"")</f>
        <v/>
      </c>
      <c r="N24" s="98" t="str">
        <f t="shared" si="0"/>
        <v/>
      </c>
      <c r="O24" s="99"/>
      <c r="P24" s="100" t="str">
        <f t="shared" si="2"/>
        <v/>
      </c>
      <c r="Q24" s="101" t="str">
        <f t="shared" si="5"/>
        <v/>
      </c>
      <c r="R24" s="97">
        <f t="shared" si="3"/>
        <v>0</v>
      </c>
      <c r="S24" s="214"/>
      <c r="T24" s="99"/>
      <c r="U24" s="99"/>
      <c r="V24" s="186">
        <f t="shared" si="4"/>
        <v>0</v>
      </c>
      <c r="W24" s="190" t="str">
        <f>IF(D24='事業リスト（ＢＤ）'!$J$3,"直接",IF(D24='事業リスト（ＢＤ）'!$K$3,"直接",IF(D24='事業リスト（ＢＤ）'!$L$3,"直接","間接")))</f>
        <v>間接</v>
      </c>
    </row>
    <row r="25" spans="1:23">
      <c r="A25" s="90"/>
      <c r="B25" s="91"/>
      <c r="C25" s="92"/>
      <c r="D25" s="93"/>
      <c r="E25" s="94" t="str">
        <f>IFERROR(VLOOKUP(B25&amp;D25,数式用!$F$3:$H$125,3,FALSE),"")</f>
        <v/>
      </c>
      <c r="F25" s="95" t="str">
        <f>IFERROR(INDEX('事業リスト（ＢＤ）'!$J$4:$P$40,MATCH(B25,'事業リスト（ＢＤ）'!$E$4:$E$40,0),MATCH(D25,'事業リスト（ＢＤ）'!$J$3:$P$3,0)),"")</f>
        <v/>
      </c>
      <c r="G25" s="96"/>
      <c r="H25" s="96"/>
      <c r="I25" s="97">
        <f t="shared" si="1"/>
        <v>0</v>
      </c>
      <c r="J25" s="96"/>
      <c r="K25" s="96"/>
      <c r="L25" s="96"/>
      <c r="M25" s="75" t="str">
        <f>IFERROR(VLOOKUP(B25,事業リスト!$D$4:$F$33,3,FALSE),"")</f>
        <v/>
      </c>
      <c r="N25" s="98" t="str">
        <f t="shared" si="0"/>
        <v/>
      </c>
      <c r="O25" s="99"/>
      <c r="P25" s="100" t="str">
        <f t="shared" si="2"/>
        <v/>
      </c>
      <c r="Q25" s="101" t="str">
        <f t="shared" si="5"/>
        <v/>
      </c>
      <c r="R25" s="97">
        <f t="shared" si="3"/>
        <v>0</v>
      </c>
      <c r="S25" s="214"/>
      <c r="T25" s="99"/>
      <c r="U25" s="99"/>
      <c r="V25" s="186">
        <f t="shared" si="4"/>
        <v>0</v>
      </c>
      <c r="W25" s="190" t="str">
        <f>IF(D25='事業リスト（ＢＤ）'!$J$3,"直接",IF(D25='事業リスト（ＢＤ）'!$K$3,"直接",IF(D25='事業リスト（ＢＤ）'!$L$3,"直接","間接")))</f>
        <v>間接</v>
      </c>
    </row>
    <row r="26" spans="1:23">
      <c r="A26" s="90"/>
      <c r="B26" s="91"/>
      <c r="C26" s="92"/>
      <c r="D26" s="93"/>
      <c r="E26" s="94" t="str">
        <f>IFERROR(VLOOKUP(B26&amp;D26,数式用!$F$3:$H$125,3,FALSE),"")</f>
        <v/>
      </c>
      <c r="F26" s="95" t="str">
        <f>IFERROR(INDEX('事業リスト（ＢＤ）'!$J$4:$P$40,MATCH(B26,'事業リスト（ＢＤ）'!$E$4:$E$40,0),MATCH(D26,'事業リスト（ＢＤ）'!$J$3:$P$3,0)),"")</f>
        <v/>
      </c>
      <c r="G26" s="96"/>
      <c r="H26" s="96"/>
      <c r="I26" s="97">
        <f t="shared" si="1"/>
        <v>0</v>
      </c>
      <c r="J26" s="96"/>
      <c r="K26" s="96"/>
      <c r="L26" s="96"/>
      <c r="M26" s="75" t="str">
        <f>IFERROR(VLOOKUP(B26,事業リスト!$D$4:$F$33,3,FALSE),"")</f>
        <v/>
      </c>
      <c r="N26" s="98" t="str">
        <f t="shared" si="0"/>
        <v/>
      </c>
      <c r="O26" s="99"/>
      <c r="P26" s="100" t="str">
        <f t="shared" si="2"/>
        <v/>
      </c>
      <c r="Q26" s="101" t="str">
        <f t="shared" si="5"/>
        <v/>
      </c>
      <c r="R26" s="97">
        <f t="shared" si="3"/>
        <v>0</v>
      </c>
      <c r="S26" s="214"/>
      <c r="T26" s="99"/>
      <c r="U26" s="99"/>
      <c r="V26" s="186">
        <f t="shared" si="4"/>
        <v>0</v>
      </c>
      <c r="W26" s="190" t="str">
        <f>IF(D26='事業リスト（ＢＤ）'!$J$3,"直接",IF(D26='事業リスト（ＢＤ）'!$K$3,"直接",IF(D26='事業リスト（ＢＤ）'!$L$3,"直接","間接")))</f>
        <v>間接</v>
      </c>
    </row>
    <row r="27" spans="1:23">
      <c r="A27" s="90"/>
      <c r="B27" s="91"/>
      <c r="C27" s="92"/>
      <c r="D27" s="93"/>
      <c r="E27" s="94" t="str">
        <f>IFERROR(VLOOKUP(B27&amp;D27,数式用!$F$3:$H$125,3,FALSE),"")</f>
        <v/>
      </c>
      <c r="F27" s="95" t="str">
        <f>IFERROR(INDEX('事業リスト（ＢＤ）'!$J$4:$P$40,MATCH(B27,'事業リスト（ＢＤ）'!$E$4:$E$40,0),MATCH(D27,'事業リスト（ＢＤ）'!$J$3:$P$3,0)),"")</f>
        <v/>
      </c>
      <c r="G27" s="96"/>
      <c r="H27" s="96"/>
      <c r="I27" s="97">
        <f t="shared" si="1"/>
        <v>0</v>
      </c>
      <c r="J27" s="102"/>
      <c r="K27" s="96"/>
      <c r="L27" s="96"/>
      <c r="M27" s="75" t="str">
        <f>IFERROR(VLOOKUP(B27,事業リスト!$D$4:$F$33,3,FALSE),"")</f>
        <v/>
      </c>
      <c r="N27" s="98" t="str">
        <f t="shared" si="0"/>
        <v/>
      </c>
      <c r="O27" s="99"/>
      <c r="P27" s="100" t="str">
        <f t="shared" si="2"/>
        <v/>
      </c>
      <c r="Q27" s="101" t="str">
        <f t="shared" si="5"/>
        <v/>
      </c>
      <c r="R27" s="97">
        <f t="shared" si="3"/>
        <v>0</v>
      </c>
      <c r="S27" s="214"/>
      <c r="T27" s="99"/>
      <c r="U27" s="99"/>
      <c r="V27" s="186">
        <f t="shared" si="4"/>
        <v>0</v>
      </c>
      <c r="W27" s="190" t="str">
        <f>IF(D27='事業リスト（ＢＤ）'!$J$3,"直接",IF(D27='事業リスト（ＢＤ）'!$K$3,"直接",IF(D27='事業リスト（ＢＤ）'!$L$3,"直接","間接")))</f>
        <v>間接</v>
      </c>
    </row>
    <row r="28" spans="1:23">
      <c r="A28" s="90"/>
      <c r="B28" s="91"/>
      <c r="C28" s="92"/>
      <c r="D28" s="93"/>
      <c r="E28" s="94" t="str">
        <f>IFERROR(VLOOKUP(B28&amp;D28,数式用!$F$3:$H$125,3,FALSE),"")</f>
        <v/>
      </c>
      <c r="F28" s="95" t="str">
        <f>IFERROR(INDEX('事業リスト（ＢＤ）'!$J$4:$P$40,MATCH(B28,'事業リスト（ＢＤ）'!$E$4:$E$40,0),MATCH(D28,'事業リスト（ＢＤ）'!$J$3:$P$3,0)),"")</f>
        <v/>
      </c>
      <c r="G28" s="96"/>
      <c r="H28" s="96"/>
      <c r="I28" s="97">
        <f t="shared" si="1"/>
        <v>0</v>
      </c>
      <c r="J28" s="96"/>
      <c r="K28" s="96"/>
      <c r="L28" s="96"/>
      <c r="M28" s="75" t="str">
        <f>IFERROR(VLOOKUP(B28,事業リスト!$D$4:$F$33,3,FALSE),"")</f>
        <v/>
      </c>
      <c r="N28" s="98" t="str">
        <f t="shared" si="0"/>
        <v/>
      </c>
      <c r="O28" s="99"/>
      <c r="P28" s="100" t="str">
        <f t="shared" si="2"/>
        <v/>
      </c>
      <c r="Q28" s="101" t="str">
        <f t="shared" si="5"/>
        <v/>
      </c>
      <c r="R28" s="97">
        <f t="shared" si="3"/>
        <v>0</v>
      </c>
      <c r="S28" s="214"/>
      <c r="T28" s="99"/>
      <c r="U28" s="99"/>
      <c r="V28" s="186">
        <f t="shared" si="4"/>
        <v>0</v>
      </c>
      <c r="W28" s="190" t="str">
        <f>IF(D28='事業リスト（ＢＤ）'!$J$3,"直接",IF(D28='事業リスト（ＢＤ）'!$K$3,"直接",IF(D28='事業リスト（ＢＤ）'!$L$3,"直接","間接")))</f>
        <v>間接</v>
      </c>
    </row>
    <row r="29" spans="1:23">
      <c r="A29" s="90"/>
      <c r="B29" s="91"/>
      <c r="C29" s="92"/>
      <c r="D29" s="93"/>
      <c r="E29" s="94" t="str">
        <f>IFERROR(VLOOKUP(B29&amp;D29,数式用!$F$3:$H$125,3,FALSE),"")</f>
        <v/>
      </c>
      <c r="F29" s="95" t="str">
        <f>IFERROR(INDEX('事業リスト（ＢＤ）'!$J$4:$P$40,MATCH(B29,'事業リスト（ＢＤ）'!$E$4:$E$40,0),MATCH(D29,'事業リスト（ＢＤ）'!$J$3:$P$3,0)),"")</f>
        <v/>
      </c>
      <c r="G29" s="96"/>
      <c r="H29" s="96"/>
      <c r="I29" s="97">
        <f t="shared" si="1"/>
        <v>0</v>
      </c>
      <c r="J29" s="96"/>
      <c r="K29" s="96"/>
      <c r="L29" s="96"/>
      <c r="M29" s="75" t="str">
        <f>IFERROR(VLOOKUP(B29,事業リスト!$D$4:$F$33,3,FALSE),"")</f>
        <v/>
      </c>
      <c r="N29" s="98" t="str">
        <f t="shared" si="0"/>
        <v/>
      </c>
      <c r="O29" s="99"/>
      <c r="P29" s="100" t="str">
        <f t="shared" si="2"/>
        <v/>
      </c>
      <c r="Q29" s="101" t="str">
        <f t="shared" si="5"/>
        <v/>
      </c>
      <c r="R29" s="97">
        <f t="shared" si="3"/>
        <v>0</v>
      </c>
      <c r="S29" s="214"/>
      <c r="T29" s="99"/>
      <c r="U29" s="99"/>
      <c r="V29" s="186">
        <f t="shared" si="4"/>
        <v>0</v>
      </c>
      <c r="W29" s="190" t="str">
        <f>IF(D29='事業リスト（ＢＤ）'!$J$3,"直接",IF(D29='事業リスト（ＢＤ）'!$K$3,"直接",IF(D29='事業リスト（ＢＤ）'!$L$3,"直接","間接")))</f>
        <v>間接</v>
      </c>
    </row>
    <row r="30" spans="1:23">
      <c r="A30" s="90"/>
      <c r="B30" s="91"/>
      <c r="C30" s="92"/>
      <c r="D30" s="93"/>
      <c r="E30" s="94" t="str">
        <f>IFERROR(VLOOKUP(B30&amp;D30,数式用!$F$3:$H$125,3,FALSE),"")</f>
        <v/>
      </c>
      <c r="F30" s="95" t="str">
        <f>IFERROR(INDEX('事業リスト（ＢＤ）'!$J$4:$P$40,MATCH(B30,'事業リスト（ＢＤ）'!$E$4:$E$40,0),MATCH(D30,'事業リスト（ＢＤ）'!$J$3:$P$3,0)),"")</f>
        <v/>
      </c>
      <c r="G30" s="96"/>
      <c r="H30" s="96"/>
      <c r="I30" s="97">
        <f t="shared" si="1"/>
        <v>0</v>
      </c>
      <c r="J30" s="96"/>
      <c r="K30" s="96"/>
      <c r="L30" s="96"/>
      <c r="M30" s="75" t="str">
        <f>IFERROR(VLOOKUP(B30,事業リスト!$D$4:$F$33,3,FALSE),"")</f>
        <v/>
      </c>
      <c r="N30" s="98" t="str">
        <f t="shared" si="0"/>
        <v/>
      </c>
      <c r="O30" s="99"/>
      <c r="P30" s="100" t="str">
        <f t="shared" si="2"/>
        <v/>
      </c>
      <c r="Q30" s="101" t="str">
        <f t="shared" si="5"/>
        <v/>
      </c>
      <c r="R30" s="97">
        <f t="shared" si="3"/>
        <v>0</v>
      </c>
      <c r="S30" s="214"/>
      <c r="T30" s="99"/>
      <c r="U30" s="99"/>
      <c r="V30" s="186">
        <f t="shared" si="4"/>
        <v>0</v>
      </c>
      <c r="W30" s="190" t="str">
        <f>IF(D30='事業リスト（ＢＤ）'!$J$3,"直接",IF(D30='事業リスト（ＢＤ）'!$K$3,"直接",IF(D30='事業リスト（ＢＤ）'!$L$3,"直接","間接")))</f>
        <v>間接</v>
      </c>
    </row>
    <row r="31" spans="1:23">
      <c r="A31" s="90"/>
      <c r="B31" s="91"/>
      <c r="C31" s="92"/>
      <c r="D31" s="93"/>
      <c r="E31" s="94" t="str">
        <f>IFERROR(VLOOKUP(B31&amp;D31,数式用!$F$3:$H$125,3,FALSE),"")</f>
        <v/>
      </c>
      <c r="F31" s="95" t="str">
        <f>IFERROR(INDEX('事業リスト（ＢＤ）'!$J$4:$P$40,MATCH(B31,'事業リスト（ＢＤ）'!$E$4:$E$40,0),MATCH(D31,'事業リスト（ＢＤ）'!$J$3:$P$3,0)),"")</f>
        <v/>
      </c>
      <c r="G31" s="96"/>
      <c r="H31" s="96"/>
      <c r="I31" s="97">
        <f t="shared" si="1"/>
        <v>0</v>
      </c>
      <c r="J31" s="96"/>
      <c r="K31" s="96"/>
      <c r="L31" s="96"/>
      <c r="M31" s="75" t="str">
        <f>IFERROR(VLOOKUP(B31,事業リスト!$D$4:$F$33,3,FALSE),"")</f>
        <v/>
      </c>
      <c r="N31" s="98" t="str">
        <f t="shared" si="0"/>
        <v/>
      </c>
      <c r="O31" s="99"/>
      <c r="P31" s="100" t="str">
        <f t="shared" si="2"/>
        <v/>
      </c>
      <c r="Q31" s="101" t="str">
        <f t="shared" si="5"/>
        <v/>
      </c>
      <c r="R31" s="97">
        <f t="shared" si="3"/>
        <v>0</v>
      </c>
      <c r="S31" s="214"/>
      <c r="T31" s="99"/>
      <c r="U31" s="99"/>
      <c r="V31" s="186">
        <f t="shared" si="4"/>
        <v>0</v>
      </c>
      <c r="W31" s="190" t="str">
        <f>IF(D31='事業リスト（ＢＤ）'!$J$3,"直接",IF(D31='事業リスト（ＢＤ）'!$K$3,"直接",IF(D31='事業リスト（ＢＤ）'!$L$3,"直接","間接")))</f>
        <v>間接</v>
      </c>
    </row>
    <row r="32" spans="1:23">
      <c r="A32" s="90"/>
      <c r="B32" s="91"/>
      <c r="C32" s="92"/>
      <c r="D32" s="93"/>
      <c r="E32" s="94" t="str">
        <f>IFERROR(VLOOKUP(B32&amp;D32,数式用!$F$3:$H$125,3,FALSE),"")</f>
        <v/>
      </c>
      <c r="F32" s="95" t="str">
        <f>IFERROR(INDEX('事業リスト（ＢＤ）'!$J$4:$P$40,MATCH(B32,'事業リスト（ＢＤ）'!$E$4:$E$40,0),MATCH(D32,'事業リスト（ＢＤ）'!$J$3:$P$3,0)),"")</f>
        <v/>
      </c>
      <c r="G32" s="96"/>
      <c r="H32" s="96"/>
      <c r="I32" s="97">
        <f t="shared" si="1"/>
        <v>0</v>
      </c>
      <c r="J32" s="96"/>
      <c r="K32" s="96"/>
      <c r="L32" s="96"/>
      <c r="M32" s="75" t="str">
        <f>IFERROR(VLOOKUP(B32,事業リスト!$D$4:$F$33,3,FALSE),"")</f>
        <v/>
      </c>
      <c r="N32" s="98" t="str">
        <f t="shared" si="0"/>
        <v/>
      </c>
      <c r="O32" s="99"/>
      <c r="P32" s="100" t="str">
        <f t="shared" si="2"/>
        <v/>
      </c>
      <c r="Q32" s="101" t="str">
        <f t="shared" si="5"/>
        <v/>
      </c>
      <c r="R32" s="97">
        <f t="shared" si="3"/>
        <v>0</v>
      </c>
      <c r="S32" s="214"/>
      <c r="T32" s="99"/>
      <c r="U32" s="99"/>
      <c r="V32" s="186">
        <f t="shared" si="4"/>
        <v>0</v>
      </c>
      <c r="W32" s="190" t="str">
        <f>IF(D32='事業リスト（ＢＤ）'!$J$3,"直接",IF(D32='事業リスト（ＢＤ）'!$K$3,"直接",IF(D32='事業リスト（ＢＤ）'!$L$3,"直接","間接")))</f>
        <v>間接</v>
      </c>
    </row>
    <row r="33" spans="1:23">
      <c r="A33" s="90"/>
      <c r="B33" s="91"/>
      <c r="C33" s="92"/>
      <c r="D33" s="93"/>
      <c r="E33" s="94" t="str">
        <f>IFERROR(VLOOKUP(B33&amp;D33,数式用!$F$3:$H$125,3,FALSE),"")</f>
        <v/>
      </c>
      <c r="F33" s="95" t="str">
        <f>IFERROR(INDEX('事業リスト（ＢＤ）'!$J$4:$P$40,MATCH(B33,'事業リスト（ＢＤ）'!$E$4:$E$40,0),MATCH(D33,'事業リスト（ＢＤ）'!$J$3:$P$3,0)),"")</f>
        <v/>
      </c>
      <c r="G33" s="96"/>
      <c r="H33" s="96"/>
      <c r="I33" s="97">
        <f t="shared" si="1"/>
        <v>0</v>
      </c>
      <c r="J33" s="96"/>
      <c r="K33" s="96"/>
      <c r="L33" s="96"/>
      <c r="M33" s="75" t="str">
        <f>IFERROR(VLOOKUP(B33,事業リスト!$D$4:$F$33,3,FALSE),"")</f>
        <v/>
      </c>
      <c r="N33" s="98" t="str">
        <f t="shared" si="0"/>
        <v/>
      </c>
      <c r="O33" s="99"/>
      <c r="P33" s="100" t="str">
        <f t="shared" si="2"/>
        <v/>
      </c>
      <c r="Q33" s="101" t="str">
        <f t="shared" si="5"/>
        <v/>
      </c>
      <c r="R33" s="97">
        <f t="shared" si="3"/>
        <v>0</v>
      </c>
      <c r="S33" s="214"/>
      <c r="T33" s="99"/>
      <c r="U33" s="99"/>
      <c r="V33" s="186">
        <f t="shared" si="4"/>
        <v>0</v>
      </c>
      <c r="W33" s="190" t="str">
        <f>IF(D33='事業リスト（ＢＤ）'!$J$3,"直接",IF(D33='事業リスト（ＢＤ）'!$K$3,"直接",IF(D33='事業リスト（ＢＤ）'!$L$3,"直接","間接")))</f>
        <v>間接</v>
      </c>
    </row>
    <row r="34" spans="1:23">
      <c r="A34" s="90"/>
      <c r="B34" s="91"/>
      <c r="C34" s="92"/>
      <c r="D34" s="93"/>
      <c r="E34" s="94" t="str">
        <f>IFERROR(VLOOKUP(B34&amp;D34,数式用!$F$3:$H$125,3,FALSE),"")</f>
        <v/>
      </c>
      <c r="F34" s="95" t="str">
        <f>IFERROR(INDEX('事業リスト（ＢＤ）'!$J$4:$P$40,MATCH(B34,'事業リスト（ＢＤ）'!$E$4:$E$40,0),MATCH(D34,'事業リスト（ＢＤ）'!$J$3:$P$3,0)),"")</f>
        <v/>
      </c>
      <c r="G34" s="96"/>
      <c r="H34" s="96"/>
      <c r="I34" s="97">
        <f t="shared" si="1"/>
        <v>0</v>
      </c>
      <c r="J34" s="96"/>
      <c r="K34" s="96"/>
      <c r="L34" s="96"/>
      <c r="M34" s="75" t="str">
        <f>IFERROR(VLOOKUP(B34,事業リスト!$D$4:$F$33,3,FALSE),"")</f>
        <v/>
      </c>
      <c r="N34" s="98" t="str">
        <f t="shared" si="0"/>
        <v/>
      </c>
      <c r="O34" s="99"/>
      <c r="P34" s="100" t="str">
        <f t="shared" si="2"/>
        <v/>
      </c>
      <c r="Q34" s="101" t="str">
        <f t="shared" si="5"/>
        <v/>
      </c>
      <c r="R34" s="97">
        <f t="shared" si="3"/>
        <v>0</v>
      </c>
      <c r="S34" s="214"/>
      <c r="T34" s="99"/>
      <c r="U34" s="99"/>
      <c r="V34" s="186">
        <f t="shared" si="4"/>
        <v>0</v>
      </c>
      <c r="W34" s="190" t="str">
        <f>IF(D34='事業リスト（ＢＤ）'!$J$3,"直接",IF(D34='事業リスト（ＢＤ）'!$K$3,"直接",IF(D34='事業リスト（ＢＤ）'!$L$3,"直接","間接")))</f>
        <v>間接</v>
      </c>
    </row>
    <row r="35" spans="1:23">
      <c r="A35" s="90"/>
      <c r="B35" s="91"/>
      <c r="C35" s="92"/>
      <c r="D35" s="93"/>
      <c r="E35" s="94" t="str">
        <f>IFERROR(VLOOKUP(B35&amp;D35,数式用!$F$3:$H$125,3,FALSE),"")</f>
        <v/>
      </c>
      <c r="F35" s="95" t="str">
        <f>IFERROR(INDEX('事業リスト（ＢＤ）'!$J$4:$P$40,MATCH(B35,'事業リスト（ＢＤ）'!$E$4:$E$40,0),MATCH(D35,'事業リスト（ＢＤ）'!$J$3:$P$3,0)),"")</f>
        <v/>
      </c>
      <c r="G35" s="96"/>
      <c r="H35" s="96"/>
      <c r="I35" s="97">
        <f t="shared" si="1"/>
        <v>0</v>
      </c>
      <c r="J35" s="96"/>
      <c r="K35" s="96"/>
      <c r="L35" s="96"/>
      <c r="M35" s="75" t="str">
        <f>IFERROR(VLOOKUP(B35,事業リスト!$D$4:$F$33,3,FALSE),"")</f>
        <v/>
      </c>
      <c r="N35" s="98" t="str">
        <f t="shared" si="0"/>
        <v/>
      </c>
      <c r="O35" s="99"/>
      <c r="P35" s="100" t="str">
        <f t="shared" si="2"/>
        <v/>
      </c>
      <c r="Q35" s="101" t="str">
        <f t="shared" si="5"/>
        <v/>
      </c>
      <c r="R35" s="97">
        <f t="shared" si="3"/>
        <v>0</v>
      </c>
      <c r="S35" s="214"/>
      <c r="T35" s="99"/>
      <c r="U35" s="99"/>
      <c r="V35" s="186">
        <f t="shared" si="4"/>
        <v>0</v>
      </c>
      <c r="W35" s="190" t="str">
        <f>IF(D35='事業リスト（ＢＤ）'!$J$3,"直接",IF(D35='事業リスト（ＢＤ）'!$K$3,"直接",IF(D35='事業リスト（ＢＤ）'!$L$3,"直接","間接")))</f>
        <v>間接</v>
      </c>
    </row>
    <row r="36" spans="1:23">
      <c r="A36" s="90"/>
      <c r="B36" s="91"/>
      <c r="C36" s="92"/>
      <c r="D36" s="93"/>
      <c r="E36" s="94" t="str">
        <f>IFERROR(VLOOKUP(B36&amp;D36,数式用!$F$3:$H$125,3,FALSE),"")</f>
        <v/>
      </c>
      <c r="F36" s="95" t="str">
        <f>IFERROR(INDEX('事業リスト（ＢＤ）'!$J$4:$P$40,MATCH(B36,'事業リスト（ＢＤ）'!$E$4:$E$40,0),MATCH(D36,'事業リスト（ＢＤ）'!$J$3:$P$3,0)),"")</f>
        <v/>
      </c>
      <c r="G36" s="96"/>
      <c r="H36" s="96"/>
      <c r="I36" s="97">
        <f t="shared" si="1"/>
        <v>0</v>
      </c>
      <c r="J36" s="96"/>
      <c r="K36" s="96"/>
      <c r="L36" s="96"/>
      <c r="M36" s="75" t="str">
        <f>IFERROR(VLOOKUP(B36,事業リスト!$D$4:$F$33,3,FALSE),"")</f>
        <v/>
      </c>
      <c r="N36" s="98" t="str">
        <f t="shared" si="0"/>
        <v/>
      </c>
      <c r="O36" s="99"/>
      <c r="P36" s="100" t="str">
        <f t="shared" si="2"/>
        <v/>
      </c>
      <c r="Q36" s="101" t="str">
        <f t="shared" si="5"/>
        <v/>
      </c>
      <c r="R36" s="97">
        <f t="shared" si="3"/>
        <v>0</v>
      </c>
      <c r="S36" s="214"/>
      <c r="T36" s="99"/>
      <c r="U36" s="99"/>
      <c r="V36" s="186">
        <f t="shared" si="4"/>
        <v>0</v>
      </c>
      <c r="W36" s="190" t="str">
        <f>IF(D36='事業リスト（ＢＤ）'!$J$3,"直接",IF(D36='事業リスト（ＢＤ）'!$K$3,"直接",IF(D36='事業リスト（ＢＤ）'!$L$3,"直接","間接")))</f>
        <v>間接</v>
      </c>
    </row>
    <row r="37" spans="1:23">
      <c r="A37" s="90"/>
      <c r="B37" s="91"/>
      <c r="C37" s="92"/>
      <c r="D37" s="93"/>
      <c r="E37" s="94" t="str">
        <f>IFERROR(VLOOKUP(B37&amp;D37,数式用!$F$3:$H$125,3,FALSE),"")</f>
        <v/>
      </c>
      <c r="F37" s="95" t="str">
        <f>IFERROR(INDEX('事業リスト（ＢＤ）'!$J$4:$P$40,MATCH(B37,'事業リスト（ＢＤ）'!$E$4:$E$40,0),MATCH(D37,'事業リスト（ＢＤ）'!$J$3:$P$3,0)),"")</f>
        <v/>
      </c>
      <c r="G37" s="96"/>
      <c r="H37" s="96"/>
      <c r="I37" s="97">
        <f t="shared" si="1"/>
        <v>0</v>
      </c>
      <c r="J37" s="96"/>
      <c r="K37" s="96"/>
      <c r="L37" s="96"/>
      <c r="M37" s="75" t="str">
        <f>IFERROR(VLOOKUP(B37,事業リスト!$D$4:$F$33,3,FALSE),"")</f>
        <v/>
      </c>
      <c r="N37" s="98" t="str">
        <f t="shared" si="0"/>
        <v/>
      </c>
      <c r="O37" s="99"/>
      <c r="P37" s="100" t="str">
        <f t="shared" si="2"/>
        <v/>
      </c>
      <c r="Q37" s="101" t="str">
        <f t="shared" si="5"/>
        <v/>
      </c>
      <c r="R37" s="97">
        <f t="shared" si="3"/>
        <v>0</v>
      </c>
      <c r="S37" s="214"/>
      <c r="T37" s="99"/>
      <c r="U37" s="99"/>
      <c r="V37" s="186">
        <f t="shared" si="4"/>
        <v>0</v>
      </c>
      <c r="W37" s="190" t="str">
        <f>IF(D37='事業リスト（ＢＤ）'!$J$3,"直接",IF(D37='事業リスト（ＢＤ）'!$K$3,"直接",IF(D37='事業リスト（ＢＤ）'!$L$3,"直接","間接")))</f>
        <v>間接</v>
      </c>
    </row>
    <row r="38" spans="1:23">
      <c r="A38" s="90"/>
      <c r="B38" s="91"/>
      <c r="C38" s="92"/>
      <c r="D38" s="93"/>
      <c r="E38" s="94" t="str">
        <f>IFERROR(VLOOKUP(B38&amp;D38,数式用!$F$3:$H$125,3,FALSE),"")</f>
        <v/>
      </c>
      <c r="F38" s="95" t="str">
        <f>IFERROR(INDEX('事業リスト（ＢＤ）'!$J$4:$P$40,MATCH(B38,'事業リスト（ＢＤ）'!$E$4:$E$40,0),MATCH(D38,'事業リスト（ＢＤ）'!$J$3:$P$3,0)),"")</f>
        <v/>
      </c>
      <c r="G38" s="96"/>
      <c r="H38" s="96"/>
      <c r="I38" s="97">
        <f t="shared" si="1"/>
        <v>0</v>
      </c>
      <c r="J38" s="96"/>
      <c r="K38" s="96"/>
      <c r="L38" s="96"/>
      <c r="M38" s="75" t="str">
        <f>IFERROR(VLOOKUP(B38,事業リスト!$D$4:$F$33,3,FALSE),"")</f>
        <v/>
      </c>
      <c r="N38" s="98" t="str">
        <f t="shared" si="0"/>
        <v/>
      </c>
      <c r="O38" s="99"/>
      <c r="P38" s="100" t="str">
        <f t="shared" si="2"/>
        <v/>
      </c>
      <c r="Q38" s="101" t="str">
        <f t="shared" si="5"/>
        <v/>
      </c>
      <c r="R38" s="97">
        <f t="shared" si="3"/>
        <v>0</v>
      </c>
      <c r="S38" s="214"/>
      <c r="T38" s="99"/>
      <c r="U38" s="99"/>
      <c r="V38" s="186">
        <f t="shared" si="4"/>
        <v>0</v>
      </c>
      <c r="W38" s="190" t="str">
        <f>IF(D38='事業リスト（ＢＤ）'!$J$3,"直接",IF(D38='事業リスト（ＢＤ）'!$K$3,"直接",IF(D38='事業リスト（ＢＤ）'!$L$3,"直接","間接")))</f>
        <v>間接</v>
      </c>
    </row>
    <row r="39" spans="1:23">
      <c r="A39" s="90"/>
      <c r="B39" s="91"/>
      <c r="C39" s="92"/>
      <c r="D39" s="93"/>
      <c r="E39" s="94" t="str">
        <f>IFERROR(VLOOKUP(B39&amp;D39,数式用!$F$3:$H$125,3,FALSE),"")</f>
        <v/>
      </c>
      <c r="F39" s="95" t="str">
        <f>IFERROR(INDEX('事業リスト（ＢＤ）'!$J$4:$P$40,MATCH(B39,'事業リスト（ＢＤ）'!$E$4:$E$40,0),MATCH(D39,'事業リスト（ＢＤ）'!$J$3:$P$3,0)),"")</f>
        <v/>
      </c>
      <c r="G39" s="96"/>
      <c r="H39" s="96"/>
      <c r="I39" s="97">
        <f t="shared" si="1"/>
        <v>0</v>
      </c>
      <c r="J39" s="96"/>
      <c r="K39" s="96"/>
      <c r="L39" s="96"/>
      <c r="M39" s="75" t="str">
        <f>IFERROR(VLOOKUP(B39,事業リスト!$D$4:$F$33,3,FALSE),"")</f>
        <v/>
      </c>
      <c r="N39" s="98" t="str">
        <f t="shared" si="0"/>
        <v/>
      </c>
      <c r="O39" s="99"/>
      <c r="P39" s="100" t="str">
        <f t="shared" si="2"/>
        <v/>
      </c>
      <c r="Q39" s="101" t="str">
        <f t="shared" si="5"/>
        <v/>
      </c>
      <c r="R39" s="97">
        <f t="shared" si="3"/>
        <v>0</v>
      </c>
      <c r="S39" s="214"/>
      <c r="T39" s="99"/>
      <c r="U39" s="99"/>
      <c r="V39" s="186">
        <f t="shared" si="4"/>
        <v>0</v>
      </c>
      <c r="W39" s="190" t="str">
        <f>IF(D39='事業リスト（ＢＤ）'!$J$3,"直接",IF(D39='事業リスト（ＢＤ）'!$K$3,"直接",IF(D39='事業リスト（ＢＤ）'!$L$3,"直接","間接")))</f>
        <v>間接</v>
      </c>
    </row>
    <row r="40" spans="1:23">
      <c r="A40" s="90"/>
      <c r="B40" s="91"/>
      <c r="C40" s="92"/>
      <c r="D40" s="93"/>
      <c r="E40" s="94" t="str">
        <f>IFERROR(VLOOKUP(B40&amp;D40,数式用!$F$3:$H$125,3,FALSE),"")</f>
        <v/>
      </c>
      <c r="F40" s="95" t="str">
        <f>IFERROR(INDEX('事業リスト（ＢＤ）'!$J$4:$P$40,MATCH(B40,'事業リスト（ＢＤ）'!$E$4:$E$40,0),MATCH(D40,'事業リスト（ＢＤ）'!$J$3:$P$3,0)),"")</f>
        <v/>
      </c>
      <c r="G40" s="96"/>
      <c r="H40" s="96"/>
      <c r="I40" s="97">
        <f>G40-H40</f>
        <v>0</v>
      </c>
      <c r="J40" s="96"/>
      <c r="K40" s="96"/>
      <c r="L40" s="96"/>
      <c r="M40" s="75" t="str">
        <f>IFERROR(VLOOKUP(B40,事業リスト!$D$4:$F$33,3,FALSE),"")</f>
        <v/>
      </c>
      <c r="N40" s="98" t="str">
        <f t="shared" si="0"/>
        <v/>
      </c>
      <c r="O40" s="99"/>
      <c r="P40" s="100" t="str">
        <f t="shared" si="2"/>
        <v/>
      </c>
      <c r="Q40" s="101" t="str">
        <f t="shared" si="5"/>
        <v/>
      </c>
      <c r="R40" s="97">
        <f t="shared" si="3"/>
        <v>0</v>
      </c>
      <c r="S40" s="214"/>
      <c r="T40" s="99"/>
      <c r="U40" s="99"/>
      <c r="V40" s="186">
        <f t="shared" si="4"/>
        <v>0</v>
      </c>
      <c r="W40" s="190" t="str">
        <f>IF(D40='事業リスト（ＢＤ）'!$J$3,"直接",IF(D40='事業リスト（ＢＤ）'!$K$3,"直接",IF(D40='事業リスト（ＢＤ）'!$L$3,"直接","間接")))</f>
        <v>間接</v>
      </c>
    </row>
    <row r="41" spans="1:23">
      <c r="A41" s="90"/>
      <c r="B41" s="91"/>
      <c r="C41" s="92"/>
      <c r="D41" s="93"/>
      <c r="E41" s="94" t="str">
        <f>IFERROR(VLOOKUP(B41&amp;D41,数式用!$F$3:$H$125,3,FALSE),"")</f>
        <v/>
      </c>
      <c r="F41" s="95" t="str">
        <f>IFERROR(INDEX('事業リスト（ＢＤ）'!$J$4:$P$40,MATCH(B41,'事業リスト（ＢＤ）'!$E$4:$E$40,0),MATCH(D41,'事業リスト（ＢＤ）'!$J$3:$P$3,0)),"")</f>
        <v/>
      </c>
      <c r="G41" s="96"/>
      <c r="H41" s="96"/>
      <c r="I41" s="97">
        <f t="shared" ref="I41:I53" si="6">G41-H41</f>
        <v>0</v>
      </c>
      <c r="J41" s="96"/>
      <c r="K41" s="96"/>
      <c r="L41" s="96"/>
      <c r="M41" s="75" t="str">
        <f>IFERROR(VLOOKUP(B41,事業リスト!$D$4:$F$33,3,FALSE),"")</f>
        <v/>
      </c>
      <c r="N41" s="98" t="str">
        <f t="shared" si="0"/>
        <v/>
      </c>
      <c r="O41" s="99"/>
      <c r="P41" s="100" t="str">
        <f t="shared" si="2"/>
        <v/>
      </c>
      <c r="Q41" s="101" t="str">
        <f t="shared" si="5"/>
        <v/>
      </c>
      <c r="R41" s="97">
        <f t="shared" si="3"/>
        <v>0</v>
      </c>
      <c r="S41" s="214"/>
      <c r="T41" s="99"/>
      <c r="U41" s="99"/>
      <c r="V41" s="186">
        <f t="shared" si="4"/>
        <v>0</v>
      </c>
      <c r="W41" s="190" t="str">
        <f>IF(D41='事業リスト（ＢＤ）'!$J$3,"直接",IF(D41='事業リスト（ＢＤ）'!$K$3,"直接",IF(D41='事業リスト（ＢＤ）'!$L$3,"直接","間接")))</f>
        <v>間接</v>
      </c>
    </row>
    <row r="42" spans="1:23">
      <c r="A42" s="90"/>
      <c r="B42" s="91"/>
      <c r="C42" s="92"/>
      <c r="D42" s="93"/>
      <c r="E42" s="94" t="str">
        <f>IFERROR(VLOOKUP(B42&amp;D42,数式用!$F$3:$H$125,3,FALSE),"")</f>
        <v/>
      </c>
      <c r="F42" s="95" t="str">
        <f>IFERROR(INDEX('事業リスト（ＢＤ）'!$J$4:$P$40,MATCH(B42,'事業リスト（ＢＤ）'!$E$4:$E$40,0),MATCH(D42,'事業リスト（ＢＤ）'!$J$3:$P$3,0)),"")</f>
        <v/>
      </c>
      <c r="G42" s="96"/>
      <c r="H42" s="96"/>
      <c r="I42" s="97">
        <f t="shared" si="6"/>
        <v>0</v>
      </c>
      <c r="J42" s="96"/>
      <c r="K42" s="96"/>
      <c r="L42" s="96"/>
      <c r="M42" s="75" t="str">
        <f>IFERROR(VLOOKUP(B42,事業リスト!$D$4:$F$33,3,FALSE),"")</f>
        <v/>
      </c>
      <c r="N42" s="98" t="str">
        <f t="shared" si="0"/>
        <v/>
      </c>
      <c r="O42" s="99"/>
      <c r="P42" s="100" t="str">
        <f t="shared" si="2"/>
        <v/>
      </c>
      <c r="Q42" s="101" t="str">
        <f t="shared" si="5"/>
        <v/>
      </c>
      <c r="R42" s="97">
        <f t="shared" si="3"/>
        <v>0</v>
      </c>
      <c r="S42" s="214"/>
      <c r="T42" s="99"/>
      <c r="U42" s="99"/>
      <c r="V42" s="186">
        <f t="shared" si="4"/>
        <v>0</v>
      </c>
      <c r="W42" s="190" t="str">
        <f>IF(D42='事業リスト（ＢＤ）'!$J$3,"直接",IF(D42='事業リスト（ＢＤ）'!$K$3,"直接",IF(D42='事業リスト（ＢＤ）'!$L$3,"直接","間接")))</f>
        <v>間接</v>
      </c>
    </row>
    <row r="43" spans="1:23">
      <c r="A43" s="90"/>
      <c r="B43" s="91"/>
      <c r="C43" s="92"/>
      <c r="D43" s="93"/>
      <c r="E43" s="94" t="str">
        <f>IFERROR(VLOOKUP(B43&amp;D43,数式用!$F$3:$H$125,3,FALSE),"")</f>
        <v/>
      </c>
      <c r="F43" s="95" t="str">
        <f>IFERROR(INDEX('事業リスト（ＢＤ）'!$J$4:$P$40,MATCH(B43,'事業リスト（ＢＤ）'!$E$4:$E$40,0),MATCH(D43,'事業リスト（ＢＤ）'!$J$3:$P$3,0)),"")</f>
        <v/>
      </c>
      <c r="G43" s="96"/>
      <c r="H43" s="96"/>
      <c r="I43" s="97">
        <f t="shared" si="6"/>
        <v>0</v>
      </c>
      <c r="J43" s="96"/>
      <c r="K43" s="96"/>
      <c r="L43" s="96"/>
      <c r="M43" s="75" t="str">
        <f>IFERROR(VLOOKUP(B43,事業リスト!$D$4:$F$33,3,FALSE),"")</f>
        <v/>
      </c>
      <c r="N43" s="98" t="str">
        <f t="shared" si="0"/>
        <v/>
      </c>
      <c r="O43" s="99"/>
      <c r="P43" s="100" t="str">
        <f t="shared" si="2"/>
        <v/>
      </c>
      <c r="Q43" s="101" t="str">
        <f t="shared" si="5"/>
        <v/>
      </c>
      <c r="R43" s="97">
        <f t="shared" si="3"/>
        <v>0</v>
      </c>
      <c r="S43" s="214"/>
      <c r="T43" s="99"/>
      <c r="U43" s="99"/>
      <c r="V43" s="186">
        <f t="shared" si="4"/>
        <v>0</v>
      </c>
      <c r="W43" s="190" t="str">
        <f>IF(D43='事業リスト（ＢＤ）'!$J$3,"直接",IF(D43='事業リスト（ＢＤ）'!$K$3,"直接",IF(D43='事業リスト（ＢＤ）'!$L$3,"直接","間接")))</f>
        <v>間接</v>
      </c>
    </row>
    <row r="44" spans="1:23">
      <c r="A44" s="90"/>
      <c r="B44" s="91"/>
      <c r="C44" s="92"/>
      <c r="D44" s="93"/>
      <c r="E44" s="94" t="str">
        <f>IFERROR(VLOOKUP(B44&amp;D44,数式用!$F$3:$H$125,3,FALSE),"")</f>
        <v/>
      </c>
      <c r="F44" s="95" t="str">
        <f>IFERROR(INDEX('事業リスト（ＢＤ）'!$J$4:$P$40,MATCH(B44,'事業リスト（ＢＤ）'!$E$4:$E$40,0),MATCH(D44,'事業リスト（ＢＤ）'!$J$3:$P$3,0)),"")</f>
        <v/>
      </c>
      <c r="G44" s="96"/>
      <c r="H44" s="96"/>
      <c r="I44" s="97">
        <f t="shared" si="6"/>
        <v>0</v>
      </c>
      <c r="J44" s="96"/>
      <c r="K44" s="96"/>
      <c r="L44" s="96"/>
      <c r="M44" s="75" t="str">
        <f>IFERROR(VLOOKUP(B44,事業リスト!$D$4:$F$33,3,FALSE),"")</f>
        <v/>
      </c>
      <c r="N44" s="98" t="str">
        <f t="shared" si="0"/>
        <v/>
      </c>
      <c r="O44" s="99"/>
      <c r="P44" s="100" t="str">
        <f t="shared" si="2"/>
        <v/>
      </c>
      <c r="Q44" s="101" t="str">
        <f t="shared" si="5"/>
        <v/>
      </c>
      <c r="R44" s="97">
        <f t="shared" si="3"/>
        <v>0</v>
      </c>
      <c r="S44" s="214"/>
      <c r="T44" s="99"/>
      <c r="U44" s="99"/>
      <c r="V44" s="186">
        <f t="shared" si="4"/>
        <v>0</v>
      </c>
      <c r="W44" s="190" t="str">
        <f>IF(D44='事業リスト（ＢＤ）'!$J$3,"直接",IF(D44='事業リスト（ＢＤ）'!$K$3,"直接",IF(D44='事業リスト（ＢＤ）'!$L$3,"直接","間接")))</f>
        <v>間接</v>
      </c>
    </row>
    <row r="45" spans="1:23">
      <c r="A45" s="90"/>
      <c r="B45" s="91"/>
      <c r="C45" s="92"/>
      <c r="D45" s="93"/>
      <c r="E45" s="94" t="str">
        <f>IFERROR(VLOOKUP(B45&amp;D45,数式用!$F$3:$H$125,3,FALSE),"")</f>
        <v/>
      </c>
      <c r="F45" s="95" t="str">
        <f>IFERROR(INDEX('事業リスト（ＢＤ）'!$J$4:$P$40,MATCH(B45,'事業リスト（ＢＤ）'!$E$4:$E$40,0),MATCH(D45,'事業リスト（ＢＤ）'!$J$3:$P$3,0)),"")</f>
        <v/>
      </c>
      <c r="G45" s="96"/>
      <c r="H45" s="96"/>
      <c r="I45" s="97">
        <f t="shared" si="6"/>
        <v>0</v>
      </c>
      <c r="J45" s="96"/>
      <c r="K45" s="96"/>
      <c r="L45" s="96"/>
      <c r="M45" s="75" t="str">
        <f>IFERROR(VLOOKUP(B45,事業リスト!$D$4:$F$33,3,FALSE),"")</f>
        <v/>
      </c>
      <c r="N45" s="98" t="str">
        <f t="shared" si="0"/>
        <v/>
      </c>
      <c r="O45" s="99"/>
      <c r="P45" s="100" t="str">
        <f t="shared" si="2"/>
        <v/>
      </c>
      <c r="Q45" s="101" t="str">
        <f t="shared" si="5"/>
        <v/>
      </c>
      <c r="R45" s="97">
        <f t="shared" si="3"/>
        <v>0</v>
      </c>
      <c r="S45" s="214"/>
      <c r="T45" s="99"/>
      <c r="U45" s="99"/>
      <c r="V45" s="186">
        <f t="shared" si="4"/>
        <v>0</v>
      </c>
      <c r="W45" s="190" t="str">
        <f>IF(D45='事業リスト（ＢＤ）'!$J$3,"直接",IF(D45='事業リスト（ＢＤ）'!$K$3,"直接",IF(D45='事業リスト（ＢＤ）'!$L$3,"直接","間接")))</f>
        <v>間接</v>
      </c>
    </row>
    <row r="46" spans="1:23">
      <c r="A46" s="90"/>
      <c r="B46" s="91"/>
      <c r="C46" s="92"/>
      <c r="D46" s="93"/>
      <c r="E46" s="94" t="str">
        <f>IFERROR(VLOOKUP(B46&amp;D46,数式用!$F$3:$H$125,3,FALSE),"")</f>
        <v/>
      </c>
      <c r="F46" s="95" t="str">
        <f>IFERROR(INDEX('事業リスト（ＢＤ）'!$J$4:$P$40,MATCH(B46,'事業リスト（ＢＤ）'!$E$4:$E$40,0),MATCH(D46,'事業リスト（ＢＤ）'!$J$3:$P$3,0)),"")</f>
        <v/>
      </c>
      <c r="G46" s="96"/>
      <c r="H46" s="96"/>
      <c r="I46" s="97">
        <f t="shared" si="6"/>
        <v>0</v>
      </c>
      <c r="J46" s="96"/>
      <c r="K46" s="96"/>
      <c r="L46" s="96"/>
      <c r="M46" s="75" t="str">
        <f>IFERROR(VLOOKUP(B46,事業リスト!$D$4:$F$33,3,FALSE),"")</f>
        <v/>
      </c>
      <c r="N46" s="98" t="str">
        <f t="shared" si="0"/>
        <v/>
      </c>
      <c r="O46" s="99"/>
      <c r="P46" s="100" t="str">
        <f t="shared" si="2"/>
        <v/>
      </c>
      <c r="Q46" s="101" t="str">
        <f t="shared" si="5"/>
        <v/>
      </c>
      <c r="R46" s="97">
        <f t="shared" si="3"/>
        <v>0</v>
      </c>
      <c r="S46" s="214"/>
      <c r="T46" s="99"/>
      <c r="U46" s="99"/>
      <c r="V46" s="186">
        <f t="shared" si="4"/>
        <v>0</v>
      </c>
      <c r="W46" s="190" t="str">
        <f>IF(D46='事業リスト（ＢＤ）'!$J$3,"直接",IF(D46='事業リスト（ＢＤ）'!$K$3,"直接",IF(D46='事業リスト（ＢＤ）'!$L$3,"直接","間接")))</f>
        <v>間接</v>
      </c>
    </row>
    <row r="47" spans="1:23">
      <c r="A47" s="90"/>
      <c r="B47" s="91"/>
      <c r="C47" s="92"/>
      <c r="D47" s="93"/>
      <c r="E47" s="94" t="str">
        <f>IFERROR(VLOOKUP(B47&amp;D47,数式用!$F$3:$H$125,3,FALSE),"")</f>
        <v/>
      </c>
      <c r="F47" s="95" t="str">
        <f>IFERROR(INDEX('事業リスト（ＢＤ）'!$J$4:$P$40,MATCH(B47,'事業リスト（ＢＤ）'!$E$4:$E$40,0),MATCH(D47,'事業リスト（ＢＤ）'!$J$3:$P$3,0)),"")</f>
        <v/>
      </c>
      <c r="G47" s="96"/>
      <c r="H47" s="96"/>
      <c r="I47" s="97">
        <f t="shared" si="6"/>
        <v>0</v>
      </c>
      <c r="J47" s="96"/>
      <c r="K47" s="96"/>
      <c r="L47" s="96"/>
      <c r="M47" s="75" t="str">
        <f>IFERROR(VLOOKUP(B47,事業リスト!$D$4:$F$33,3,FALSE),"")</f>
        <v/>
      </c>
      <c r="N47" s="98" t="str">
        <f t="shared" si="0"/>
        <v/>
      </c>
      <c r="O47" s="99"/>
      <c r="P47" s="100" t="str">
        <f t="shared" si="2"/>
        <v/>
      </c>
      <c r="Q47" s="101" t="str">
        <f t="shared" si="5"/>
        <v/>
      </c>
      <c r="R47" s="97">
        <f t="shared" si="3"/>
        <v>0</v>
      </c>
      <c r="S47" s="214"/>
      <c r="T47" s="99"/>
      <c r="U47" s="99"/>
      <c r="V47" s="186">
        <f t="shared" si="4"/>
        <v>0</v>
      </c>
      <c r="W47" s="190" t="str">
        <f>IF(D47='事業リスト（ＢＤ）'!$J$3,"直接",IF(D47='事業リスト（ＢＤ）'!$K$3,"直接",IF(D47='事業リスト（ＢＤ）'!$L$3,"直接","間接")))</f>
        <v>間接</v>
      </c>
    </row>
    <row r="48" spans="1:23">
      <c r="A48" s="90"/>
      <c r="B48" s="91"/>
      <c r="C48" s="92"/>
      <c r="D48" s="93"/>
      <c r="E48" s="94" t="str">
        <f>IFERROR(VLOOKUP(B48&amp;D48,数式用!$F$3:$H$125,3,FALSE),"")</f>
        <v/>
      </c>
      <c r="F48" s="95" t="str">
        <f>IFERROR(INDEX('事業リスト（ＢＤ）'!$J$4:$P$40,MATCH(B48,'事業リスト（ＢＤ）'!$E$4:$E$40,0),MATCH(D48,'事業リスト（ＢＤ）'!$J$3:$P$3,0)),"")</f>
        <v/>
      </c>
      <c r="G48" s="96"/>
      <c r="H48" s="96"/>
      <c r="I48" s="97">
        <f t="shared" si="6"/>
        <v>0</v>
      </c>
      <c r="J48" s="96"/>
      <c r="K48" s="96"/>
      <c r="L48" s="96"/>
      <c r="M48" s="75" t="str">
        <f>IFERROR(VLOOKUP(B48,事業リスト!$D$4:$F$33,3,FALSE),"")</f>
        <v/>
      </c>
      <c r="N48" s="98" t="str">
        <f t="shared" si="0"/>
        <v/>
      </c>
      <c r="O48" s="99"/>
      <c r="P48" s="100" t="str">
        <f t="shared" si="2"/>
        <v/>
      </c>
      <c r="Q48" s="101" t="str">
        <f t="shared" si="5"/>
        <v/>
      </c>
      <c r="R48" s="97">
        <f t="shared" si="3"/>
        <v>0</v>
      </c>
      <c r="S48" s="214"/>
      <c r="T48" s="99"/>
      <c r="U48" s="99"/>
      <c r="V48" s="186">
        <f t="shared" si="4"/>
        <v>0</v>
      </c>
      <c r="W48" s="190" t="str">
        <f>IF(D48='事業リスト（ＢＤ）'!$J$3,"直接",IF(D48='事業リスト（ＢＤ）'!$K$3,"直接",IF(D48='事業リスト（ＢＤ）'!$L$3,"直接","間接")))</f>
        <v>間接</v>
      </c>
    </row>
    <row r="49" spans="1:23">
      <c r="A49" s="90"/>
      <c r="B49" s="91"/>
      <c r="C49" s="92"/>
      <c r="D49" s="93"/>
      <c r="E49" s="94" t="str">
        <f>IFERROR(VLOOKUP(B49&amp;D49,数式用!$F$3:$H$125,3,FALSE),"")</f>
        <v/>
      </c>
      <c r="F49" s="95" t="str">
        <f>IFERROR(INDEX('事業リスト（ＢＤ）'!$J$4:$P$40,MATCH(B49,'事業リスト（ＢＤ）'!$E$4:$E$40,0),MATCH(D49,'事業リスト（ＢＤ）'!$J$3:$P$3,0)),"")</f>
        <v/>
      </c>
      <c r="G49" s="96"/>
      <c r="H49" s="96"/>
      <c r="I49" s="97">
        <f t="shared" si="6"/>
        <v>0</v>
      </c>
      <c r="J49" s="96"/>
      <c r="K49" s="96"/>
      <c r="L49" s="96"/>
      <c r="M49" s="75" t="str">
        <f>IFERROR(VLOOKUP(B49,事業リスト!$D$4:$F$33,3,FALSE),"")</f>
        <v/>
      </c>
      <c r="N49" s="98" t="str">
        <f t="shared" si="0"/>
        <v/>
      </c>
      <c r="O49" s="99"/>
      <c r="P49" s="100" t="str">
        <f t="shared" si="2"/>
        <v/>
      </c>
      <c r="Q49" s="101" t="str">
        <f t="shared" si="5"/>
        <v/>
      </c>
      <c r="R49" s="97">
        <f t="shared" si="3"/>
        <v>0</v>
      </c>
      <c r="S49" s="214"/>
      <c r="T49" s="99"/>
      <c r="U49" s="99"/>
      <c r="V49" s="186">
        <f t="shared" si="4"/>
        <v>0</v>
      </c>
      <c r="W49" s="190" t="str">
        <f>IF(D49='事業リスト（ＢＤ）'!$J$3,"直接",IF(D49='事業リスト（ＢＤ）'!$K$3,"直接",IF(D49='事業リスト（ＢＤ）'!$L$3,"直接","間接")))</f>
        <v>間接</v>
      </c>
    </row>
    <row r="50" spans="1:23">
      <c r="A50" s="90"/>
      <c r="B50" s="91"/>
      <c r="C50" s="92"/>
      <c r="D50" s="93"/>
      <c r="E50" s="94" t="str">
        <f>IFERROR(VLOOKUP(B50&amp;D50,数式用!$F$3:$H$125,3,FALSE),"")</f>
        <v/>
      </c>
      <c r="F50" s="95" t="str">
        <f>IFERROR(INDEX('事業リスト（ＢＤ）'!$J$4:$P$40,MATCH(B50,'事業リスト（ＢＤ）'!$E$4:$E$40,0),MATCH(D50,'事業リスト（ＢＤ）'!$J$3:$P$3,0)),"")</f>
        <v/>
      </c>
      <c r="G50" s="96"/>
      <c r="H50" s="96"/>
      <c r="I50" s="97">
        <f t="shared" si="6"/>
        <v>0</v>
      </c>
      <c r="J50" s="96"/>
      <c r="K50" s="96"/>
      <c r="L50" s="96"/>
      <c r="M50" s="75" t="str">
        <f>IFERROR(VLOOKUP(B50,事業リスト!$D$4:$F$33,3,FALSE),"")</f>
        <v/>
      </c>
      <c r="N50" s="98" t="str">
        <f t="shared" si="0"/>
        <v/>
      </c>
      <c r="O50" s="99"/>
      <c r="P50" s="100" t="str">
        <f t="shared" si="2"/>
        <v/>
      </c>
      <c r="Q50" s="101" t="str">
        <f t="shared" si="5"/>
        <v/>
      </c>
      <c r="R50" s="97">
        <f t="shared" si="3"/>
        <v>0</v>
      </c>
      <c r="S50" s="214"/>
      <c r="T50" s="99"/>
      <c r="U50" s="99"/>
      <c r="V50" s="186">
        <f t="shared" si="4"/>
        <v>0</v>
      </c>
      <c r="W50" s="190" t="str">
        <f>IF(D50='事業リスト（ＢＤ）'!$J$3,"直接",IF(D50='事業リスト（ＢＤ）'!$K$3,"直接",IF(D50='事業リスト（ＢＤ）'!$L$3,"直接","間接")))</f>
        <v>間接</v>
      </c>
    </row>
    <row r="51" spans="1:23">
      <c r="A51" s="90"/>
      <c r="B51" s="91"/>
      <c r="C51" s="92"/>
      <c r="D51" s="93"/>
      <c r="E51" s="94" t="str">
        <f>IFERROR(VLOOKUP(B51&amp;D51,数式用!$F$3:$H$125,3,FALSE),"")</f>
        <v/>
      </c>
      <c r="F51" s="95" t="str">
        <f>IFERROR(INDEX('事業リスト（ＢＤ）'!$J$4:$P$40,MATCH(B51,'事業リスト（ＢＤ）'!$E$4:$E$40,0),MATCH(D51,'事業リスト（ＢＤ）'!$J$3:$P$3,0)),"")</f>
        <v/>
      </c>
      <c r="G51" s="96"/>
      <c r="H51" s="96"/>
      <c r="I51" s="97">
        <f t="shared" si="6"/>
        <v>0</v>
      </c>
      <c r="J51" s="96"/>
      <c r="K51" s="96"/>
      <c r="L51" s="96"/>
      <c r="M51" s="75" t="str">
        <f>IFERROR(VLOOKUP(B51,事業リスト!$D$4:$F$33,3,FALSE),"")</f>
        <v/>
      </c>
      <c r="N51" s="98" t="str">
        <f t="shared" si="0"/>
        <v/>
      </c>
      <c r="O51" s="99"/>
      <c r="P51" s="100" t="str">
        <f t="shared" si="2"/>
        <v/>
      </c>
      <c r="Q51" s="101" t="str">
        <f t="shared" si="5"/>
        <v/>
      </c>
      <c r="R51" s="97">
        <f t="shared" si="3"/>
        <v>0</v>
      </c>
      <c r="S51" s="214"/>
      <c r="T51" s="99"/>
      <c r="U51" s="99"/>
      <c r="V51" s="186">
        <f t="shared" si="4"/>
        <v>0</v>
      </c>
      <c r="W51" s="190" t="str">
        <f>IF(D51='事業リスト（ＢＤ）'!$J$3,"直接",IF(D51='事業リスト（ＢＤ）'!$K$3,"直接",IF(D51='事業リスト（ＢＤ）'!$L$3,"直接","間接")))</f>
        <v>間接</v>
      </c>
    </row>
    <row r="52" spans="1:23">
      <c r="A52" s="90"/>
      <c r="B52" s="91"/>
      <c r="C52" s="103"/>
      <c r="D52" s="93"/>
      <c r="E52" s="94" t="str">
        <f>IFERROR(VLOOKUP(B52&amp;D52,数式用!$F$3:$H$125,3,FALSE),"")</f>
        <v/>
      </c>
      <c r="F52" s="95" t="str">
        <f>IFERROR(INDEX('事業リスト（ＢＤ）'!$J$4:$P$40,MATCH(B52,'事業リスト（ＢＤ）'!$E$4:$E$40,0),MATCH(D52,'事業リスト（ＢＤ）'!$J$3:$P$3,0)),"")</f>
        <v/>
      </c>
      <c r="G52" s="104"/>
      <c r="H52" s="104"/>
      <c r="I52" s="97">
        <f t="shared" si="6"/>
        <v>0</v>
      </c>
      <c r="J52" s="105"/>
      <c r="K52" s="104"/>
      <c r="L52" s="104"/>
      <c r="M52" s="75" t="str">
        <f>IFERROR(VLOOKUP(B52,事業リスト!$D$4:$F$33,3,FALSE),"")</f>
        <v/>
      </c>
      <c r="N52" s="98" t="str">
        <f>IFERROR(IF(M52="-","-",L52-M52),"")</f>
        <v/>
      </c>
      <c r="O52" s="99"/>
      <c r="P52" s="100" t="str">
        <f t="shared" si="2"/>
        <v/>
      </c>
      <c r="Q52" s="101" t="str">
        <f t="shared" si="5"/>
        <v/>
      </c>
      <c r="R52" s="97">
        <f t="shared" si="3"/>
        <v>0</v>
      </c>
      <c r="S52" s="214"/>
      <c r="T52" s="99"/>
      <c r="U52" s="99"/>
      <c r="V52" s="186">
        <f t="shared" si="4"/>
        <v>0</v>
      </c>
      <c r="W52" s="190" t="str">
        <f>IF(D52='事業リスト（ＢＤ）'!$J$3,"直接",IF(D52='事業リスト（ＢＤ）'!$K$3,"直接",IF(D52='事業リスト（ＢＤ）'!$L$3,"直接","間接")))</f>
        <v>間接</v>
      </c>
    </row>
    <row r="53" spans="1:23" ht="14.25" thickBot="1">
      <c r="B53" s="91"/>
      <c r="C53" s="173"/>
      <c r="D53" s="93"/>
      <c r="E53" s="94" t="str">
        <f>IFERROR(VLOOKUP(B53&amp;D53,数式用!$F$3:$H$125,3,FALSE),"")</f>
        <v/>
      </c>
      <c r="F53" s="95" t="str">
        <f>IFERROR(INDEX('事業リスト（ＢＤ）'!$J$4:$P$40,MATCH(B53,'事業リスト（ＢＤ）'!$E$4:$E$40,0),MATCH(D53,'事業リスト（ＢＤ）'!$J$3:$P$3,0)),"")</f>
        <v/>
      </c>
      <c r="G53" s="172"/>
      <c r="H53" s="172"/>
      <c r="I53" s="97">
        <f t="shared" si="6"/>
        <v>0</v>
      </c>
      <c r="J53" s="172"/>
      <c r="K53" s="172"/>
      <c r="L53" s="172"/>
      <c r="M53" s="75" t="str">
        <f>IFERROR(VLOOKUP(B53,事業リスト!$D$4:$F$33,3,FALSE),"")</f>
        <v/>
      </c>
      <c r="N53" s="106"/>
      <c r="O53" s="172"/>
      <c r="P53" s="100" t="str">
        <f t="shared" si="2"/>
        <v/>
      </c>
      <c r="Q53" s="101" t="str">
        <f t="shared" si="5"/>
        <v/>
      </c>
      <c r="R53" s="97">
        <f t="shared" si="3"/>
        <v>0</v>
      </c>
      <c r="S53" s="215"/>
      <c r="T53" s="172"/>
      <c r="U53" s="172"/>
      <c r="V53" s="186">
        <f t="shared" si="4"/>
        <v>0</v>
      </c>
      <c r="W53" s="190" t="str">
        <f>IF(D53='事業リスト（ＢＤ）'!$J$3,"直接",IF(D53='事業リスト（ＢＤ）'!$K$3,"直接",IF(D53='事業リスト（ＢＤ）'!$L$3,"直接","間接")))</f>
        <v>間接</v>
      </c>
    </row>
    <row r="54" spans="1:23" ht="14.25" thickTop="1">
      <c r="B54" s="107" t="s">
        <v>123</v>
      </c>
      <c r="C54" s="108">
        <f>SUBTOTAL(3,C7:C52)</f>
        <v>0</v>
      </c>
      <c r="D54" s="109"/>
      <c r="E54" s="109"/>
      <c r="F54" s="110"/>
      <c r="G54" s="111">
        <f t="shared" ref="G54:V54" si="7">SUBTOTAL(9,G7:G52)</f>
        <v>0</v>
      </c>
      <c r="H54" s="111">
        <f t="shared" si="7"/>
        <v>0</v>
      </c>
      <c r="I54" s="111">
        <f t="shared" si="7"/>
        <v>0</v>
      </c>
      <c r="J54" s="111">
        <f t="shared" si="7"/>
        <v>0</v>
      </c>
      <c r="K54" s="111">
        <f t="shared" si="7"/>
        <v>0</v>
      </c>
      <c r="L54" s="111">
        <f t="shared" si="7"/>
        <v>0</v>
      </c>
      <c r="M54" s="111">
        <f t="shared" si="7"/>
        <v>0</v>
      </c>
      <c r="N54" s="111">
        <f t="shared" si="7"/>
        <v>0</v>
      </c>
      <c r="O54" s="111">
        <f t="shared" si="7"/>
        <v>0</v>
      </c>
      <c r="P54" s="111">
        <f t="shared" si="7"/>
        <v>0</v>
      </c>
      <c r="Q54" s="111">
        <f t="shared" si="7"/>
        <v>0</v>
      </c>
      <c r="R54" s="111">
        <f t="shared" si="7"/>
        <v>0</v>
      </c>
      <c r="S54" s="111">
        <f t="shared" si="7"/>
        <v>0</v>
      </c>
      <c r="T54" s="111">
        <f t="shared" si="7"/>
        <v>0</v>
      </c>
      <c r="U54" s="111">
        <f t="shared" si="7"/>
        <v>0</v>
      </c>
      <c r="V54" s="187">
        <f t="shared" si="7"/>
        <v>0</v>
      </c>
      <c r="W54" s="190"/>
    </row>
    <row r="57" spans="1:23" s="196" customFormat="1">
      <c r="A57" s="195"/>
      <c r="B57" s="195"/>
      <c r="C57" s="195"/>
      <c r="G57" s="197"/>
      <c r="P57" s="198"/>
      <c r="Q57" s="199"/>
      <c r="R57" s="198"/>
      <c r="S57" s="198"/>
    </row>
    <row r="58" spans="1:23" s="196" customFormat="1">
      <c r="A58" s="387"/>
      <c r="B58" s="200"/>
      <c r="C58" s="200"/>
      <c r="G58" s="201"/>
      <c r="P58" s="202"/>
      <c r="Q58" s="199"/>
      <c r="R58" s="202"/>
      <c r="S58" s="202"/>
    </row>
    <row r="59" spans="1:23" s="196" customFormat="1">
      <c r="A59" s="387"/>
      <c r="B59" s="203"/>
      <c r="C59" s="203"/>
      <c r="G59" s="201"/>
      <c r="P59" s="201"/>
      <c r="Q59" s="199"/>
      <c r="R59" s="202"/>
      <c r="S59" s="202"/>
    </row>
    <row r="60" spans="1:23" s="196" customFormat="1">
      <c r="A60" s="387"/>
      <c r="B60" s="203"/>
      <c r="C60" s="203"/>
      <c r="G60" s="201"/>
      <c r="P60" s="202"/>
      <c r="Q60" s="199"/>
      <c r="R60" s="202"/>
      <c r="S60" s="202"/>
    </row>
    <row r="61" spans="1:23" s="196" customFormat="1">
      <c r="A61" s="387"/>
      <c r="B61" s="203"/>
      <c r="C61" s="203"/>
      <c r="G61" s="201"/>
      <c r="P61" s="202"/>
      <c r="Q61" s="199"/>
      <c r="R61" s="202"/>
      <c r="S61" s="202"/>
    </row>
    <row r="62" spans="1:23" s="196" customFormat="1">
      <c r="A62" s="387"/>
      <c r="B62" s="203"/>
      <c r="C62" s="204"/>
      <c r="G62" s="201"/>
      <c r="P62" s="202"/>
      <c r="Q62" s="199"/>
      <c r="R62" s="202"/>
      <c r="S62" s="202"/>
    </row>
    <row r="63" spans="1:23" s="196" customFormat="1">
      <c r="A63" s="387"/>
      <c r="B63" s="203"/>
      <c r="C63" s="204"/>
      <c r="G63" s="201"/>
      <c r="P63" s="202"/>
      <c r="Q63" s="199"/>
      <c r="R63" s="202"/>
      <c r="S63" s="202"/>
    </row>
    <row r="64" spans="1:23" s="196" customFormat="1">
      <c r="A64" s="387"/>
      <c r="B64" s="203"/>
      <c r="C64" s="203"/>
      <c r="G64" s="201"/>
      <c r="P64" s="202"/>
      <c r="Q64" s="199"/>
      <c r="R64" s="202"/>
      <c r="S64" s="202"/>
    </row>
    <row r="65" spans="1:19" s="196" customFormat="1">
      <c r="A65" s="387"/>
      <c r="B65" s="203"/>
      <c r="C65" s="203"/>
      <c r="G65" s="201"/>
      <c r="P65" s="202"/>
      <c r="Q65" s="199"/>
      <c r="R65" s="202"/>
      <c r="S65" s="202"/>
    </row>
    <row r="66" spans="1:19" s="196" customFormat="1">
      <c r="A66" s="387"/>
      <c r="B66" s="203"/>
      <c r="C66" s="205"/>
      <c r="G66" s="201"/>
      <c r="P66" s="202"/>
      <c r="Q66" s="199"/>
      <c r="R66" s="202"/>
      <c r="S66" s="202"/>
    </row>
    <row r="67" spans="1:19" s="196" customFormat="1">
      <c r="A67" s="387"/>
      <c r="B67" s="206"/>
      <c r="C67" s="197"/>
      <c r="G67" s="201"/>
      <c r="P67" s="201"/>
      <c r="Q67" s="199"/>
      <c r="R67" s="201"/>
      <c r="S67" s="201"/>
    </row>
    <row r="68" spans="1:19" s="196" customFormat="1">
      <c r="A68" s="387"/>
      <c r="B68" s="200"/>
      <c r="C68" s="200"/>
      <c r="G68" s="201"/>
      <c r="P68" s="202"/>
      <c r="Q68" s="199"/>
      <c r="R68" s="202"/>
      <c r="S68" s="202"/>
    </row>
    <row r="69" spans="1:19" s="196" customFormat="1">
      <c r="A69" s="387"/>
      <c r="B69" s="203"/>
      <c r="C69" s="204"/>
      <c r="G69" s="201"/>
      <c r="P69" s="201"/>
      <c r="Q69" s="199"/>
      <c r="R69" s="202"/>
      <c r="S69" s="202"/>
    </row>
    <row r="70" spans="1:19" s="196" customFormat="1">
      <c r="A70" s="387"/>
      <c r="B70" s="203"/>
      <c r="C70" s="204"/>
      <c r="G70" s="201"/>
      <c r="P70" s="202"/>
      <c r="Q70" s="199"/>
      <c r="R70" s="202"/>
      <c r="S70" s="202"/>
    </row>
    <row r="71" spans="1:19" s="196" customFormat="1">
      <c r="A71" s="387"/>
      <c r="B71" s="206"/>
      <c r="C71" s="197"/>
      <c r="G71" s="201"/>
      <c r="P71" s="201"/>
      <c r="Q71" s="199"/>
      <c r="R71" s="201"/>
      <c r="S71" s="201"/>
    </row>
    <row r="72" spans="1:19" s="196" customFormat="1">
      <c r="A72" s="387"/>
      <c r="B72" s="200"/>
      <c r="C72" s="200"/>
      <c r="G72" s="201"/>
      <c r="P72" s="202"/>
      <c r="Q72" s="199"/>
      <c r="R72" s="202"/>
      <c r="S72" s="202"/>
    </row>
    <row r="73" spans="1:19" s="196" customFormat="1">
      <c r="A73" s="387"/>
      <c r="B73" s="392"/>
      <c r="C73" s="392"/>
      <c r="G73" s="201"/>
      <c r="P73" s="202"/>
      <c r="Q73" s="199"/>
      <c r="R73" s="202"/>
      <c r="S73" s="202"/>
    </row>
    <row r="74" spans="1:19" s="196" customFormat="1">
      <c r="A74" s="387"/>
      <c r="B74" s="203"/>
      <c r="C74" s="203"/>
      <c r="G74" s="201"/>
      <c r="P74" s="201"/>
      <c r="Q74" s="199"/>
      <c r="R74" s="202"/>
      <c r="S74" s="202"/>
    </row>
    <row r="75" spans="1:19" s="196" customFormat="1">
      <c r="A75" s="387"/>
      <c r="B75" s="203"/>
      <c r="C75" s="203"/>
      <c r="G75" s="201"/>
      <c r="P75" s="202"/>
      <c r="Q75" s="199"/>
      <c r="R75" s="202"/>
      <c r="S75" s="202"/>
    </row>
    <row r="76" spans="1:19" s="196" customFormat="1">
      <c r="A76" s="387"/>
      <c r="B76" s="203"/>
      <c r="C76" s="203"/>
      <c r="G76" s="201"/>
      <c r="P76" s="202"/>
      <c r="Q76" s="199"/>
      <c r="R76" s="202"/>
      <c r="S76" s="202"/>
    </row>
    <row r="77" spans="1:19" s="196" customFormat="1">
      <c r="A77" s="387"/>
      <c r="B77" s="203"/>
      <c r="C77" s="203"/>
      <c r="G77" s="201"/>
      <c r="P77" s="202"/>
      <c r="Q77" s="199"/>
      <c r="R77" s="202"/>
      <c r="S77" s="202"/>
    </row>
    <row r="78" spans="1:19" s="196" customFormat="1">
      <c r="A78" s="387"/>
      <c r="B78" s="206"/>
      <c r="C78" s="197"/>
      <c r="G78" s="201"/>
      <c r="P78" s="201"/>
      <c r="Q78" s="199"/>
      <c r="R78" s="201"/>
      <c r="S78" s="201"/>
    </row>
    <row r="79" spans="1:19" s="196" customFormat="1">
      <c r="A79" s="387"/>
      <c r="B79" s="200"/>
      <c r="C79" s="200"/>
      <c r="G79" s="201"/>
      <c r="P79" s="201"/>
      <c r="Q79" s="199"/>
      <c r="R79" s="201"/>
      <c r="S79" s="201"/>
    </row>
    <row r="80" spans="1:19" s="196" customFormat="1">
      <c r="A80" s="387"/>
      <c r="B80" s="203"/>
      <c r="C80" s="203"/>
      <c r="G80" s="201"/>
      <c r="P80" s="201"/>
      <c r="Q80" s="199"/>
      <c r="R80" s="202"/>
      <c r="S80" s="202"/>
    </row>
    <row r="81" spans="1:19" s="196" customFormat="1">
      <c r="A81" s="387"/>
      <c r="B81" s="203"/>
      <c r="C81" s="203"/>
      <c r="G81" s="201"/>
      <c r="P81" s="201"/>
      <c r="Q81" s="199"/>
      <c r="R81" s="201"/>
      <c r="S81" s="201"/>
    </row>
    <row r="82" spans="1:19" s="196" customFormat="1">
      <c r="A82" s="387"/>
      <c r="B82" s="203"/>
      <c r="C82" s="197"/>
      <c r="G82" s="201"/>
      <c r="P82" s="201"/>
      <c r="Q82" s="199"/>
      <c r="R82" s="201"/>
      <c r="S82" s="201"/>
    </row>
    <row r="83" spans="1:19" s="196" customFormat="1">
      <c r="A83" s="387"/>
      <c r="B83" s="200"/>
      <c r="C83" s="200"/>
      <c r="G83" s="201"/>
      <c r="P83" s="202"/>
      <c r="Q83" s="199"/>
      <c r="R83" s="202"/>
      <c r="S83" s="202"/>
    </row>
    <row r="84" spans="1:19" s="196" customFormat="1">
      <c r="A84" s="387"/>
      <c r="B84" s="200"/>
      <c r="C84" s="200"/>
      <c r="G84" s="201"/>
      <c r="P84" s="202"/>
      <c r="Q84" s="199"/>
      <c r="R84" s="202"/>
      <c r="S84" s="202"/>
    </row>
    <row r="85" spans="1:19" s="196" customFormat="1">
      <c r="A85" s="387"/>
      <c r="B85" s="203"/>
      <c r="C85" s="203"/>
      <c r="G85" s="201"/>
      <c r="P85" s="201"/>
      <c r="Q85" s="199"/>
      <c r="R85" s="202"/>
      <c r="S85" s="202"/>
    </row>
    <row r="86" spans="1:19" s="196" customFormat="1">
      <c r="A86" s="387"/>
      <c r="B86" s="203"/>
      <c r="C86" s="203"/>
      <c r="G86" s="201"/>
      <c r="P86" s="202"/>
      <c r="Q86" s="199"/>
      <c r="R86" s="202"/>
      <c r="S86" s="202"/>
    </row>
    <row r="87" spans="1:19" s="196" customFormat="1">
      <c r="A87" s="387"/>
      <c r="B87" s="203"/>
      <c r="C87" s="204"/>
      <c r="G87" s="201"/>
      <c r="P87" s="202"/>
      <c r="Q87" s="199"/>
      <c r="R87" s="202"/>
      <c r="S87" s="202"/>
    </row>
    <row r="88" spans="1:19" s="196" customFormat="1">
      <c r="A88" s="387"/>
      <c r="B88" s="203"/>
      <c r="C88" s="204"/>
      <c r="G88" s="201"/>
      <c r="P88" s="202"/>
      <c r="Q88" s="199"/>
      <c r="R88" s="202"/>
      <c r="S88" s="202"/>
    </row>
    <row r="89" spans="1:19" s="196" customFormat="1">
      <c r="A89" s="387"/>
      <c r="B89" s="203"/>
      <c r="C89" s="204"/>
      <c r="G89" s="201"/>
      <c r="P89" s="202"/>
      <c r="Q89" s="199"/>
      <c r="R89" s="202"/>
      <c r="S89" s="202"/>
    </row>
    <row r="90" spans="1:19" s="196" customFormat="1">
      <c r="A90" s="387"/>
      <c r="B90" s="203"/>
      <c r="C90" s="203"/>
      <c r="G90" s="201"/>
      <c r="P90" s="202"/>
      <c r="Q90" s="199"/>
      <c r="R90" s="202"/>
      <c r="S90" s="202"/>
    </row>
    <row r="91" spans="1:19" s="196" customFormat="1">
      <c r="A91" s="387"/>
      <c r="B91" s="207"/>
      <c r="C91" s="207"/>
      <c r="G91" s="201"/>
      <c r="P91" s="202"/>
      <c r="Q91" s="199"/>
      <c r="R91" s="202"/>
      <c r="S91" s="202"/>
    </row>
    <row r="92" spans="1:19" s="196" customFormat="1">
      <c r="A92" s="387"/>
      <c r="B92" s="206"/>
      <c r="C92" s="197"/>
      <c r="G92" s="201"/>
      <c r="P92" s="201"/>
      <c r="Q92" s="199"/>
      <c r="R92" s="201"/>
      <c r="S92" s="201"/>
    </row>
    <row r="93" spans="1:19" s="196" customFormat="1">
      <c r="A93" s="387"/>
      <c r="B93" s="207"/>
      <c r="C93" s="203"/>
      <c r="G93" s="201"/>
      <c r="P93" s="201"/>
      <c r="Q93" s="199"/>
      <c r="R93" s="201"/>
      <c r="S93" s="201"/>
    </row>
    <row r="94" spans="1:19" s="196" customFormat="1">
      <c r="A94" s="387"/>
      <c r="B94" s="207"/>
      <c r="C94" s="203"/>
      <c r="G94" s="201"/>
      <c r="P94" s="201"/>
      <c r="Q94" s="199"/>
      <c r="R94" s="201"/>
      <c r="S94" s="201"/>
    </row>
    <row r="95" spans="1:19" s="196" customFormat="1">
      <c r="A95" s="387"/>
      <c r="B95" s="207"/>
      <c r="C95" s="203"/>
      <c r="G95" s="201"/>
      <c r="P95" s="201"/>
      <c r="Q95" s="199"/>
      <c r="R95" s="201"/>
      <c r="S95" s="201"/>
    </row>
    <row r="96" spans="1:19" s="196" customFormat="1">
      <c r="A96" s="387"/>
      <c r="B96" s="207"/>
      <c r="C96" s="198"/>
      <c r="G96" s="201"/>
      <c r="P96" s="201"/>
      <c r="Q96" s="199"/>
      <c r="R96" s="201"/>
      <c r="S96" s="201"/>
    </row>
    <row r="97" spans="1:19" s="196" customFormat="1">
      <c r="A97" s="387"/>
      <c r="B97" s="208"/>
      <c r="C97" s="208"/>
      <c r="G97" s="202"/>
      <c r="P97" s="202"/>
      <c r="Q97" s="199"/>
      <c r="R97" s="202"/>
      <c r="S97" s="202"/>
    </row>
    <row r="98" spans="1:19" s="196" customFormat="1">
      <c r="A98" s="387"/>
      <c r="B98" s="200"/>
      <c r="C98" s="200"/>
      <c r="G98" s="201"/>
      <c r="P98" s="202"/>
      <c r="Q98" s="199"/>
      <c r="R98" s="202"/>
      <c r="S98" s="202"/>
    </row>
    <row r="99" spans="1:19" s="196" customFormat="1">
      <c r="A99" s="387"/>
      <c r="B99" s="203"/>
      <c r="C99" s="203"/>
      <c r="G99" s="201"/>
      <c r="P99" s="201"/>
      <c r="Q99" s="199"/>
      <c r="R99" s="202"/>
      <c r="S99" s="202"/>
    </row>
    <row r="100" spans="1:19" s="196" customFormat="1">
      <c r="A100" s="387"/>
      <c r="B100" s="203"/>
      <c r="C100" s="203"/>
      <c r="G100" s="201"/>
      <c r="P100" s="202"/>
      <c r="Q100" s="199"/>
      <c r="R100" s="202"/>
      <c r="S100" s="202"/>
    </row>
    <row r="101" spans="1:19" s="196" customFormat="1">
      <c r="A101" s="387"/>
      <c r="B101" s="203"/>
      <c r="C101" s="204"/>
      <c r="G101" s="201"/>
      <c r="P101" s="202"/>
      <c r="Q101" s="199"/>
      <c r="R101" s="202"/>
      <c r="S101" s="202"/>
    </row>
    <row r="102" spans="1:19" s="196" customFormat="1">
      <c r="A102" s="387"/>
      <c r="B102" s="203"/>
      <c r="C102" s="204"/>
      <c r="G102" s="201"/>
      <c r="P102" s="202"/>
      <c r="Q102" s="199"/>
      <c r="R102" s="202"/>
      <c r="S102" s="202"/>
    </row>
    <row r="103" spans="1:19" s="196" customFormat="1">
      <c r="A103" s="387"/>
      <c r="B103" s="197"/>
      <c r="C103" s="203"/>
      <c r="G103" s="202"/>
      <c r="P103" s="202"/>
      <c r="Q103" s="199"/>
      <c r="R103" s="202"/>
      <c r="S103" s="202"/>
    </row>
    <row r="104" spans="1:19" s="196" customFormat="1">
      <c r="A104" s="387"/>
      <c r="B104" s="197"/>
      <c r="C104" s="205"/>
      <c r="G104" s="202"/>
      <c r="P104" s="202"/>
      <c r="Q104" s="199"/>
      <c r="R104" s="202"/>
      <c r="S104" s="202"/>
    </row>
    <row r="105" spans="1:19" s="196" customFormat="1">
      <c r="A105" s="387"/>
      <c r="B105" s="206"/>
      <c r="C105" s="197"/>
      <c r="G105" s="201"/>
      <c r="P105" s="201"/>
      <c r="Q105" s="199"/>
      <c r="R105" s="201"/>
      <c r="S105" s="201"/>
    </row>
    <row r="106" spans="1:19" s="196" customFormat="1">
      <c r="A106" s="387"/>
      <c r="B106" s="200"/>
      <c r="C106" s="200"/>
      <c r="G106" s="201"/>
      <c r="P106" s="202"/>
      <c r="Q106" s="199"/>
      <c r="R106" s="202"/>
      <c r="S106" s="202"/>
    </row>
    <row r="107" spans="1:19" s="196" customFormat="1">
      <c r="A107" s="387"/>
      <c r="B107" s="203"/>
      <c r="C107" s="204"/>
      <c r="G107" s="201"/>
      <c r="P107" s="202"/>
      <c r="Q107" s="199"/>
      <c r="R107" s="202"/>
      <c r="S107" s="202"/>
    </row>
    <row r="108" spans="1:19" s="196" customFormat="1">
      <c r="A108" s="387"/>
      <c r="B108" s="206"/>
      <c r="C108" s="197"/>
      <c r="G108" s="201"/>
      <c r="P108" s="201"/>
      <c r="Q108" s="199"/>
      <c r="R108" s="201"/>
      <c r="S108" s="201"/>
    </row>
    <row r="109" spans="1:19" s="196" customFormat="1">
      <c r="A109" s="387"/>
      <c r="B109" s="200"/>
      <c r="C109" s="200"/>
      <c r="G109" s="201"/>
      <c r="P109" s="202"/>
      <c r="Q109" s="199"/>
      <c r="R109" s="202"/>
      <c r="S109" s="202"/>
    </row>
    <row r="110" spans="1:19" s="196" customFormat="1">
      <c r="A110" s="387"/>
      <c r="B110" s="200"/>
      <c r="C110" s="200"/>
      <c r="G110" s="201"/>
      <c r="P110" s="202"/>
      <c r="Q110" s="199"/>
      <c r="R110" s="202"/>
      <c r="S110" s="202"/>
    </row>
    <row r="111" spans="1:19" s="196" customFormat="1">
      <c r="A111" s="387"/>
      <c r="B111" s="203"/>
      <c r="C111" s="203"/>
      <c r="G111" s="201"/>
      <c r="P111" s="202"/>
      <c r="Q111" s="199"/>
      <c r="R111" s="202"/>
      <c r="S111" s="202"/>
    </row>
    <row r="112" spans="1:19" s="196" customFormat="1">
      <c r="A112" s="387"/>
      <c r="B112" s="203"/>
      <c r="C112" s="203"/>
      <c r="G112" s="201"/>
      <c r="P112" s="202"/>
      <c r="Q112" s="199"/>
      <c r="R112" s="202"/>
      <c r="S112" s="202"/>
    </row>
    <row r="113" spans="1:19" s="196" customFormat="1">
      <c r="A113" s="387"/>
      <c r="B113" s="203"/>
      <c r="C113" s="203"/>
      <c r="G113" s="201"/>
      <c r="P113" s="202"/>
      <c r="Q113" s="199"/>
      <c r="R113" s="202"/>
      <c r="S113" s="202"/>
    </row>
    <row r="114" spans="1:19" s="196" customFormat="1">
      <c r="A114" s="387"/>
      <c r="B114" s="206"/>
      <c r="C114" s="197"/>
      <c r="G114" s="201"/>
      <c r="P114" s="201"/>
      <c r="Q114" s="199"/>
      <c r="R114" s="201"/>
      <c r="S114" s="201"/>
    </row>
    <row r="115" spans="1:19" s="196" customFormat="1">
      <c r="A115" s="387"/>
      <c r="B115" s="200"/>
      <c r="C115" s="200"/>
      <c r="G115" s="201"/>
      <c r="P115" s="201"/>
      <c r="Q115" s="199"/>
      <c r="R115" s="201"/>
      <c r="S115" s="201"/>
    </row>
    <row r="116" spans="1:19" s="196" customFormat="1">
      <c r="A116" s="387"/>
      <c r="B116" s="203"/>
      <c r="C116" s="203"/>
      <c r="G116" s="201"/>
      <c r="P116" s="202"/>
      <c r="Q116" s="199"/>
      <c r="R116" s="202"/>
      <c r="S116" s="202"/>
    </row>
    <row r="117" spans="1:19" s="196" customFormat="1">
      <c r="A117" s="387"/>
      <c r="B117" s="203"/>
      <c r="C117" s="203"/>
      <c r="G117" s="201"/>
      <c r="P117" s="201"/>
      <c r="Q117" s="199"/>
      <c r="R117" s="201"/>
      <c r="S117" s="201"/>
    </row>
    <row r="118" spans="1:19" s="196" customFormat="1">
      <c r="A118" s="387"/>
      <c r="B118" s="203"/>
      <c r="C118" s="198"/>
      <c r="G118" s="201"/>
      <c r="P118" s="201"/>
      <c r="Q118" s="199"/>
      <c r="R118" s="201"/>
      <c r="S118" s="201"/>
    </row>
    <row r="119" spans="1:19" s="196" customFormat="1">
      <c r="A119" s="387"/>
      <c r="B119" s="207"/>
      <c r="C119" s="203"/>
      <c r="G119" s="201"/>
      <c r="P119" s="202"/>
      <c r="Q119" s="199"/>
      <c r="R119" s="202"/>
      <c r="S119" s="202"/>
    </row>
    <row r="120" spans="1:19" s="196" customFormat="1">
      <c r="A120" s="387"/>
      <c r="B120" s="208"/>
      <c r="C120" s="208"/>
      <c r="G120" s="202"/>
      <c r="P120" s="202"/>
      <c r="Q120" s="199"/>
      <c r="R120" s="202"/>
      <c r="S120" s="202"/>
    </row>
    <row r="121" spans="1:19" s="196" customFormat="1">
      <c r="A121" s="208"/>
      <c r="B121" s="208"/>
      <c r="C121" s="208"/>
      <c r="G121" s="202"/>
      <c r="P121" s="202"/>
      <c r="Q121" s="199"/>
      <c r="R121" s="202"/>
      <c r="S121" s="202"/>
    </row>
    <row r="122" spans="1:19" s="196" customFormat="1">
      <c r="A122" s="209"/>
      <c r="B122" s="210"/>
      <c r="C122" s="211"/>
      <c r="Q122" s="199"/>
      <c r="R122" s="212"/>
      <c r="S122" s="212"/>
    </row>
    <row r="123" spans="1:19" s="196" customFormat="1">
      <c r="A123" s="209"/>
      <c r="B123" s="210"/>
      <c r="C123" s="211"/>
      <c r="Q123" s="199"/>
      <c r="R123" s="212"/>
      <c r="S123" s="212"/>
    </row>
  </sheetData>
  <sheetProtection formatCells="0" formatColumns="0" formatRows="0" insertColumns="0" insertRows="0" deleteColumns="0" deleteRows="0" sort="0" autoFilter="0"/>
  <autoFilter ref="A6:W6" xr:uid="{00000000-0009-0000-0000-000007000000}"/>
  <mergeCells count="25">
    <mergeCell ref="A98:A120"/>
    <mergeCell ref="O1:O4"/>
    <mergeCell ref="E1:E4"/>
    <mergeCell ref="P1:P4"/>
    <mergeCell ref="Q1:Q4"/>
    <mergeCell ref="L1:L4"/>
    <mergeCell ref="M1:M4"/>
    <mergeCell ref="N1:N4"/>
    <mergeCell ref="B1:B4"/>
    <mergeCell ref="C1:C4"/>
    <mergeCell ref="D1:D4"/>
    <mergeCell ref="F1:F4"/>
    <mergeCell ref="G1:G4"/>
    <mergeCell ref="H1:H4"/>
    <mergeCell ref="A58:A97"/>
    <mergeCell ref="B73:C73"/>
    <mergeCell ref="V1:V4"/>
    <mergeCell ref="W1:W4"/>
    <mergeCell ref="R1:R4"/>
    <mergeCell ref="I1:I4"/>
    <mergeCell ref="J1:J4"/>
    <mergeCell ref="K1:K4"/>
    <mergeCell ref="T1:T4"/>
    <mergeCell ref="U1:U4"/>
    <mergeCell ref="S1:S4"/>
  </mergeCells>
  <phoneticPr fontId="9"/>
  <dataValidations count="1">
    <dataValidation imeMode="off" allowBlank="1" showInputMessage="1" showErrorMessage="1" sqref="D54:D56 E5:F5 D122:E1048576 G122:S1048576 R57:S121 C57:C121 J57:P121 D1:D6 V54:W54 S1:W4 T6:V6 T7:U54 S6:S56 E6:E56 G1:R56" xr:uid="{00000000-0002-0000-0700-000000000000}"/>
  </dataValidations>
  <printOptions horizontalCentered="1"/>
  <pageMargins left="0.39370078740157483" right="0.39370078740157483" top="0.78740157480314965" bottom="0.39370078740157483" header="0.51181102362204722" footer="0.11811023622047245"/>
  <pageSetup paperSize="9" scale="44" fitToHeight="0" orientation="landscape" blackAndWhite="1" r:id="rId1"/>
  <headerFooter alignWithMargins="0">
    <oddFooter>&amp;C&amp;P/&amp;N</oddFooter>
  </headerFooter>
  <extLst>
    <ext xmlns:x14="http://schemas.microsoft.com/office/spreadsheetml/2009/9/main" uri="{CCE6A557-97BC-4b89-ADB6-D9C93CAAB3DF}">
      <x14:dataValidations xmlns:xm="http://schemas.microsoft.com/office/excel/2006/main" count="2">
        <x14:dataValidation type="list" imeMode="off" allowBlank="1" showInputMessage="1" xr:uid="{00000000-0002-0000-0700-000001000000}">
          <x14:formula1>
            <xm:f>'事業リスト（ＢＤ）'!$J$3:$P$3</xm:f>
          </x14:formula1>
          <xm:sqref>D7:D53</xm:sqref>
        </x14:dataValidation>
        <x14:dataValidation type="list" allowBlank="1" showInputMessage="1" showErrorMessage="1" xr:uid="{00000000-0002-0000-0700-000002000000}">
          <x14:formula1>
            <xm:f>'事業リスト（ＢＤ）'!$E$4:$E$40</xm:f>
          </x14:formula1>
          <xm:sqref>B7:B53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I10"/>
  <sheetViews>
    <sheetView view="pageBreakPreview" zoomScale="130" zoomScaleNormal="100" zoomScaleSheetLayoutView="130" workbookViewId="0">
      <selection activeCell="L25" sqref="L25"/>
    </sheetView>
  </sheetViews>
  <sheetFormatPr defaultColWidth="9" defaultRowHeight="13.5"/>
  <cols>
    <col min="1" max="1" width="2.125" style="191" customWidth="1"/>
    <col min="2" max="2" width="19.375" style="191" customWidth="1"/>
    <col min="3" max="3" width="32.75" style="191" customWidth="1"/>
    <col min="4" max="4" width="3.875" style="191" customWidth="1"/>
    <col min="5" max="5" width="12.375" style="191" bestFit="1" customWidth="1"/>
    <col min="6" max="6" width="3.375" style="191" bestFit="1" customWidth="1"/>
    <col min="7" max="7" width="14.75" style="191" customWidth="1"/>
    <col min="8" max="8" width="3.375" style="191" bestFit="1" customWidth="1"/>
    <col min="9" max="9" width="12.375" style="191" bestFit="1" customWidth="1"/>
    <col min="10" max="16384" width="9" style="191"/>
  </cols>
  <sheetData>
    <row r="1" spans="2:9">
      <c r="B1" s="191" t="s">
        <v>124</v>
      </c>
    </row>
    <row r="2" spans="2:9">
      <c r="B2" s="234" t="s">
        <v>291</v>
      </c>
      <c r="C2" s="53" t="s">
        <v>125</v>
      </c>
      <c r="D2" s="217"/>
      <c r="E2" s="218"/>
      <c r="F2" s="218"/>
      <c r="G2" s="218"/>
      <c r="H2" s="218"/>
      <c r="I2" s="219"/>
    </row>
    <row r="3" spans="2:9">
      <c r="B3" s="52" t="s">
        <v>292</v>
      </c>
      <c r="C3" s="54" t="s">
        <v>293</v>
      </c>
      <c r="D3" s="217"/>
      <c r="E3" s="218"/>
      <c r="F3" s="218"/>
      <c r="G3" s="218"/>
      <c r="H3" s="218"/>
      <c r="I3" s="219"/>
    </row>
    <row r="4" spans="2:9">
      <c r="B4" s="47"/>
      <c r="C4" s="55" t="s">
        <v>294</v>
      </c>
      <c r="D4" s="220"/>
      <c r="E4" s="221"/>
      <c r="F4" s="221"/>
      <c r="G4" s="221"/>
      <c r="H4" s="221"/>
      <c r="I4" s="222"/>
    </row>
    <row r="5" spans="2:9">
      <c r="B5" s="47"/>
      <c r="C5" s="56"/>
      <c r="D5" s="220"/>
      <c r="E5" s="221"/>
      <c r="F5" s="221"/>
      <c r="G5" s="74" t="s">
        <v>295</v>
      </c>
      <c r="H5" s="221"/>
      <c r="I5" s="222"/>
    </row>
    <row r="6" spans="2:9">
      <c r="B6" s="47"/>
      <c r="C6" s="56"/>
      <c r="D6" s="220"/>
      <c r="E6" s="223">
        <v>122000</v>
      </c>
      <c r="F6" s="221" t="s">
        <v>296</v>
      </c>
      <c r="G6" s="224"/>
      <c r="H6" s="221" t="s">
        <v>297</v>
      </c>
      <c r="I6" s="225">
        <f>IFERROR(E6*G6,"　")</f>
        <v>0</v>
      </c>
    </row>
    <row r="7" spans="2:9">
      <c r="B7" s="47"/>
      <c r="C7" s="56"/>
      <c r="D7" s="220"/>
      <c r="E7" s="223"/>
      <c r="F7" s="221"/>
      <c r="G7" s="226"/>
      <c r="H7" s="221"/>
      <c r="I7" s="225"/>
    </row>
    <row r="8" spans="2:9">
      <c r="B8" s="48"/>
      <c r="C8" s="57"/>
      <c r="D8" s="227"/>
      <c r="E8" s="228"/>
      <c r="F8" s="228"/>
      <c r="G8" s="228"/>
      <c r="H8" s="228"/>
      <c r="I8" s="229"/>
    </row>
    <row r="10" spans="2:9">
      <c r="B10" s="192"/>
    </row>
  </sheetData>
  <phoneticPr fontId="9"/>
  <pageMargins left="0.7" right="0.7" top="0.75" bottom="0.75" header="0.3" footer="0.3"/>
  <pageSetup paperSize="9"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F18E954-69D0-4DB7-B7A7-094707BB7B3C}">
  <ds:schemaRefs>
    <ds:schemaRef ds:uri="http://schemas.microsoft.com/sharepoint/v3/contenttype/forms"/>
  </ds:schemaRefs>
</ds:datastoreItem>
</file>

<file path=customXml/itemProps2.xml><?xml version="1.0" encoding="utf-8"?>
<ds:datastoreItem xmlns:ds="http://schemas.openxmlformats.org/officeDocument/2006/customXml" ds:itemID="{FD2DBD95-69C2-40D8-AC86-6FFD7F6F88DA}">
  <ds:schemaRefs>
    <ds:schemaRef ds:uri="http://purl.org/dc/term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8B97BE19-CDDD-400E-817A-CFDD13F7EC12"/>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440E9087-F1CC-4EC5-8622-187AA386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プルダウン</vt:lpstr>
      <vt:lpstr>計算方法早見表</vt:lpstr>
      <vt:lpstr>数式用</vt:lpstr>
      <vt:lpstr>事業リスト</vt:lpstr>
      <vt:lpstr>事業リスト（ＢＤ）</vt:lpstr>
      <vt:lpstr>第7号様式</vt:lpstr>
      <vt:lpstr>別紙１（1）</vt:lpstr>
      <vt:lpstr>別紙1（2）</vt:lpstr>
      <vt:lpstr>別紙35  (3)</vt:lpstr>
      <vt:lpstr>別紙36  (3)</vt:lpstr>
      <vt:lpstr>計算方法早見表!Print_Area</vt:lpstr>
      <vt:lpstr>事業リスト!Print_Area</vt:lpstr>
      <vt:lpstr>'事業リスト（ＢＤ）'!Print_Area</vt:lpstr>
      <vt:lpstr>数式用!Print_Area</vt:lpstr>
      <vt:lpstr>第7号様式!Print_Area</vt:lpstr>
      <vt:lpstr>'別紙１（1）'!Print_Area</vt:lpstr>
      <vt:lpstr>'別紙1（2）'!Print_Area</vt:lpstr>
      <vt:lpstr>'別紙35  (3)'!Print_Area</vt:lpstr>
      <vt:lpstr>'別紙36  (3)'!Print_Area</vt:lpstr>
      <vt:lpstr>'別紙１（1）'!Print_Titles</vt:lpstr>
      <vt:lpstr>'別紙1（2）'!Print_Titles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芦田 恵(ashida-kei.mt8)</cp:lastModifiedBy>
  <cp:lastPrinted>2022-08-22T08:13:46Z</cp:lastPrinted>
  <dcterms:created xsi:type="dcterms:W3CDTF">2010-02-15T11:36:04Z</dcterms:created>
  <dcterms:modified xsi:type="dcterms:W3CDTF">2023-09-07T09:38:52Z</dcterms:modified>
</cp:coreProperties>
</file>