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xJD96M2U4ouZyXZA22kJCj/8W9jluejQbsnz0htXWWNK6JZZ3QgE9iIIKZkbXWuZzSZu44obEcH8uf8QFRv1Kg==" workbookSaltValue="kg2FBDARgaAKH5K4QgiYjA==" workbookSpinCount="100000" lockStructure="1"/>
  <bookViews>
    <workbookView xWindow="0" yWindow="0" windowWidth="19200" windowHeight="5530"/>
  </bookViews>
  <sheets>
    <sheet name="相談" sheetId="3" r:id="rId1"/>
  </sheets>
  <definedNames>
    <definedName name="_xlnm.Print_Area" localSheetId="0">相談!$A$1:$M$62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4" i="3" l="1"/>
  <c r="L46" i="3"/>
  <c r="C7" i="3"/>
  <c r="H38" i="3" s="1"/>
  <c r="H39" i="3" s="1"/>
  <c r="L38" i="3"/>
  <c r="L30" i="3"/>
  <c r="L22" i="3"/>
  <c r="L14" i="3"/>
  <c r="L7" i="3"/>
  <c r="G54" i="3" l="1"/>
  <c r="G55" i="3" s="1"/>
  <c r="H54" i="3"/>
  <c r="H55" i="3" s="1"/>
  <c r="K54" i="3"/>
  <c r="K55" i="3" s="1"/>
  <c r="I54" i="3"/>
  <c r="I55" i="3" s="1"/>
  <c r="J54" i="3"/>
  <c r="J55" i="3" s="1"/>
  <c r="G46" i="3"/>
  <c r="G47" i="3" s="1"/>
  <c r="H46" i="3"/>
  <c r="H47" i="3" s="1"/>
  <c r="I46" i="3"/>
  <c r="I47" i="3" s="1"/>
  <c r="J46" i="3"/>
  <c r="J47" i="3" s="1"/>
  <c r="K46" i="3"/>
  <c r="K47" i="3" s="1"/>
  <c r="G7" i="3"/>
  <c r="G8" i="3" s="1"/>
  <c r="I38" i="3"/>
  <c r="I39" i="3" s="1"/>
  <c r="G14" i="3"/>
  <c r="G15" i="3" s="1"/>
  <c r="G22" i="3"/>
  <c r="G23" i="3" s="1"/>
  <c r="J7" i="3"/>
  <c r="J8" i="3" s="1"/>
  <c r="J14" i="3"/>
  <c r="J15" i="3" s="1"/>
  <c r="I22" i="3"/>
  <c r="I23" i="3" s="1"/>
  <c r="K14" i="3"/>
  <c r="K15" i="3" s="1"/>
  <c r="H22" i="3"/>
  <c r="H23" i="3" s="1"/>
  <c r="J38" i="3"/>
  <c r="J39" i="3" s="1"/>
  <c r="K38" i="3"/>
  <c r="K39" i="3" s="1"/>
  <c r="H7" i="3"/>
  <c r="H8" i="3" s="1"/>
  <c r="J22" i="3"/>
  <c r="J23" i="3" s="1"/>
  <c r="G30" i="3"/>
  <c r="G31" i="3" s="1"/>
  <c r="I7" i="3"/>
  <c r="I8" i="3" s="1"/>
  <c r="K22" i="3"/>
  <c r="K23" i="3" s="1"/>
  <c r="H30" i="3"/>
  <c r="H31" i="3" s="1"/>
  <c r="I30" i="3"/>
  <c r="I31" i="3" s="1"/>
  <c r="K7" i="3"/>
  <c r="K8" i="3" s="1"/>
  <c r="H14" i="3"/>
  <c r="H15" i="3" s="1"/>
  <c r="J30" i="3"/>
  <c r="J31" i="3" s="1"/>
  <c r="G38" i="3"/>
  <c r="G39" i="3" s="1"/>
  <c r="I14" i="3"/>
  <c r="I15" i="3" s="1"/>
  <c r="K30" i="3"/>
  <c r="K31" i="3" s="1"/>
</calcChain>
</file>

<file path=xl/sharedStrings.xml><?xml version="1.0" encoding="utf-8"?>
<sst xmlns="http://schemas.openxmlformats.org/spreadsheetml/2006/main" count="52" uniqueCount="28">
  <si>
    <t>令和</t>
    <rPh sb="0" eb="2">
      <t>レイワ</t>
    </rPh>
    <phoneticPr fontId="1"/>
  </si>
  <si>
    <t>西暦</t>
    <rPh sb="0" eb="2">
      <t>セイレキ</t>
    </rPh>
    <phoneticPr fontId="1"/>
  </si>
  <si>
    <t>年度</t>
    <rPh sb="0" eb="2">
      <t>ネンド</t>
    </rPh>
    <phoneticPr fontId="1"/>
  </si>
  <si>
    <t>第1期終了後
資格は</t>
    <rPh sb="0" eb="1">
      <t>ダイ</t>
    </rPh>
    <rPh sb="2" eb="3">
      <t>キ</t>
    </rPh>
    <rPh sb="3" eb="6">
      <t>シュウリョウゴ</t>
    </rPh>
    <rPh sb="7" eb="9">
      <t>シカク</t>
    </rPh>
    <phoneticPr fontId="1"/>
  </si>
  <si>
    <t>第2期終了後
資格は</t>
    <rPh sb="0" eb="1">
      <t>ダイ</t>
    </rPh>
    <rPh sb="2" eb="3">
      <t>キ</t>
    </rPh>
    <rPh sb="3" eb="6">
      <t>シュウリョウゴ</t>
    </rPh>
    <rPh sb="7" eb="9">
      <t>シカク</t>
    </rPh>
    <phoneticPr fontId="1"/>
  </si>
  <si>
    <t>第3期終了後
資格は</t>
    <rPh sb="0" eb="1">
      <t>ダイ</t>
    </rPh>
    <rPh sb="2" eb="3">
      <t>キ</t>
    </rPh>
    <rPh sb="3" eb="6">
      <t>シュウリョウゴ</t>
    </rPh>
    <rPh sb="7" eb="9">
      <t>シカク</t>
    </rPh>
    <phoneticPr fontId="1"/>
  </si>
  <si>
    <t>第4期終了後
資格は</t>
    <rPh sb="0" eb="1">
      <t>ダイ</t>
    </rPh>
    <rPh sb="2" eb="3">
      <t>キ</t>
    </rPh>
    <rPh sb="3" eb="6">
      <t>シュウリョウゴ</t>
    </rPh>
    <rPh sb="7" eb="9">
      <t>シカク</t>
    </rPh>
    <phoneticPr fontId="1"/>
  </si>
  <si>
    <t>第5期終了後
資格は</t>
    <rPh sb="0" eb="1">
      <t>ダイ</t>
    </rPh>
    <rPh sb="2" eb="3">
      <t>キ</t>
    </rPh>
    <rPh sb="3" eb="6">
      <t>シュウリョウゴ</t>
    </rPh>
    <rPh sb="7" eb="9">
      <t>シカク</t>
    </rPh>
    <phoneticPr fontId="1"/>
  </si>
  <si>
    <t>【ご注意】本シートの作成にあたっては細心の注意を払っておりますが、内容の正確性をはじめとする一切の事項について、いかなる保証もするものではありません。内容が不正確であったこと等により、本シートの利用者に生じたいかなる損害に関しても、北海道は責任を負いません。</t>
    <rPh sb="2" eb="4">
      <t>チュウイ</t>
    </rPh>
    <phoneticPr fontId="1"/>
  </si>
  <si>
    <t>相談支援従事者研修
（初任者研修）修了年度</t>
    <rPh sb="0" eb="2">
      <t>ソウダン</t>
    </rPh>
    <rPh sb="2" eb="4">
      <t>シエン</t>
    </rPh>
    <rPh sb="4" eb="7">
      <t>ジュウジシャ</t>
    </rPh>
    <rPh sb="7" eb="9">
      <t>ケンシュウ</t>
    </rPh>
    <rPh sb="11" eb="14">
      <t>ショニンシャ</t>
    </rPh>
    <rPh sb="14" eb="16">
      <t>ケンシュウ</t>
    </rPh>
    <rPh sb="17" eb="19">
      <t>シュウリョウ</t>
    </rPh>
    <rPh sb="19" eb="21">
      <t>ネンド</t>
    </rPh>
    <phoneticPr fontId="1"/>
  </si>
  <si>
    <t>従事期間（第1期）
この期間内に相談支援従事者研修（現任研修）を修了</t>
    <rPh sb="16" eb="25">
      <t>ソウダンシエンジュウジシャケンシュウ</t>
    </rPh>
    <rPh sb="26" eb="28">
      <t>ゲンニン</t>
    </rPh>
    <phoneticPr fontId="1"/>
  </si>
  <si>
    <t>現任研修修了</t>
    <rPh sb="0" eb="2">
      <t>ゲンニン</t>
    </rPh>
    <rPh sb="2" eb="4">
      <t>ケンシュウ</t>
    </rPh>
    <rPh sb="4" eb="6">
      <t>シュウリョウ</t>
    </rPh>
    <phoneticPr fontId="1"/>
  </si>
  <si>
    <t>従事期間（第2期）
この期間内に相談支援従事者研修（現任or主任研修）を修了</t>
    <rPh sb="30" eb="32">
      <t>シュニン</t>
    </rPh>
    <phoneticPr fontId="1"/>
  </si>
  <si>
    <t>従事期間（第3期）
この期間内に相談支援従事者研修（現任or主任研修）を修了</t>
    <rPh sb="30" eb="32">
      <t>シュニン</t>
    </rPh>
    <phoneticPr fontId="1"/>
  </si>
  <si>
    <t>従事期間（第4期）
この期間内に相談支援従事者研修（現任or主任研修）を修了</t>
    <rPh sb="30" eb="32">
      <t>シュニン</t>
    </rPh>
    <phoneticPr fontId="1"/>
  </si>
  <si>
    <t>従事期間（第5期）
この期間内に相談支援従事者研修（現任or主任研修）を修了</t>
    <rPh sb="30" eb="32">
      <t>シュニン</t>
    </rPh>
    <phoneticPr fontId="1"/>
  </si>
  <si>
    <t>※　初回の現任研修受講には2年以上の実務経験が必要です。</t>
    <rPh sb="2" eb="4">
      <t>ショカイ</t>
    </rPh>
    <rPh sb="5" eb="7">
      <t>ゲンニン</t>
    </rPh>
    <rPh sb="7" eb="9">
      <t>ケンシュウ</t>
    </rPh>
    <rPh sb="9" eb="11">
      <t>ジュコウ</t>
    </rPh>
    <rPh sb="14" eb="17">
      <t>ネンイジョウ</t>
    </rPh>
    <rPh sb="18" eb="22">
      <t>ジツムケイケン</t>
    </rPh>
    <rPh sb="23" eb="25">
      <t>ヒツヨウ</t>
    </rPh>
    <phoneticPr fontId="1"/>
  </si>
  <si>
    <t>※　2回目以降の現任研修受講には2年以上の実務経験または現に相談支援業務に従事
　していることが必要です。</t>
    <rPh sb="3" eb="4">
      <t>カイ</t>
    </rPh>
    <rPh sb="4" eb="5">
      <t>メ</t>
    </rPh>
    <rPh sb="5" eb="7">
      <t>イコウ</t>
    </rPh>
    <rPh sb="8" eb="10">
      <t>ゲンニン</t>
    </rPh>
    <rPh sb="10" eb="12">
      <t>ケンシュウ</t>
    </rPh>
    <rPh sb="12" eb="14">
      <t>ジュコウ</t>
    </rPh>
    <rPh sb="17" eb="20">
      <t>ネンイジョウ</t>
    </rPh>
    <rPh sb="21" eb="25">
      <t>ジツムケイケン</t>
    </rPh>
    <rPh sb="48" eb="50">
      <t>ヒツヨウ</t>
    </rPh>
    <phoneticPr fontId="1"/>
  </si>
  <si>
    <t>元号</t>
    <rPh sb="0" eb="2">
      <t>ゲンゴウ</t>
    </rPh>
    <phoneticPr fontId="1"/>
  </si>
  <si>
    <t>相談支援専門員　資格更新スケジュール管理シート</t>
    <rPh sb="0" eb="2">
      <t>ソウダン</t>
    </rPh>
    <rPh sb="2" eb="4">
      <t>シエン</t>
    </rPh>
    <rPh sb="4" eb="7">
      <t>センモンイン</t>
    </rPh>
    <rPh sb="8" eb="10">
      <t>シカク</t>
    </rPh>
    <rPh sb="10" eb="12">
      <t>コウシン</t>
    </rPh>
    <rPh sb="18" eb="20">
      <t>カンリ</t>
    </rPh>
    <phoneticPr fontId="1"/>
  </si>
  <si>
    <t>H18</t>
    <phoneticPr fontId="1"/>
  </si>
  <si>
    <t>従事期間（第6期）
この期間内に相談支援従事者研修（現任or主任研修）を修了</t>
    <rPh sb="30" eb="32">
      <t>シュニン</t>
    </rPh>
    <phoneticPr fontId="1"/>
  </si>
  <si>
    <t>第6期終了後
資格は</t>
    <rPh sb="0" eb="1">
      <t>ダイ</t>
    </rPh>
    <rPh sb="2" eb="3">
      <t>キ</t>
    </rPh>
    <rPh sb="3" eb="6">
      <t>シュウリョウゴ</t>
    </rPh>
    <rPh sb="7" eb="9">
      <t>シカク</t>
    </rPh>
    <phoneticPr fontId="1"/>
  </si>
  <si>
    <t>従事期間（第7期）
この期間内に相談支援従事者研修（現任or主任研修）を修了</t>
    <rPh sb="30" eb="32">
      <t>シュニン</t>
    </rPh>
    <phoneticPr fontId="1"/>
  </si>
  <si>
    <t>第7期終了後
資格は</t>
    <rPh sb="0" eb="1">
      <t>ダイ</t>
    </rPh>
    <rPh sb="2" eb="3">
      <t>キ</t>
    </rPh>
    <rPh sb="3" eb="6">
      <t>シュウリョウゴ</t>
    </rPh>
    <rPh sb="7" eb="9">
      <t>シカク</t>
    </rPh>
    <phoneticPr fontId="1"/>
  </si>
  <si>
    <t>旧体系（平成26年度以前）
修了者は「(初任者研修)」
を「（基礎研修）」に読み
替えて入力　　　　　　　</t>
    <rPh sb="0" eb="3">
      <t>キュウタイケイ</t>
    </rPh>
    <rPh sb="4" eb="6">
      <t>ヘイセイ</t>
    </rPh>
    <rPh sb="8" eb="12">
      <t>ネンドイゼン</t>
    </rPh>
    <rPh sb="14" eb="17">
      <t>シュウリョウシャ</t>
    </rPh>
    <rPh sb="20" eb="25">
      <t>ショニンシャケンシュウ</t>
    </rPh>
    <rPh sb="31" eb="35">
      <t>キソケンシュウ</t>
    </rPh>
    <rPh sb="38" eb="39">
      <t>ヨ</t>
    </rPh>
    <rPh sb="41" eb="42">
      <t>カ</t>
    </rPh>
    <rPh sb="44" eb="46">
      <t>ニュウリョク</t>
    </rPh>
    <phoneticPr fontId="1"/>
  </si>
  <si>
    <t>修了証書に記載されている
研修の年度を英数字で入力
（元号の頭文字＋年度）
例：平成18年⇒H18と入力
　　令和元年⇒R01　〃</t>
    <rPh sb="19" eb="22">
      <t>エイスウジ</t>
    </rPh>
    <rPh sb="23" eb="25">
      <t>ニュウリョク</t>
    </rPh>
    <rPh sb="27" eb="29">
      <t>ゲンゴウ</t>
    </rPh>
    <rPh sb="30" eb="33">
      <t>カシラモジ</t>
    </rPh>
    <rPh sb="34" eb="36">
      <t>ネンド</t>
    </rPh>
    <rPh sb="39" eb="40">
      <t>レイ</t>
    </rPh>
    <rPh sb="41" eb="43">
      <t>ヘイセイ</t>
    </rPh>
    <rPh sb="45" eb="46">
      <t>ネン</t>
    </rPh>
    <rPh sb="51" eb="53">
      <t>ニュウリョク</t>
    </rPh>
    <rPh sb="56" eb="58">
      <t>レイワ</t>
    </rPh>
    <rPh sb="58" eb="60">
      <t>ガンネン</t>
    </rPh>
    <phoneticPr fontId="1"/>
  </si>
  <si>
    <t>Ver1.00(リビジョン20230601）北海道保健福祉部福祉局障がい者保健福祉課地域支援係作成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</si>
</sst>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年&quot;&quot;度&quot;"/>
    <numFmt numFmtId="177" formatCode="ggge&quot;年&quot;&quot;度&quot;"/>
  </numFmts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vertical="center"/>
    </xf>
    <xf numFmtId="176" fontId="2" fillId="0" borderId="10" xfId="0" applyNumberFormat="1" applyFont="1" applyBorder="1" applyAlignment="1" applyProtection="1">
      <alignment vertical="center"/>
    </xf>
    <xf numFmtId="176" fontId="2" fillId="0" borderId="8" xfId="0" applyNumberFormat="1" applyFont="1" applyBorder="1" applyAlignment="1" applyProtection="1">
      <alignment vertical="center"/>
    </xf>
    <xf numFmtId="176" fontId="2" fillId="0" borderId="9" xfId="0" applyNumberFormat="1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177" fontId="2" fillId="0" borderId="11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vertical="top" wrapText="1"/>
    </xf>
    <xf numFmtId="176" fontId="2" fillId="0" borderId="10" xfId="0" applyNumberFormat="1" applyFont="1" applyBorder="1" applyAlignment="1" applyProtection="1">
      <alignment horizontal="right" vertical="center"/>
    </xf>
    <xf numFmtId="176" fontId="2" fillId="0" borderId="8" xfId="0" applyNumberFormat="1" applyFont="1" applyBorder="1" applyAlignment="1" applyProtection="1">
      <alignment horizontal="right" vertical="center"/>
    </xf>
    <xf numFmtId="176" fontId="2" fillId="0" borderId="9" xfId="0" applyNumberFormat="1" applyFont="1" applyBorder="1" applyAlignment="1" applyProtection="1">
      <alignment horizontal="right" vertical="center"/>
    </xf>
    <xf numFmtId="177" fontId="2" fillId="0" borderId="11" xfId="0" applyNumberFormat="1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right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176" fontId="2" fillId="0" borderId="22" xfId="0" applyNumberFormat="1" applyFont="1" applyBorder="1" applyAlignment="1" applyProtection="1">
      <alignment horizontal="center" vertical="center"/>
    </xf>
    <xf numFmtId="176" fontId="2" fillId="0" borderId="17" xfId="0" applyNumberFormat="1" applyFont="1" applyBorder="1" applyAlignment="1" applyProtection="1">
      <alignment horizontal="center" vertical="center"/>
    </xf>
    <xf numFmtId="176" fontId="2" fillId="0" borderId="18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20" xfId="0" applyFont="1" applyBorder="1" applyAlignment="1" applyProtection="1">
      <alignment horizontal="left" vertical="center"/>
    </xf>
    <xf numFmtId="0" fontId="3" fillId="3" borderId="20" xfId="0" applyFont="1" applyFill="1" applyBorder="1" applyAlignment="1" applyProtection="1">
      <alignment horizontal="center" vertical="center"/>
    </xf>
    <xf numFmtId="0" fontId="3" fillId="3" borderId="21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</xf>
    <xf numFmtId="0" fontId="2" fillId="0" borderId="20" xfId="0" applyFont="1" applyBorder="1" applyAlignment="1" applyProtection="1">
      <alignment horizontal="left" vertical="center" wrapText="1"/>
    </xf>
    <xf numFmtId="0" fontId="5" fillId="0" borderId="25" xfId="0" applyFont="1" applyBorder="1" applyAlignment="1" applyProtection="1">
      <alignment vertical="center" wrapText="1"/>
    </xf>
    <xf numFmtId="0" fontId="5" fillId="0" borderId="20" xfId="0" applyFont="1" applyBorder="1" applyAlignment="1" applyProtection="1">
      <alignment vertical="center" wrapText="1"/>
    </xf>
    <xf numFmtId="0" fontId="5" fillId="0" borderId="21" xfId="0" applyFont="1" applyBorder="1" applyAlignment="1" applyProtection="1">
      <alignment vertical="center" wrapText="1"/>
    </xf>
    <xf numFmtId="0" fontId="5" fillId="0" borderId="27" xfId="0" applyFont="1" applyBorder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5" fillId="0" borderId="28" xfId="0" applyFont="1" applyBorder="1" applyAlignment="1" applyProtection="1">
      <alignment vertical="center" wrapText="1"/>
    </xf>
    <xf numFmtId="0" fontId="5" fillId="0" borderId="26" xfId="0" applyFont="1" applyBorder="1" applyAlignment="1" applyProtection="1">
      <alignment vertical="center" wrapText="1"/>
    </xf>
    <xf numFmtId="0" fontId="5" fillId="0" borderId="23" xfId="0" applyFont="1" applyBorder="1" applyAlignment="1" applyProtection="1">
      <alignment vertical="center" wrapText="1"/>
    </xf>
    <xf numFmtId="0" fontId="5" fillId="0" borderId="24" xfId="0" applyFont="1" applyBorder="1" applyAlignment="1" applyProtection="1">
      <alignment vertical="center" wrapText="1"/>
    </xf>
    <xf numFmtId="0" fontId="2" fillId="0" borderId="25" xfId="0" applyFont="1" applyBorder="1" applyAlignment="1" applyProtection="1">
      <alignment horizontal="left" vertical="top" wrapText="1"/>
    </xf>
    <xf numFmtId="0" fontId="2" fillId="0" borderId="21" xfId="0" applyFont="1" applyBorder="1" applyAlignment="1" applyProtection="1">
      <alignment horizontal="left" vertical="top" wrapText="1"/>
    </xf>
    <xf numFmtId="0" fontId="2" fillId="0" borderId="27" xfId="0" applyFont="1" applyBorder="1" applyAlignment="1" applyProtection="1">
      <alignment horizontal="left" vertical="top" wrapText="1"/>
    </xf>
    <xf numFmtId="0" fontId="2" fillId="0" borderId="28" xfId="0" applyFont="1" applyBorder="1" applyAlignment="1" applyProtection="1">
      <alignment horizontal="left" vertical="top" wrapText="1"/>
    </xf>
    <xf numFmtId="0" fontId="2" fillId="0" borderId="26" xfId="0" applyFont="1" applyBorder="1" applyAlignment="1" applyProtection="1">
      <alignment horizontal="left" vertical="top" wrapText="1"/>
    </xf>
    <xf numFmtId="0" fontId="2" fillId="0" borderId="23" xfId="0" applyFont="1" applyBorder="1" applyAlignment="1" applyProtection="1">
      <alignment horizontal="left" vertical="top" wrapText="1"/>
    </xf>
    <xf numFmtId="0" fontId="2" fillId="0" borderId="24" xfId="0" applyFont="1" applyBorder="1" applyAlignment="1" applyProtection="1">
      <alignment horizontal="left" vertical="top" wrapText="1"/>
    </xf>
    <xf numFmtId="0" fontId="6" fillId="0" borderId="0" xfId="0" applyFont="1" applyAlignment="1">
      <alignment horizontal="center" vertical="center" wrapText="1"/>
    </xf>
  </cellXfs>
  <cellStyles count="1">
    <cellStyle name="標準" xfId="0" builtinId="0"/>
  </cellStyles>
  <dxfs count="14"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6347</xdr:colOff>
      <xdr:row>8</xdr:row>
      <xdr:rowOff>12701</xdr:rowOff>
    </xdr:from>
    <xdr:to>
      <xdr:col>3</xdr:col>
      <xdr:colOff>603248</xdr:colOff>
      <xdr:row>15</xdr:row>
      <xdr:rowOff>0</xdr:rowOff>
    </xdr:to>
    <xdr:sp macro="" textlink="">
      <xdr:nvSpPr>
        <xdr:cNvPr id="2" name="左矢印吹き出し 1">
          <a:extLst>
            <a:ext uri="{FF2B5EF4-FFF2-40B4-BE49-F238E27FC236}">
              <a16:creationId xmlns:a16="http://schemas.microsoft.com/office/drawing/2014/main" id="{A658B2A8-B0ED-4009-9122-FC4EA9A21E3F}"/>
            </a:ext>
          </a:extLst>
        </xdr:cNvPr>
        <xdr:cNvSpPr/>
      </xdr:nvSpPr>
      <xdr:spPr>
        <a:xfrm rot="5400000">
          <a:off x="433068" y="1376680"/>
          <a:ext cx="1374139" cy="1816101"/>
        </a:xfrm>
        <a:prstGeom prst="leftArrowCallout">
          <a:avLst>
            <a:gd name="adj1" fmla="val 25000"/>
            <a:gd name="adj2" fmla="val 25000"/>
            <a:gd name="adj3" fmla="val 7379"/>
            <a:gd name="adj4" fmla="val 86117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62"/>
  <sheetViews>
    <sheetView tabSelected="1" view="pageBreakPreview" zoomScaleNormal="100" zoomScaleSheetLayoutView="100" workbookViewId="0">
      <selection activeCell="F5" sqref="F5:K6"/>
    </sheetView>
  </sheetViews>
  <sheetFormatPr defaultColWidth="8" defaultRowHeight="16" customHeight="1" x14ac:dyDescent="0.55000000000000004"/>
  <cols>
    <col min="1" max="1" width="2.6640625" style="1" customWidth="1"/>
    <col min="2" max="2" width="8" style="1" customWidth="1"/>
    <col min="3" max="3" width="8" style="2"/>
    <col min="4" max="4" width="8" style="1" customWidth="1"/>
    <col min="5" max="5" width="2.6640625" style="1" customWidth="1"/>
    <col min="6" max="6" width="13.33203125" style="1" customWidth="1"/>
    <col min="7" max="11" width="10.4140625" style="1" customWidth="1"/>
    <col min="12" max="12" width="14.4140625" style="1" customWidth="1"/>
    <col min="13" max="13" width="2.6640625" style="1" customWidth="1"/>
    <col min="14" max="16384" width="8" style="1"/>
  </cols>
  <sheetData>
    <row r="1" spans="1:14" ht="16" customHeight="1" x14ac:dyDescent="0.55000000000000004">
      <c r="B1" s="71" t="s">
        <v>19</v>
      </c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4" ht="16" customHeight="1" x14ac:dyDescent="0.55000000000000004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N2" s="2"/>
    </row>
    <row r="3" spans="1:14" ht="16" customHeight="1" x14ac:dyDescent="0.55000000000000004">
      <c r="A3" s="7"/>
      <c r="B3" s="24" t="s">
        <v>27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7"/>
      <c r="N3" s="2"/>
    </row>
    <row r="4" spans="1:14" ht="16" customHeight="1" thickBot="1" x14ac:dyDescent="0.6">
      <c r="A4" s="7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7"/>
      <c r="N4" s="2"/>
    </row>
    <row r="5" spans="1:14" ht="16" customHeight="1" x14ac:dyDescent="0.55000000000000004">
      <c r="A5" s="7"/>
      <c r="B5" s="26" t="s">
        <v>9</v>
      </c>
      <c r="C5" s="27"/>
      <c r="D5" s="28"/>
      <c r="E5" s="7"/>
      <c r="F5" s="32" t="s">
        <v>10</v>
      </c>
      <c r="G5" s="33"/>
      <c r="H5" s="33"/>
      <c r="I5" s="33"/>
      <c r="J5" s="33"/>
      <c r="K5" s="34"/>
      <c r="L5" s="38" t="s">
        <v>3</v>
      </c>
      <c r="M5" s="7"/>
      <c r="N5" s="2"/>
    </row>
    <row r="6" spans="1:14" ht="16" customHeight="1" thickBot="1" x14ac:dyDescent="0.6">
      <c r="A6" s="7"/>
      <c r="B6" s="29"/>
      <c r="C6" s="30"/>
      <c r="D6" s="31"/>
      <c r="E6" s="7"/>
      <c r="F6" s="35"/>
      <c r="G6" s="36"/>
      <c r="H6" s="36"/>
      <c r="I6" s="36"/>
      <c r="J6" s="36"/>
      <c r="K6" s="37"/>
      <c r="L6" s="39"/>
      <c r="M6" s="7"/>
    </row>
    <row r="7" spans="1:14" ht="16" customHeight="1" x14ac:dyDescent="0.55000000000000004">
      <c r="A7" s="7"/>
      <c r="B7" s="8" t="s">
        <v>1</v>
      </c>
      <c r="C7" s="9">
        <f>IF(C8="","",TEXT(C8&amp;".1.1","yyyy")*1)</f>
        <v>2006</v>
      </c>
      <c r="D7" s="40" t="s">
        <v>2</v>
      </c>
      <c r="E7" s="7"/>
      <c r="F7" s="10" t="s">
        <v>1</v>
      </c>
      <c r="G7" s="11">
        <f>$C$7+1</f>
        <v>2007</v>
      </c>
      <c r="H7" s="12">
        <f>$C$7+2</f>
        <v>2008</v>
      </c>
      <c r="I7" s="12">
        <f>$C$7+3</f>
        <v>2009</v>
      </c>
      <c r="J7" s="12">
        <f>$C$7+4</f>
        <v>2010</v>
      </c>
      <c r="K7" s="13">
        <f>$C$7+5</f>
        <v>2011</v>
      </c>
      <c r="L7" s="42" t="str">
        <f>IF(OR(G9="○",H9="○",I9="○",J9="○",K9="○"),"有効","失効")</f>
        <v>失効</v>
      </c>
      <c r="M7" s="7"/>
    </row>
    <row r="8" spans="1:14" ht="16" customHeight="1" thickBot="1" x14ac:dyDescent="0.6">
      <c r="A8" s="7"/>
      <c r="B8" s="14" t="s">
        <v>18</v>
      </c>
      <c r="C8" s="3" t="s">
        <v>20</v>
      </c>
      <c r="D8" s="41"/>
      <c r="E8" s="7"/>
      <c r="F8" s="14" t="s">
        <v>18</v>
      </c>
      <c r="G8" s="15">
        <f>DATE(G7,1,1)</f>
        <v>39083</v>
      </c>
      <c r="H8" s="15">
        <f t="shared" ref="H8:K8" si="0">DATE(H7,1,1)</f>
        <v>39448</v>
      </c>
      <c r="I8" s="15">
        <f t="shared" si="0"/>
        <v>39814</v>
      </c>
      <c r="J8" s="15">
        <f t="shared" si="0"/>
        <v>40179</v>
      </c>
      <c r="K8" s="15">
        <f t="shared" si="0"/>
        <v>40544</v>
      </c>
      <c r="L8" s="43"/>
      <c r="M8" s="7"/>
    </row>
    <row r="9" spans="1:14" ht="16" customHeight="1" thickBot="1" x14ac:dyDescent="0.6">
      <c r="A9" s="7"/>
      <c r="B9" s="7"/>
      <c r="C9" s="16"/>
      <c r="D9" s="7"/>
      <c r="E9" s="7"/>
      <c r="F9" s="17" t="s">
        <v>11</v>
      </c>
      <c r="G9" s="4"/>
      <c r="H9" s="5"/>
      <c r="I9" s="5"/>
      <c r="J9" s="5"/>
      <c r="K9" s="6"/>
      <c r="L9" s="44"/>
      <c r="M9" s="7"/>
    </row>
    <row r="10" spans="1:14" ht="16" customHeight="1" x14ac:dyDescent="0.55000000000000004">
      <c r="A10" s="7"/>
      <c r="B10" s="45" t="s">
        <v>26</v>
      </c>
      <c r="C10" s="45"/>
      <c r="D10" s="45"/>
      <c r="E10" s="7"/>
      <c r="F10" s="46" t="s">
        <v>16</v>
      </c>
      <c r="G10" s="46"/>
      <c r="H10" s="46"/>
      <c r="I10" s="46"/>
      <c r="J10" s="46"/>
      <c r="K10" s="46"/>
      <c r="L10" s="46"/>
      <c r="M10" s="7"/>
    </row>
    <row r="11" spans="1:14" ht="16" customHeight="1" thickBot="1" x14ac:dyDescent="0.6">
      <c r="A11" s="7"/>
      <c r="B11" s="45"/>
      <c r="C11" s="45"/>
      <c r="D11" s="45"/>
      <c r="E11" s="7"/>
      <c r="F11" s="7"/>
      <c r="G11" s="7"/>
      <c r="H11" s="7"/>
      <c r="I11" s="7"/>
      <c r="J11" s="7"/>
      <c r="K11" s="7"/>
      <c r="L11" s="7"/>
      <c r="M11" s="7"/>
    </row>
    <row r="12" spans="1:14" ht="16" customHeight="1" x14ac:dyDescent="0.55000000000000004">
      <c r="A12" s="7"/>
      <c r="B12" s="45"/>
      <c r="C12" s="45"/>
      <c r="D12" s="45"/>
      <c r="E12" s="7"/>
      <c r="F12" s="32" t="s">
        <v>12</v>
      </c>
      <c r="G12" s="47"/>
      <c r="H12" s="47"/>
      <c r="I12" s="47"/>
      <c r="J12" s="47"/>
      <c r="K12" s="48"/>
      <c r="L12" s="38" t="s">
        <v>4</v>
      </c>
      <c r="M12" s="7"/>
    </row>
    <row r="13" spans="1:14" ht="16" customHeight="1" thickBot="1" x14ac:dyDescent="0.6">
      <c r="A13" s="7"/>
      <c r="B13" s="45"/>
      <c r="C13" s="45"/>
      <c r="D13" s="45"/>
      <c r="E13" s="7"/>
      <c r="F13" s="49"/>
      <c r="G13" s="50"/>
      <c r="H13" s="50"/>
      <c r="I13" s="50"/>
      <c r="J13" s="50"/>
      <c r="K13" s="51"/>
      <c r="L13" s="39"/>
      <c r="M13" s="7"/>
    </row>
    <row r="14" spans="1:14" ht="16" customHeight="1" x14ac:dyDescent="0.55000000000000004">
      <c r="A14" s="7"/>
      <c r="B14" s="45"/>
      <c r="C14" s="45"/>
      <c r="D14" s="45"/>
      <c r="E14" s="7"/>
      <c r="F14" s="10" t="s">
        <v>1</v>
      </c>
      <c r="G14" s="11">
        <f>$C$7+6</f>
        <v>2012</v>
      </c>
      <c r="H14" s="12">
        <f>$C$7+7</f>
        <v>2013</v>
      </c>
      <c r="I14" s="12">
        <f>$C$7+8</f>
        <v>2014</v>
      </c>
      <c r="J14" s="12">
        <f>$C$7+9</f>
        <v>2015</v>
      </c>
      <c r="K14" s="13">
        <f>$C$7+10</f>
        <v>2016</v>
      </c>
      <c r="L14" s="42" t="str">
        <f>IF(OR(G16="○",H16="○",I16="○",J16="○",K16="○"),"有効","失効")</f>
        <v>失効</v>
      </c>
      <c r="M14" s="7"/>
    </row>
    <row r="15" spans="1:14" ht="16" customHeight="1" thickBot="1" x14ac:dyDescent="0.6">
      <c r="A15" s="7"/>
      <c r="B15" s="45"/>
      <c r="C15" s="45"/>
      <c r="D15" s="45"/>
      <c r="E15" s="7"/>
      <c r="F15" s="14" t="s">
        <v>0</v>
      </c>
      <c r="G15" s="15">
        <f>DATE(G14,1,1)</f>
        <v>40909</v>
      </c>
      <c r="H15" s="15">
        <f t="shared" ref="H15" si="1">DATE(H14,1,1)</f>
        <v>41275</v>
      </c>
      <c r="I15" s="15">
        <f t="shared" ref="I15" si="2">DATE(I14,1,1)</f>
        <v>41640</v>
      </c>
      <c r="J15" s="15">
        <f t="shared" ref="J15" si="3">DATE(J14,1,1)</f>
        <v>42005</v>
      </c>
      <c r="K15" s="15">
        <f t="shared" ref="K15" si="4">DATE(K14,1,1)</f>
        <v>42370</v>
      </c>
      <c r="L15" s="43"/>
      <c r="M15" s="7"/>
    </row>
    <row r="16" spans="1:14" ht="16" customHeight="1" thickBot="1" x14ac:dyDescent="0.6">
      <c r="A16" s="7"/>
      <c r="B16" s="18"/>
      <c r="C16" s="18"/>
      <c r="D16" s="18"/>
      <c r="E16" s="7"/>
      <c r="F16" s="17" t="s">
        <v>11</v>
      </c>
      <c r="G16" s="4"/>
      <c r="H16" s="5"/>
      <c r="I16" s="5"/>
      <c r="J16" s="5"/>
      <c r="K16" s="6"/>
      <c r="L16" s="44"/>
      <c r="M16" s="7"/>
    </row>
    <row r="17" spans="1:13" ht="16" customHeight="1" x14ac:dyDescent="0.55000000000000004">
      <c r="A17" s="7"/>
      <c r="B17" s="64" t="s">
        <v>25</v>
      </c>
      <c r="C17" s="52"/>
      <c r="D17" s="65"/>
      <c r="E17" s="7"/>
      <c r="F17" s="54" t="s">
        <v>17</v>
      </c>
      <c r="G17" s="54"/>
      <c r="H17" s="54"/>
      <c r="I17" s="54"/>
      <c r="J17" s="54"/>
      <c r="K17" s="54"/>
      <c r="L17" s="54"/>
      <c r="M17" s="7"/>
    </row>
    <row r="18" spans="1:13" ht="16" customHeight="1" x14ac:dyDescent="0.55000000000000004">
      <c r="A18" s="7"/>
      <c r="B18" s="66"/>
      <c r="C18" s="53"/>
      <c r="D18" s="67"/>
      <c r="E18" s="7"/>
      <c r="F18" s="45"/>
      <c r="G18" s="45"/>
      <c r="H18" s="45"/>
      <c r="I18" s="45"/>
      <c r="J18" s="45"/>
      <c r="K18" s="45"/>
      <c r="L18" s="45"/>
      <c r="M18" s="7"/>
    </row>
    <row r="19" spans="1:13" ht="16" customHeight="1" thickBot="1" x14ac:dyDescent="0.6">
      <c r="A19" s="7"/>
      <c r="B19" s="66"/>
      <c r="C19" s="53"/>
      <c r="D19" s="67"/>
      <c r="E19" s="7"/>
      <c r="F19" s="7"/>
      <c r="G19" s="7"/>
      <c r="H19" s="7"/>
      <c r="I19" s="7"/>
      <c r="J19" s="7"/>
      <c r="K19" s="7"/>
      <c r="L19" s="7"/>
      <c r="M19" s="7"/>
    </row>
    <row r="20" spans="1:13" ht="16" customHeight="1" thickBot="1" x14ac:dyDescent="0.6">
      <c r="A20" s="7"/>
      <c r="B20" s="68"/>
      <c r="C20" s="69"/>
      <c r="D20" s="70"/>
      <c r="E20" s="7"/>
      <c r="F20" s="32" t="s">
        <v>13</v>
      </c>
      <c r="G20" s="47"/>
      <c r="H20" s="47"/>
      <c r="I20" s="47"/>
      <c r="J20" s="47"/>
      <c r="K20" s="48"/>
      <c r="L20" s="38" t="s">
        <v>5</v>
      </c>
      <c r="M20" s="7"/>
    </row>
    <row r="21" spans="1:13" ht="16" customHeight="1" thickBot="1" x14ac:dyDescent="0.6">
      <c r="A21" s="7"/>
      <c r="B21" s="18"/>
      <c r="C21" s="18"/>
      <c r="D21" s="18"/>
      <c r="E21" s="7"/>
      <c r="F21" s="49"/>
      <c r="G21" s="50"/>
      <c r="H21" s="50"/>
      <c r="I21" s="50"/>
      <c r="J21" s="50"/>
      <c r="K21" s="51"/>
      <c r="L21" s="39"/>
      <c r="M21" s="7"/>
    </row>
    <row r="22" spans="1:13" ht="16" customHeight="1" x14ac:dyDescent="0.55000000000000004">
      <c r="A22" s="7"/>
      <c r="B22" s="18"/>
      <c r="C22" s="18"/>
      <c r="D22" s="18"/>
      <c r="E22" s="7"/>
      <c r="F22" s="10" t="s">
        <v>1</v>
      </c>
      <c r="G22" s="11">
        <f>$C$7+11</f>
        <v>2017</v>
      </c>
      <c r="H22" s="12">
        <f>$C$7+12</f>
        <v>2018</v>
      </c>
      <c r="I22" s="12">
        <f>$C$7+13</f>
        <v>2019</v>
      </c>
      <c r="J22" s="12">
        <f>$C$7+14</f>
        <v>2020</v>
      </c>
      <c r="K22" s="13">
        <f>$C$7+15</f>
        <v>2021</v>
      </c>
      <c r="L22" s="42" t="str">
        <f>IF(OR(G24="○",H24="○",I24="○",J24="○",K24="○"),"有効","失効")</f>
        <v>失効</v>
      </c>
      <c r="M22" s="7"/>
    </row>
    <row r="23" spans="1:13" ht="16" customHeight="1" thickBot="1" x14ac:dyDescent="0.6">
      <c r="A23" s="7"/>
      <c r="B23" s="18"/>
      <c r="C23" s="18"/>
      <c r="D23" s="18"/>
      <c r="E23" s="7"/>
      <c r="F23" s="14" t="s">
        <v>0</v>
      </c>
      <c r="G23" s="15">
        <f>DATE(G22,1,1)</f>
        <v>42736</v>
      </c>
      <c r="H23" s="15">
        <f t="shared" ref="H23" si="5">DATE(H22,1,1)</f>
        <v>43101</v>
      </c>
      <c r="I23" s="15">
        <f t="shared" ref="I23" si="6">DATE(I22,1,1)</f>
        <v>43466</v>
      </c>
      <c r="J23" s="15">
        <f t="shared" ref="J23" si="7">DATE(J22,1,1)</f>
        <v>43831</v>
      </c>
      <c r="K23" s="15">
        <f t="shared" ref="K23" si="8">DATE(K22,1,1)</f>
        <v>44197</v>
      </c>
      <c r="L23" s="43"/>
      <c r="M23" s="7"/>
    </row>
    <row r="24" spans="1:13" ht="16" customHeight="1" thickBot="1" x14ac:dyDescent="0.6">
      <c r="A24" s="7"/>
      <c r="B24" s="18"/>
      <c r="C24" s="18"/>
      <c r="D24" s="18"/>
      <c r="E24" s="7"/>
      <c r="F24" s="17" t="s">
        <v>11</v>
      </c>
      <c r="G24" s="4"/>
      <c r="H24" s="5"/>
      <c r="I24" s="5"/>
      <c r="J24" s="5"/>
      <c r="K24" s="6"/>
      <c r="L24" s="44"/>
      <c r="M24" s="7"/>
    </row>
    <row r="25" spans="1:13" ht="16" customHeight="1" x14ac:dyDescent="0.55000000000000004">
      <c r="A25" s="7"/>
      <c r="B25" s="18"/>
      <c r="C25" s="18"/>
      <c r="D25" s="18"/>
      <c r="E25" s="7"/>
      <c r="F25" s="54" t="s">
        <v>17</v>
      </c>
      <c r="G25" s="54"/>
      <c r="H25" s="54"/>
      <c r="I25" s="54"/>
      <c r="J25" s="54"/>
      <c r="K25" s="54"/>
      <c r="L25" s="54"/>
      <c r="M25" s="7"/>
    </row>
    <row r="26" spans="1:13" ht="16" customHeight="1" x14ac:dyDescent="0.55000000000000004">
      <c r="A26" s="7"/>
      <c r="B26" s="18"/>
      <c r="C26" s="18"/>
      <c r="D26" s="18"/>
      <c r="E26" s="7"/>
      <c r="F26" s="45"/>
      <c r="G26" s="45"/>
      <c r="H26" s="45"/>
      <c r="I26" s="45"/>
      <c r="J26" s="45"/>
      <c r="K26" s="45"/>
      <c r="L26" s="45"/>
      <c r="M26" s="7"/>
    </row>
    <row r="27" spans="1:13" ht="16" customHeight="1" thickBot="1" x14ac:dyDescent="0.6">
      <c r="A27" s="7"/>
      <c r="B27" s="18"/>
      <c r="C27" s="18"/>
      <c r="D27" s="18"/>
      <c r="E27" s="7"/>
      <c r="F27" s="7"/>
      <c r="G27" s="7"/>
      <c r="H27" s="7"/>
      <c r="I27" s="7"/>
      <c r="J27" s="7"/>
      <c r="K27" s="7"/>
      <c r="L27" s="7"/>
      <c r="M27" s="7"/>
    </row>
    <row r="28" spans="1:13" ht="16" customHeight="1" x14ac:dyDescent="0.55000000000000004">
      <c r="A28" s="7"/>
      <c r="B28" s="18"/>
      <c r="C28" s="18"/>
      <c r="D28" s="18"/>
      <c r="E28" s="7"/>
      <c r="F28" s="32" t="s">
        <v>14</v>
      </c>
      <c r="G28" s="47"/>
      <c r="H28" s="47"/>
      <c r="I28" s="47"/>
      <c r="J28" s="47"/>
      <c r="K28" s="48"/>
      <c r="L28" s="38" t="s">
        <v>6</v>
      </c>
      <c r="M28" s="7"/>
    </row>
    <row r="29" spans="1:13" ht="16" customHeight="1" thickBot="1" x14ac:dyDescent="0.6">
      <c r="A29" s="7"/>
      <c r="B29" s="18"/>
      <c r="C29" s="18"/>
      <c r="D29" s="18"/>
      <c r="E29" s="7"/>
      <c r="F29" s="49"/>
      <c r="G29" s="50"/>
      <c r="H29" s="50"/>
      <c r="I29" s="50"/>
      <c r="J29" s="50"/>
      <c r="K29" s="51"/>
      <c r="L29" s="39"/>
      <c r="M29" s="7"/>
    </row>
    <row r="30" spans="1:13" ht="16" customHeight="1" x14ac:dyDescent="0.55000000000000004">
      <c r="A30" s="7"/>
      <c r="B30" s="18"/>
      <c r="C30" s="18"/>
      <c r="D30" s="18"/>
      <c r="E30" s="7"/>
      <c r="F30" s="10" t="s">
        <v>1</v>
      </c>
      <c r="G30" s="11">
        <f>$C$7+16</f>
        <v>2022</v>
      </c>
      <c r="H30" s="12">
        <f>$C$7+17</f>
        <v>2023</v>
      </c>
      <c r="I30" s="12">
        <f>$C$7+18</f>
        <v>2024</v>
      </c>
      <c r="J30" s="12">
        <f>$C$7+19</f>
        <v>2025</v>
      </c>
      <c r="K30" s="13">
        <f>$C$7+20</f>
        <v>2026</v>
      </c>
      <c r="L30" s="42" t="str">
        <f>IF(OR(G32="○",H32="○",I32="○",J32="○",K32="○"),"有効","失効")</f>
        <v>失効</v>
      </c>
      <c r="M30" s="7"/>
    </row>
    <row r="31" spans="1:13" ht="16" customHeight="1" thickBot="1" x14ac:dyDescent="0.6">
      <c r="A31" s="7"/>
      <c r="B31" s="18"/>
      <c r="C31" s="18"/>
      <c r="D31" s="18"/>
      <c r="E31" s="7"/>
      <c r="F31" s="14" t="s">
        <v>0</v>
      </c>
      <c r="G31" s="15">
        <f>DATE(G30,1,1)</f>
        <v>44562</v>
      </c>
      <c r="H31" s="15">
        <f t="shared" ref="H31" si="9">DATE(H30,1,1)</f>
        <v>44927</v>
      </c>
      <c r="I31" s="15">
        <f t="shared" ref="I31" si="10">DATE(I30,1,1)</f>
        <v>45292</v>
      </c>
      <c r="J31" s="15">
        <f t="shared" ref="J31" si="11">DATE(J30,1,1)</f>
        <v>45658</v>
      </c>
      <c r="K31" s="15">
        <f t="shared" ref="K31" si="12">DATE(K30,1,1)</f>
        <v>46023</v>
      </c>
      <c r="L31" s="43"/>
      <c r="M31" s="7"/>
    </row>
    <row r="32" spans="1:13" ht="16" customHeight="1" thickBot="1" x14ac:dyDescent="0.6">
      <c r="A32" s="7"/>
      <c r="B32" s="18"/>
      <c r="C32" s="18"/>
      <c r="D32" s="18"/>
      <c r="E32" s="7"/>
      <c r="F32" s="17" t="s">
        <v>11</v>
      </c>
      <c r="G32" s="4"/>
      <c r="H32" s="5"/>
      <c r="I32" s="5"/>
      <c r="J32" s="5"/>
      <c r="K32" s="6"/>
      <c r="L32" s="44"/>
      <c r="M32" s="7"/>
    </row>
    <row r="33" spans="1:13" ht="16" customHeight="1" x14ac:dyDescent="0.55000000000000004">
      <c r="A33" s="7"/>
      <c r="B33" s="18"/>
      <c r="C33" s="18"/>
      <c r="D33" s="18"/>
      <c r="E33" s="7"/>
      <c r="F33" s="54" t="s">
        <v>17</v>
      </c>
      <c r="G33" s="54"/>
      <c r="H33" s="54"/>
      <c r="I33" s="54"/>
      <c r="J33" s="54"/>
      <c r="K33" s="54"/>
      <c r="L33" s="54"/>
      <c r="M33" s="7"/>
    </row>
    <row r="34" spans="1:13" ht="16" customHeight="1" x14ac:dyDescent="0.55000000000000004">
      <c r="A34" s="7"/>
      <c r="B34" s="18"/>
      <c r="C34" s="18"/>
      <c r="D34" s="18"/>
      <c r="E34" s="7"/>
      <c r="F34" s="45"/>
      <c r="G34" s="45"/>
      <c r="H34" s="45"/>
      <c r="I34" s="45"/>
      <c r="J34" s="45"/>
      <c r="K34" s="45"/>
      <c r="L34" s="45"/>
      <c r="M34" s="7"/>
    </row>
    <row r="35" spans="1:13" ht="16" customHeight="1" thickBot="1" x14ac:dyDescent="0.6">
      <c r="A35" s="7"/>
      <c r="B35" s="18"/>
      <c r="C35" s="18"/>
      <c r="D35" s="18"/>
      <c r="E35" s="7"/>
      <c r="F35" s="7"/>
      <c r="G35" s="7"/>
      <c r="H35" s="7"/>
      <c r="I35" s="7"/>
      <c r="J35" s="7"/>
      <c r="K35" s="7"/>
      <c r="L35" s="7"/>
      <c r="M35" s="7"/>
    </row>
    <row r="36" spans="1:13" ht="16" customHeight="1" x14ac:dyDescent="0.55000000000000004">
      <c r="A36" s="7"/>
      <c r="B36" s="18"/>
      <c r="C36" s="18"/>
      <c r="D36" s="18"/>
      <c r="E36" s="7"/>
      <c r="F36" s="32" t="s">
        <v>15</v>
      </c>
      <c r="G36" s="47"/>
      <c r="H36" s="47"/>
      <c r="I36" s="47"/>
      <c r="J36" s="47"/>
      <c r="K36" s="48"/>
      <c r="L36" s="38" t="s">
        <v>7</v>
      </c>
      <c r="M36" s="7"/>
    </row>
    <row r="37" spans="1:13" ht="16" customHeight="1" thickBot="1" x14ac:dyDescent="0.6">
      <c r="A37" s="7"/>
      <c r="B37" s="18"/>
      <c r="C37" s="18"/>
      <c r="D37" s="18"/>
      <c r="E37" s="7"/>
      <c r="F37" s="49"/>
      <c r="G37" s="50"/>
      <c r="H37" s="50"/>
      <c r="I37" s="50"/>
      <c r="J37" s="50"/>
      <c r="K37" s="51"/>
      <c r="L37" s="39"/>
      <c r="M37" s="7"/>
    </row>
    <row r="38" spans="1:13" ht="16" customHeight="1" x14ac:dyDescent="0.55000000000000004">
      <c r="A38" s="7"/>
      <c r="B38" s="18"/>
      <c r="C38" s="18"/>
      <c r="D38" s="18"/>
      <c r="E38" s="7"/>
      <c r="F38" s="10" t="s">
        <v>1</v>
      </c>
      <c r="G38" s="19">
        <f>$C$7+21</f>
        <v>2027</v>
      </c>
      <c r="H38" s="20">
        <f>$C$7+22</f>
        <v>2028</v>
      </c>
      <c r="I38" s="20">
        <f>$C$7+23</f>
        <v>2029</v>
      </c>
      <c r="J38" s="20">
        <f>$C$7+24</f>
        <v>2030</v>
      </c>
      <c r="K38" s="21">
        <f>$C$7+25</f>
        <v>2031</v>
      </c>
      <c r="L38" s="42" t="str">
        <f>IF(OR(G40="○",H40="○",I40="○",J40="○",K40="○"),"有効","失効")</f>
        <v>失効</v>
      </c>
      <c r="M38" s="7"/>
    </row>
    <row r="39" spans="1:13" ht="16" customHeight="1" thickBot="1" x14ac:dyDescent="0.6">
      <c r="A39" s="7"/>
      <c r="B39" s="18"/>
      <c r="C39" s="18"/>
      <c r="D39" s="18"/>
      <c r="E39" s="7"/>
      <c r="F39" s="14" t="s">
        <v>0</v>
      </c>
      <c r="G39" s="22">
        <f>DATE(G38,1,1)</f>
        <v>46388</v>
      </c>
      <c r="H39" s="22">
        <f t="shared" ref="H39" si="13">DATE(H38,1,1)</f>
        <v>46753</v>
      </c>
      <c r="I39" s="22">
        <f t="shared" ref="I39" si="14">DATE(I38,1,1)</f>
        <v>47119</v>
      </c>
      <c r="J39" s="22">
        <f t="shared" ref="J39" si="15">DATE(J38,1,1)</f>
        <v>47484</v>
      </c>
      <c r="K39" s="22">
        <f t="shared" ref="K39" si="16">DATE(K38,1,1)</f>
        <v>47849</v>
      </c>
      <c r="L39" s="43"/>
      <c r="M39" s="7"/>
    </row>
    <row r="40" spans="1:13" ht="16" customHeight="1" thickBot="1" x14ac:dyDescent="0.6">
      <c r="A40" s="7"/>
      <c r="B40" s="18"/>
      <c r="C40" s="18"/>
      <c r="D40" s="18"/>
      <c r="E40" s="7"/>
      <c r="F40" s="17" t="s">
        <v>11</v>
      </c>
      <c r="G40" s="4"/>
      <c r="H40" s="5"/>
      <c r="I40" s="5"/>
      <c r="J40" s="5"/>
      <c r="K40" s="6"/>
      <c r="L40" s="44"/>
      <c r="M40" s="7"/>
    </row>
    <row r="41" spans="1:13" ht="16" customHeight="1" x14ac:dyDescent="0.55000000000000004">
      <c r="A41" s="7"/>
      <c r="B41" s="18"/>
      <c r="C41" s="18"/>
      <c r="D41" s="18"/>
      <c r="E41" s="7"/>
      <c r="F41" s="54" t="s">
        <v>17</v>
      </c>
      <c r="G41" s="54"/>
      <c r="H41" s="54"/>
      <c r="I41" s="54"/>
      <c r="J41" s="54"/>
      <c r="K41" s="54"/>
      <c r="L41" s="54"/>
      <c r="M41" s="7"/>
    </row>
    <row r="42" spans="1:13" ht="16" customHeight="1" x14ac:dyDescent="0.55000000000000004">
      <c r="A42" s="7"/>
      <c r="B42" s="18"/>
      <c r="C42" s="18"/>
      <c r="D42" s="18"/>
      <c r="E42" s="7"/>
      <c r="F42" s="45"/>
      <c r="G42" s="45"/>
      <c r="H42" s="45"/>
      <c r="I42" s="45"/>
      <c r="J42" s="45"/>
      <c r="K42" s="45"/>
      <c r="L42" s="45"/>
      <c r="M42" s="7"/>
    </row>
    <row r="43" spans="1:13" ht="16" customHeight="1" thickBot="1" x14ac:dyDescent="0.6">
      <c r="A43" s="7"/>
      <c r="B43" s="18"/>
      <c r="C43" s="18"/>
      <c r="D43" s="18"/>
      <c r="E43" s="7"/>
      <c r="F43" s="23"/>
      <c r="G43" s="23"/>
      <c r="H43" s="23"/>
      <c r="I43" s="23"/>
      <c r="J43" s="23"/>
      <c r="K43" s="23"/>
      <c r="L43" s="23"/>
      <c r="M43" s="7"/>
    </row>
    <row r="44" spans="1:13" ht="16" customHeight="1" x14ac:dyDescent="0.55000000000000004">
      <c r="A44" s="7"/>
      <c r="B44" s="18"/>
      <c r="C44" s="18"/>
      <c r="D44" s="18"/>
      <c r="E44" s="7"/>
      <c r="F44" s="32" t="s">
        <v>21</v>
      </c>
      <c r="G44" s="47"/>
      <c r="H44" s="47"/>
      <c r="I44" s="47"/>
      <c r="J44" s="47"/>
      <c r="K44" s="48"/>
      <c r="L44" s="38" t="s">
        <v>22</v>
      </c>
      <c r="M44" s="7"/>
    </row>
    <row r="45" spans="1:13" ht="16" customHeight="1" thickBot="1" x14ac:dyDescent="0.6">
      <c r="A45" s="7"/>
      <c r="B45" s="18"/>
      <c r="C45" s="18"/>
      <c r="D45" s="18"/>
      <c r="E45" s="7"/>
      <c r="F45" s="49"/>
      <c r="G45" s="50"/>
      <c r="H45" s="50"/>
      <c r="I45" s="50"/>
      <c r="J45" s="50"/>
      <c r="K45" s="51"/>
      <c r="L45" s="39"/>
      <c r="M45" s="7"/>
    </row>
    <row r="46" spans="1:13" ht="16" customHeight="1" x14ac:dyDescent="0.55000000000000004">
      <c r="A46" s="7"/>
      <c r="B46" s="18"/>
      <c r="C46" s="18"/>
      <c r="D46" s="18"/>
      <c r="E46" s="7"/>
      <c r="F46" s="10" t="s">
        <v>1</v>
      </c>
      <c r="G46" s="19">
        <f>$C$7+26</f>
        <v>2032</v>
      </c>
      <c r="H46" s="20">
        <f>$C$7+27</f>
        <v>2033</v>
      </c>
      <c r="I46" s="20">
        <f>$C$7+28</f>
        <v>2034</v>
      </c>
      <c r="J46" s="20">
        <f>$C$7+29</f>
        <v>2035</v>
      </c>
      <c r="K46" s="21">
        <f>$C$7+30</f>
        <v>2036</v>
      </c>
      <c r="L46" s="42" t="str">
        <f>IF(OR(G48="○",H48="○",I48="○",J48="○",K48="○"),"有効","失効")</f>
        <v>失効</v>
      </c>
      <c r="M46" s="7"/>
    </row>
    <row r="47" spans="1:13" ht="16" customHeight="1" thickBot="1" x14ac:dyDescent="0.6">
      <c r="A47" s="7"/>
      <c r="B47" s="18"/>
      <c r="C47" s="18"/>
      <c r="D47" s="18"/>
      <c r="E47" s="7"/>
      <c r="F47" s="14" t="s">
        <v>0</v>
      </c>
      <c r="G47" s="22">
        <f>DATE(G46,1,1)</f>
        <v>48214</v>
      </c>
      <c r="H47" s="22">
        <f t="shared" ref="H47" si="17">DATE(H46,1,1)</f>
        <v>48580</v>
      </c>
      <c r="I47" s="22">
        <f t="shared" ref="I47" si="18">DATE(I46,1,1)</f>
        <v>48945</v>
      </c>
      <c r="J47" s="22">
        <f t="shared" ref="J47" si="19">DATE(J46,1,1)</f>
        <v>49310</v>
      </c>
      <c r="K47" s="22">
        <f t="shared" ref="K47" si="20">DATE(K46,1,1)</f>
        <v>49675</v>
      </c>
      <c r="L47" s="43"/>
      <c r="M47" s="7"/>
    </row>
    <row r="48" spans="1:13" ht="16" customHeight="1" thickBot="1" x14ac:dyDescent="0.6">
      <c r="A48" s="7"/>
      <c r="B48" s="18"/>
      <c r="C48" s="18"/>
      <c r="D48" s="18"/>
      <c r="E48" s="7"/>
      <c r="F48" s="17" t="s">
        <v>11</v>
      </c>
      <c r="G48" s="4"/>
      <c r="H48" s="5"/>
      <c r="I48" s="5"/>
      <c r="J48" s="5"/>
      <c r="K48" s="6"/>
      <c r="L48" s="44"/>
      <c r="M48" s="7"/>
    </row>
    <row r="49" spans="1:13" ht="16" customHeight="1" x14ac:dyDescent="0.55000000000000004">
      <c r="A49" s="7"/>
      <c r="B49" s="18"/>
      <c r="C49" s="18"/>
      <c r="D49" s="18"/>
      <c r="E49" s="7"/>
      <c r="F49" s="54" t="s">
        <v>17</v>
      </c>
      <c r="G49" s="54"/>
      <c r="H49" s="54"/>
      <c r="I49" s="54"/>
      <c r="J49" s="54"/>
      <c r="K49" s="54"/>
      <c r="L49" s="54"/>
      <c r="M49" s="7"/>
    </row>
    <row r="50" spans="1:13" ht="16" customHeight="1" x14ac:dyDescent="0.55000000000000004">
      <c r="A50" s="7"/>
      <c r="B50" s="18"/>
      <c r="C50" s="18"/>
      <c r="D50" s="18"/>
      <c r="E50" s="7"/>
      <c r="F50" s="45"/>
      <c r="G50" s="45"/>
      <c r="H50" s="45"/>
      <c r="I50" s="45"/>
      <c r="J50" s="45"/>
      <c r="K50" s="45"/>
      <c r="L50" s="45"/>
      <c r="M50" s="7"/>
    </row>
    <row r="51" spans="1:13" ht="16" customHeight="1" thickBot="1" x14ac:dyDescent="0.6">
      <c r="A51" s="7"/>
      <c r="B51" s="18"/>
      <c r="C51" s="18"/>
      <c r="D51" s="18"/>
      <c r="E51" s="7"/>
      <c r="F51" s="23"/>
      <c r="G51" s="23"/>
      <c r="H51" s="23"/>
      <c r="I51" s="23"/>
      <c r="J51" s="23"/>
      <c r="K51" s="23"/>
      <c r="L51" s="23"/>
      <c r="M51" s="7"/>
    </row>
    <row r="52" spans="1:13" ht="16" customHeight="1" x14ac:dyDescent="0.55000000000000004">
      <c r="A52" s="7"/>
      <c r="B52" s="18"/>
      <c r="C52" s="18"/>
      <c r="D52" s="18"/>
      <c r="E52" s="7"/>
      <c r="F52" s="32" t="s">
        <v>23</v>
      </c>
      <c r="G52" s="47"/>
      <c r="H52" s="47"/>
      <c r="I52" s="47"/>
      <c r="J52" s="47"/>
      <c r="K52" s="48"/>
      <c r="L52" s="38" t="s">
        <v>24</v>
      </c>
      <c r="M52" s="7"/>
    </row>
    <row r="53" spans="1:13" ht="16" customHeight="1" thickBot="1" x14ac:dyDescent="0.6">
      <c r="A53" s="7"/>
      <c r="B53" s="18"/>
      <c r="C53" s="18"/>
      <c r="D53" s="18"/>
      <c r="E53" s="7"/>
      <c r="F53" s="49"/>
      <c r="G53" s="50"/>
      <c r="H53" s="50"/>
      <c r="I53" s="50"/>
      <c r="J53" s="50"/>
      <c r="K53" s="51"/>
      <c r="L53" s="39"/>
      <c r="M53" s="7"/>
    </row>
    <row r="54" spans="1:13" ht="16" customHeight="1" x14ac:dyDescent="0.55000000000000004">
      <c r="A54" s="7"/>
      <c r="B54" s="18"/>
      <c r="C54" s="18"/>
      <c r="D54" s="18"/>
      <c r="E54" s="7"/>
      <c r="F54" s="10" t="s">
        <v>1</v>
      </c>
      <c r="G54" s="19">
        <f>$C$7+31</f>
        <v>2037</v>
      </c>
      <c r="H54" s="20">
        <f>$C$7+32</f>
        <v>2038</v>
      </c>
      <c r="I54" s="20">
        <f>$C$7+33</f>
        <v>2039</v>
      </c>
      <c r="J54" s="20">
        <f>$C$7+34</f>
        <v>2040</v>
      </c>
      <c r="K54" s="21">
        <f>$C$7+35</f>
        <v>2041</v>
      </c>
      <c r="L54" s="42" t="str">
        <f>IF(OR(G56="○",H56="○",I56="○",J56="○",K56="○"),"有効","失効")</f>
        <v>失効</v>
      </c>
      <c r="M54" s="7"/>
    </row>
    <row r="55" spans="1:13" ht="16" customHeight="1" thickBot="1" x14ac:dyDescent="0.6">
      <c r="A55" s="7"/>
      <c r="B55" s="18"/>
      <c r="C55" s="18"/>
      <c r="D55" s="18"/>
      <c r="E55" s="7"/>
      <c r="F55" s="14" t="s">
        <v>0</v>
      </c>
      <c r="G55" s="22">
        <f>DATE(G54,1,1)</f>
        <v>50041</v>
      </c>
      <c r="H55" s="22">
        <f t="shared" ref="H55" si="21">DATE(H54,1,1)</f>
        <v>50406</v>
      </c>
      <c r="I55" s="22">
        <f t="shared" ref="I55" si="22">DATE(I54,1,1)</f>
        <v>50771</v>
      </c>
      <c r="J55" s="22">
        <f t="shared" ref="J55" si="23">DATE(J54,1,1)</f>
        <v>51136</v>
      </c>
      <c r="K55" s="22">
        <f t="shared" ref="K55" si="24">DATE(K54,1,1)</f>
        <v>51502</v>
      </c>
      <c r="L55" s="43"/>
      <c r="M55" s="7"/>
    </row>
    <row r="56" spans="1:13" ht="16" customHeight="1" thickBot="1" x14ac:dyDescent="0.6">
      <c r="A56" s="7"/>
      <c r="B56" s="18"/>
      <c r="C56" s="18"/>
      <c r="D56" s="18"/>
      <c r="E56" s="7"/>
      <c r="F56" s="17" t="s">
        <v>11</v>
      </c>
      <c r="G56" s="4"/>
      <c r="H56" s="5"/>
      <c r="I56" s="5"/>
      <c r="J56" s="5"/>
      <c r="K56" s="6"/>
      <c r="L56" s="44"/>
      <c r="M56" s="7"/>
    </row>
    <row r="57" spans="1:13" ht="16" customHeight="1" x14ac:dyDescent="0.55000000000000004">
      <c r="A57" s="7"/>
      <c r="B57" s="7"/>
      <c r="C57" s="16"/>
      <c r="D57" s="7"/>
      <c r="E57" s="7"/>
      <c r="F57" s="54" t="s">
        <v>17</v>
      </c>
      <c r="G57" s="54"/>
      <c r="H57" s="54"/>
      <c r="I57" s="54"/>
      <c r="J57" s="54"/>
      <c r="K57" s="54"/>
      <c r="L57" s="54"/>
      <c r="M57" s="7"/>
    </row>
    <row r="58" spans="1:13" ht="16" customHeight="1" thickBot="1" x14ac:dyDescent="0.6">
      <c r="A58" s="7"/>
      <c r="B58" s="7"/>
      <c r="C58" s="16"/>
      <c r="D58" s="7"/>
      <c r="E58" s="7"/>
      <c r="F58" s="45"/>
      <c r="G58" s="45"/>
      <c r="H58" s="45"/>
      <c r="I58" s="45"/>
      <c r="J58" s="45"/>
      <c r="K58" s="45"/>
      <c r="L58" s="45"/>
      <c r="M58" s="7"/>
    </row>
    <row r="59" spans="1:13" ht="16" customHeight="1" x14ac:dyDescent="0.55000000000000004">
      <c r="A59" s="7"/>
      <c r="B59" s="55" t="s">
        <v>8</v>
      </c>
      <c r="C59" s="56"/>
      <c r="D59" s="56"/>
      <c r="E59" s="56"/>
      <c r="F59" s="56"/>
      <c r="G59" s="56"/>
      <c r="H59" s="56"/>
      <c r="I59" s="56"/>
      <c r="J59" s="56"/>
      <c r="K59" s="56"/>
      <c r="L59" s="57"/>
      <c r="M59" s="7"/>
    </row>
    <row r="60" spans="1:13" ht="16" customHeight="1" x14ac:dyDescent="0.55000000000000004">
      <c r="A60" s="7"/>
      <c r="B60" s="58"/>
      <c r="C60" s="59"/>
      <c r="D60" s="59"/>
      <c r="E60" s="59"/>
      <c r="F60" s="59"/>
      <c r="G60" s="59"/>
      <c r="H60" s="59"/>
      <c r="I60" s="59"/>
      <c r="J60" s="59"/>
      <c r="K60" s="59"/>
      <c r="L60" s="60"/>
      <c r="M60" s="7"/>
    </row>
    <row r="61" spans="1:13" ht="16" customHeight="1" thickBot="1" x14ac:dyDescent="0.6">
      <c r="A61" s="7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3"/>
      <c r="M61" s="7"/>
    </row>
    <row r="62" spans="1:13" ht="16" customHeight="1" x14ac:dyDescent="0.55000000000000004">
      <c r="A62" s="7"/>
      <c r="B62" s="7"/>
      <c r="C62" s="16"/>
      <c r="D62" s="7"/>
      <c r="E62" s="7"/>
      <c r="F62" s="7"/>
      <c r="G62" s="7"/>
      <c r="H62" s="7"/>
      <c r="I62" s="7"/>
      <c r="J62" s="7"/>
      <c r="K62" s="7"/>
      <c r="L62" s="7"/>
      <c r="M62" s="7"/>
    </row>
  </sheetData>
  <sheetProtection algorithmName="SHA-512" hashValue="iPcsmOyieHarTxCFoz+hxGnDhSJlqh8Ri8PC+55VFQ1epYTc/8DyEBDzsuZNLETb9O2Yf4cDamt/geCPmGyrRw==" saltValue="GEG+bTJrbv40E/FHBo17GQ==" spinCount="100000" sheet="1" objects="1" scenarios="1"/>
  <mergeCells count="36">
    <mergeCell ref="B1:L2"/>
    <mergeCell ref="B3:L3"/>
    <mergeCell ref="B4:L4"/>
    <mergeCell ref="B5:D6"/>
    <mergeCell ref="F5:K6"/>
    <mergeCell ref="L5:L6"/>
    <mergeCell ref="D7:D8"/>
    <mergeCell ref="L7:L9"/>
    <mergeCell ref="F10:L10"/>
    <mergeCell ref="F12:K13"/>
    <mergeCell ref="L12:L13"/>
    <mergeCell ref="L46:L48"/>
    <mergeCell ref="F49:L50"/>
    <mergeCell ref="F28:K29"/>
    <mergeCell ref="L28:L29"/>
    <mergeCell ref="L30:L32"/>
    <mergeCell ref="F33:L34"/>
    <mergeCell ref="F36:K37"/>
    <mergeCell ref="L36:L37"/>
    <mergeCell ref="B17:D20"/>
    <mergeCell ref="L38:L40"/>
    <mergeCell ref="F41:L42"/>
    <mergeCell ref="B10:D15"/>
    <mergeCell ref="F44:K45"/>
    <mergeCell ref="L44:L45"/>
    <mergeCell ref="L14:L16"/>
    <mergeCell ref="F17:L18"/>
    <mergeCell ref="F20:K21"/>
    <mergeCell ref="L20:L21"/>
    <mergeCell ref="L22:L24"/>
    <mergeCell ref="F25:L26"/>
    <mergeCell ref="B59:L61"/>
    <mergeCell ref="F52:K53"/>
    <mergeCell ref="L52:L53"/>
    <mergeCell ref="L54:L56"/>
    <mergeCell ref="F57:L58"/>
  </mergeCells>
  <phoneticPr fontId="1"/>
  <conditionalFormatting sqref="B7:C7 F7:L9">
    <cfRule type="expression" dxfId="13" priority="14">
      <formula>$C$7&lt;2006</formula>
    </cfRule>
  </conditionalFormatting>
  <conditionalFormatting sqref="L7:L9">
    <cfRule type="expression" dxfId="12" priority="15">
      <formula>$L$7="失効"</formula>
    </cfRule>
  </conditionalFormatting>
  <conditionalFormatting sqref="F12:L16">
    <cfRule type="expression" dxfId="11" priority="11">
      <formula>$L$7="失効"</formula>
    </cfRule>
  </conditionalFormatting>
  <conditionalFormatting sqref="L22:L24">
    <cfRule type="expression" dxfId="10" priority="10">
      <formula>$L$22="失効"</formula>
    </cfRule>
  </conditionalFormatting>
  <conditionalFormatting sqref="L14:L16">
    <cfRule type="expression" dxfId="9" priority="13">
      <formula>$L$14="失効"</formula>
    </cfRule>
  </conditionalFormatting>
  <conditionalFormatting sqref="F20:L24">
    <cfRule type="expression" dxfId="8" priority="9">
      <formula>$L$14="失効"</formula>
    </cfRule>
  </conditionalFormatting>
  <conditionalFormatting sqref="F28:L32">
    <cfRule type="expression" dxfId="7" priority="7">
      <formula>$L$22="失効"</formula>
    </cfRule>
  </conditionalFormatting>
  <conditionalFormatting sqref="L30:L32">
    <cfRule type="expression" dxfId="6" priority="8">
      <formula>$L$30="失効"</formula>
    </cfRule>
  </conditionalFormatting>
  <conditionalFormatting sqref="F36:L40">
    <cfRule type="expression" dxfId="5" priority="5">
      <formula>$L$30="失効"</formula>
    </cfRule>
  </conditionalFormatting>
  <conditionalFormatting sqref="L38:L40">
    <cfRule type="expression" dxfId="4" priority="6">
      <formula>$L$38="失効"</formula>
    </cfRule>
  </conditionalFormatting>
  <conditionalFormatting sqref="F44:L48">
    <cfRule type="expression" dxfId="3" priority="3">
      <formula>$L$38="失効"</formula>
    </cfRule>
  </conditionalFormatting>
  <conditionalFormatting sqref="L46:L48">
    <cfRule type="expression" dxfId="2" priority="4">
      <formula>$L$46="失効"</formula>
    </cfRule>
  </conditionalFormatting>
  <conditionalFormatting sqref="F52:L56">
    <cfRule type="expression" dxfId="1" priority="1">
      <formula>$L$46="失効"</formula>
    </cfRule>
  </conditionalFormatting>
  <conditionalFormatting sqref="L54:L56">
    <cfRule type="expression" dxfId="0" priority="2">
      <formula>$L$54="失効"</formula>
    </cfRule>
  </conditionalFormatting>
  <dataValidations count="2">
    <dataValidation type="list" allowBlank="1" showInputMessage="1" showErrorMessage="1" sqref="G32:K32 G9:K9 G16:K16 G24:K24 G40:K40 G48:K48 G56:K56">
      <formula1>"○"</formula1>
    </dataValidation>
    <dataValidation operator="greaterThanOrEqual" allowBlank="1" showInputMessage="1" showErrorMessage="1" sqref="C8"/>
  </dataValidations>
  <pageMargins left="0.7" right="0.7" top="0.75" bottom="0.75" header="0.3" footer="0.3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相談</vt:lpstr>
      <vt:lpstr>相談!Print_Area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2023-05-30T04:15:07Z</dcterms:modified>
</cp:coreProperties>
</file>