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86" yWindow="975" windowWidth="15330" windowHeight="4065" tabRatio="813" activeTab="0"/>
  </bookViews>
  <sheets>
    <sheet name="来道者輸送実績" sheetId="1" r:id="rId1"/>
    <sheet name="発地空港別来道者数" sheetId="2" r:id="rId2"/>
    <sheet name="着地空港別来道者数 " sheetId="3" r:id="rId3"/>
    <sheet name="合計" sheetId="4" r:id="rId4"/>
    <sheet name="航空機" sheetId="5" r:id="rId5"/>
    <sheet name="ＪＲ" sheetId="6" r:id="rId6"/>
    <sheet name="フェリー" sheetId="7" r:id="rId7"/>
    <sheet name="北海道と沖縄県の輸送実績" sheetId="8" r:id="rId8"/>
  </sheets>
  <externalReferences>
    <externalReference r:id="rId11"/>
  </externalReferences>
  <definedNames>
    <definedName name="atesaki">'[1]その他'!#REF!</definedName>
    <definedName name="e">#REF!</definedName>
    <definedName name="G">#REF!</definedName>
    <definedName name="G1">#REF!</definedName>
    <definedName name="G2">#REF!</definedName>
    <definedName name="G3">#REF!</definedName>
    <definedName name="G4">#REF!</definedName>
    <definedName name="ga">#REF!</definedName>
    <definedName name="MACRO">#REF!</definedName>
    <definedName name="p">#REF!</definedName>
    <definedName name="PRINT">#REF!</definedName>
    <definedName name="_xlnm.Print_Area" localSheetId="0">'来道者輸送実績'!$B$1:$U$20</definedName>
    <definedName name="prntg3">#REF!</definedName>
    <definedName name="psDKDKRTopRTm3TB0TB4TB0TB0TB25.">#REF!</definedName>
    <definedName name="ｚｌ">#REF!</definedName>
  </definedNames>
  <calcPr fullCalcOnLoad="1"/>
</workbook>
</file>

<file path=xl/comments7.xml><?xml version="1.0" encoding="utf-8"?>
<comments xmlns="http://schemas.openxmlformats.org/spreadsheetml/2006/main">
  <authors>
    <author>yokoyama</author>
  </authors>
  <commentList>
    <comment ref="I24" authorId="0">
      <text>
        <r>
          <rPr>
            <b/>
            <sz val="9"/>
            <rFont val="ＭＳ Ｐゴシック"/>
            <family val="3"/>
          </rPr>
          <t>08.11.11修正
65.5→72.3</t>
        </r>
      </text>
    </comment>
    <comment ref="J24" authorId="0">
      <text>
        <r>
          <rPr>
            <b/>
            <sz val="9"/>
            <rFont val="ＭＳ Ｐゴシック"/>
            <family val="3"/>
          </rPr>
          <t>08.11.11修正
46.7→52.7</t>
        </r>
      </text>
    </comment>
  </commentList>
</comments>
</file>

<file path=xl/sharedStrings.xml><?xml version="1.0" encoding="utf-8"?>
<sst xmlns="http://schemas.openxmlformats.org/spreadsheetml/2006/main" count="263" uniqueCount="122">
  <si>
    <t xml:space="preserve">H１１年度計 </t>
  </si>
  <si>
    <t>Ｈ１１　　　　　　　同月比</t>
  </si>
  <si>
    <t>（単位：人、％）</t>
  </si>
  <si>
    <t>合計</t>
  </si>
  <si>
    <t>前年比</t>
  </si>
  <si>
    <t>対前年比</t>
  </si>
  <si>
    <t>増減</t>
  </si>
  <si>
    <t>（単位:人、％）</t>
  </si>
  <si>
    <t>沖縄県</t>
  </si>
  <si>
    <t>北海道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</si>
  <si>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</si>
  <si>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</si>
  <si>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</si>
  <si>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</si>
  <si>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</si>
  <si>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</si>
  <si>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</si>
  <si>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</si>
  <si>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</si>
  <si>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</si>
  <si>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</si>
  <si>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</si>
  <si>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増減数</t>
  </si>
  <si>
    <t>増減数</t>
  </si>
  <si>
    <r>
      <t xml:space="preserve">合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計</t>
    </r>
  </si>
  <si>
    <t>（単位）：人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</si>
  <si>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</si>
  <si>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</si>
  <si>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</si>
  <si>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</si>
  <si>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</si>
  <si>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</si>
  <si>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</si>
  <si>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</si>
  <si>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</si>
  <si>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</si>
  <si>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</si>
  <si>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大阪</t>
  </si>
  <si>
    <t>名古屋</t>
  </si>
  <si>
    <t>東北</t>
  </si>
  <si>
    <t>北陸</t>
  </si>
  <si>
    <t>・</t>
  </si>
  <si>
    <t>信越</t>
  </si>
  <si>
    <t>中国</t>
  </si>
  <si>
    <t>四国</t>
  </si>
  <si>
    <t>九州</t>
  </si>
  <si>
    <t>沖縄</t>
  </si>
  <si>
    <t>合計</t>
  </si>
  <si>
    <t>計</t>
  </si>
  <si>
    <t>（単位：千人）</t>
  </si>
  <si>
    <t>平成17年度</t>
  </si>
  <si>
    <t>平成18年度</t>
  </si>
  <si>
    <t>平成19年度</t>
  </si>
  <si>
    <t>平成20年度</t>
  </si>
  <si>
    <t>区　　　　　分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</si>
  <si>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</si>
  <si>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</si>
  <si>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</si>
  <si>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</si>
  <si>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</si>
  <si>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</si>
  <si>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</si>
  <si>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</si>
  <si>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</si>
  <si>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</si>
  <si>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</si>
  <si>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</si>
  <si>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</si>
  <si>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</si>
  <si>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</si>
  <si>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</si>
  <si>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</si>
  <si>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</si>
  <si>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</si>
  <si>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</si>
  <si>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合　　計</t>
  </si>
  <si>
    <t>航　　空　　機</t>
  </si>
  <si>
    <t>J　 R　 ( 津　軽　海　峡　線 ）</t>
  </si>
  <si>
    <t>フ　　ェ　　リ　　ー</t>
  </si>
  <si>
    <t>合　　　　　計</t>
  </si>
  <si>
    <t>４月</t>
  </si>
  <si>
    <t>東京</t>
  </si>
  <si>
    <t>新千歳以外計</t>
  </si>
  <si>
    <t>東京→新千歳</t>
  </si>
  <si>
    <t>大阪→新千歳</t>
  </si>
  <si>
    <t>名古屋→新千歳</t>
  </si>
  <si>
    <t>福岡→新千歳</t>
  </si>
  <si>
    <t>新千歳着計</t>
  </si>
  <si>
    <t>H21年度</t>
  </si>
  <si>
    <t>H20年度</t>
  </si>
  <si>
    <t>平成２１年度　航空機利用による来道者数（発地別）</t>
  </si>
  <si>
    <t>21年度</t>
  </si>
  <si>
    <t>20年度</t>
  </si>
  <si>
    <t>前年比</t>
  </si>
  <si>
    <t>平成21年度</t>
  </si>
  <si>
    <t>（単位：千人）</t>
  </si>
  <si>
    <t>航空機</t>
  </si>
  <si>
    <t>ＪＲ</t>
  </si>
  <si>
    <t>フェリー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</si>
  <si>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</si>
  <si>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</si>
  <si>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平成２１年度　北海道と沖縄県の航空機旅客輸送実績</t>
  </si>
  <si>
    <t>来道者数の実績状況の推移［航空機］（平成17年度～21年度）</t>
  </si>
  <si>
    <t>来道者数の実績状況の推移［ＪＲ］（平成17年度～21年度）</t>
  </si>
  <si>
    <t>来道者数の実績状況の推移［フェリー］（平成17年度～21年度）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</si>
  <si>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</si>
  <si>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</si>
  <si>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</si>
  <si>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</si>
  <si>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</si>
  <si>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</si>
  <si>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</si>
  <si>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</si>
  <si>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</si>
  <si>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</si>
  <si>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</si>
  <si>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</si>
  <si>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　　平成２１年度   来道者輸送実績（速報）</t>
  </si>
  <si>
    <t>空港別（路線）来道者数   《速報》</t>
  </si>
  <si>
    <t>来道者数の実績状況の推移［合計］（平成17年度～21年度）</t>
  </si>
  <si>
    <t>※数値は下り便のみ。</t>
  </si>
  <si>
    <t xml:space="preserve">            ▲26,558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</si>
</sst>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#,##0_);\(#,##0\)"/>
    <numFmt numFmtId="180" formatCode="0.00000"/>
    <numFmt numFmtId="181" formatCode="0.0000"/>
    <numFmt numFmtId="182" formatCode="0.000"/>
    <numFmt numFmtId="183" formatCode="0.0"/>
    <numFmt numFmtId="184" formatCode="#,##0.0_ ;[Red]\-#,##0.0\ "/>
    <numFmt numFmtId="185" formatCode="#,##0.0;[Red]\-#,##0.0"/>
    <numFmt numFmtId="186" formatCode="#,##0_);[Red]\(#,##0\)"/>
    <numFmt numFmtId="187" formatCode="#,##0.0_);[Red]\(#,##0.0\)"/>
    <numFmt numFmtId="188" formatCode="#,##0_ "/>
    <numFmt numFmtId="189" formatCode="#,##0.0_ "/>
    <numFmt numFmtId="190" formatCode="0.0_);[Red]\(0.0\)"/>
    <numFmt numFmtId="191" formatCode="#,##0_ ;[Red]\-#,##0\ "/>
    <numFmt numFmtId="192" formatCode="0_ ;[Red]\-0\ "/>
    <numFmt numFmtId="193" formatCode="#,##0.0000"/>
    <numFmt numFmtId="194" formatCode="0E+00"/>
    <numFmt numFmtId="195" formatCode="\$#,##0.00;\(\$#,##0.00\)"/>
    <numFmt numFmtId="196" formatCode="\$#,##0;\(\$#,##0\)"/>
    <numFmt numFmtId="197" formatCode="[$-411]ee\-m\-d"/>
    <numFmt numFmtId="198" formatCode="m/d"/>
    <numFmt numFmtId="199" formatCode="m/d/yy\ h:mm"/>
    <numFmt numFmtId="200" formatCode="[$-411]ee/m/d"/>
    <numFmt numFmtId="201" formatCode="[$-411]ee&quot;年&quot;m&quot;月&quot;d&quot;日&quot;"/>
    <numFmt numFmtId="202" formatCode="[$-411]gggee&quot;年&quot;m&quot;月&quot;d&quot;日&quot;"/>
    <numFmt numFmtId="203" formatCode="0.000000"/>
    <numFmt numFmtId="204" formatCode="#,##0;&quot;△&quot;#,##0"/>
    <numFmt numFmtId="205" formatCode="\(#,##0;&quot;△&quot;#,##0\)"/>
    <numFmt numFmtId="206" formatCode="\(#,##0\);\(&quot;△&quot;#,##0\)"/>
    <numFmt numFmtId="207" formatCode="\(#,##0\);[Red]\(&quot;△&quot;#,##0\)"/>
    <numFmt numFmtId="208" formatCode="0.0000000000"/>
    <numFmt numFmtId="209" formatCode="0.000000000"/>
    <numFmt numFmtId="210" formatCode="0.00000000"/>
    <numFmt numFmtId="211" formatCode="0.0000000"/>
    <numFmt numFmtId="212" formatCode="0,&quot;0&quot;"/>
    <numFmt numFmtId="213" formatCode="000000"/>
    <numFmt numFmtId="214" formatCode="\F\ General"/>
    <numFmt numFmtId="215" formatCode="\(General\)"/>
    <numFmt numFmtId="216" formatCode="#,##0.0;[Red]&quot;△&quot;#,##0.0"/>
    <numFmt numFmtId="217" formatCode="#,##0.0"/>
    <numFmt numFmtId="218" formatCode="[&lt;=999]000;[&lt;=99999]000\-00;000\-0000"/>
    <numFmt numFmtId="219" formatCode="#,##0;[Red]&quot;△&quot;#,##0"/>
    <numFmt numFmtId="220" formatCode="#,##0.0;&quot;△&quot;#,##0.0"/>
    <numFmt numFmtId="221" formatCode="#,##0.0;&quot;△&quot;#,##0"/>
    <numFmt numFmtId="222" formatCode="\(#,##0\)"/>
    <numFmt numFmtId="223" formatCode="[$-411]e&quot;年&quot;m&quot;月&quot;"/>
    <numFmt numFmtId="224" formatCode="#,##0.00_);[Red]\(#,##0.00\)"/>
    <numFmt numFmtId="225" formatCode="#,##0.000_);[Red]\(#,##0.000\)"/>
    <numFmt numFmtId="226" formatCode="#,##0.000;[Red]\-#,##0.000"/>
    <numFmt numFmtId="227" formatCode="0.000%"/>
    <numFmt numFmtId="228" formatCode="0_);[Red]\(0\)"/>
    <numFmt numFmtId="229" formatCode="#,##0.00_ "/>
    <numFmt numFmtId="230" formatCode="&quot;¥&quot;#,##0_);[Red]\(&quot;¥&quot;#,##0\)"/>
    <numFmt numFmtId="231" formatCode="0.%"/>
    <numFmt numFmtId="232" formatCode="#,###&quot;便&quot;_ 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,##0;&quot;▲ &quot;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name val="ＭＳ ゴシック"/>
      <family val="3"/>
    </font>
    <font>
      <sz val="20"/>
      <name val="ＭＳ Ｐゴシック"/>
      <family val="3"/>
    </font>
    <font>
      <sz val="20"/>
      <name val="MS UI Gothic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0.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88" fontId="5" fillId="0" borderId="10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188" fontId="6" fillId="0" borderId="0" xfId="0" applyNumberFormat="1" applyFont="1" applyBorder="1" applyAlignment="1">
      <alignment horizontal="distributed" vertical="center"/>
    </xf>
    <xf numFmtId="188" fontId="0" fillId="0" borderId="0" xfId="0" applyNumberFormat="1" applyBorder="1" applyAlignment="1">
      <alignment/>
    </xf>
    <xf numFmtId="188" fontId="0" fillId="0" borderId="11" xfId="49" applyNumberFormat="1" applyFont="1" applyBorder="1" applyAlignment="1">
      <alignment horizontal="center" vertical="center"/>
    </xf>
    <xf numFmtId="188" fontId="0" fillId="0" borderId="12" xfId="49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0" fillId="0" borderId="13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188" fontId="0" fillId="0" borderId="0" xfId="0" applyNumberFormat="1" applyFill="1" applyAlignment="1">
      <alignment/>
    </xf>
    <xf numFmtId="188" fontId="5" fillId="0" borderId="16" xfId="0" applyNumberFormat="1" applyFont="1" applyFill="1" applyBorder="1" applyAlignment="1">
      <alignment horizontal="center" vertical="center"/>
    </xf>
    <xf numFmtId="188" fontId="5" fillId="0" borderId="17" xfId="49" applyNumberFormat="1" applyFont="1" applyFill="1" applyBorder="1" applyAlignment="1">
      <alignment vertical="center"/>
    </xf>
    <xf numFmtId="188" fontId="5" fillId="0" borderId="18" xfId="0" applyNumberFormat="1" applyFont="1" applyBorder="1" applyAlignment="1">
      <alignment horizontal="center" vertical="center"/>
    </xf>
    <xf numFmtId="188" fontId="5" fillId="0" borderId="19" xfId="49" applyNumberFormat="1" applyFont="1" applyBorder="1" applyAlignment="1">
      <alignment vertical="center"/>
    </xf>
    <xf numFmtId="188" fontId="5" fillId="0" borderId="20" xfId="49" applyNumberFormat="1" applyFont="1" applyBorder="1" applyAlignment="1">
      <alignment vertical="center"/>
    </xf>
    <xf numFmtId="188" fontId="0" fillId="0" borderId="0" xfId="0" applyNumberFormat="1" applyBorder="1" applyAlignment="1">
      <alignment/>
    </xf>
    <xf numFmtId="188" fontId="5" fillId="0" borderId="21" xfId="49" applyNumberFormat="1" applyFont="1" applyFill="1" applyBorder="1" applyAlignment="1">
      <alignment vertical="center"/>
    </xf>
    <xf numFmtId="188" fontId="5" fillId="0" borderId="12" xfId="49" applyNumberFormat="1" applyFont="1" applyBorder="1" applyAlignment="1">
      <alignment vertical="center"/>
    </xf>
    <xf numFmtId="188" fontId="5" fillId="0" borderId="22" xfId="0" applyNumberFormat="1" applyFont="1" applyFill="1" applyBorder="1" applyAlignment="1">
      <alignment horizontal="center" vertical="center"/>
    </xf>
    <xf numFmtId="188" fontId="5" fillId="0" borderId="11" xfId="0" applyNumberFormat="1" applyFont="1" applyBorder="1" applyAlignment="1">
      <alignment horizontal="center" vertical="center"/>
    </xf>
    <xf numFmtId="188" fontId="5" fillId="0" borderId="23" xfId="49" applyNumberFormat="1" applyFont="1" applyFill="1" applyBorder="1" applyAlignment="1">
      <alignment vertical="center"/>
    </xf>
    <xf numFmtId="188" fontId="5" fillId="0" borderId="24" xfId="49" applyNumberFormat="1" applyFont="1" applyFill="1" applyBorder="1" applyAlignment="1">
      <alignment vertical="center"/>
    </xf>
    <xf numFmtId="188" fontId="5" fillId="0" borderId="25" xfId="49" applyNumberFormat="1" applyFont="1" applyBorder="1" applyAlignment="1">
      <alignment vertical="center"/>
    </xf>
    <xf numFmtId="188" fontId="5" fillId="0" borderId="26" xfId="49" applyNumberFormat="1" applyFont="1" applyBorder="1" applyAlignment="1">
      <alignment vertical="center"/>
    </xf>
    <xf numFmtId="188" fontId="5" fillId="0" borderId="27" xfId="0" applyNumberFormat="1" applyFont="1" applyFill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8" fontId="0" fillId="0" borderId="0" xfId="49" applyNumberFormat="1" applyFont="1" applyBorder="1" applyAlignment="1">
      <alignment/>
    </xf>
    <xf numFmtId="188" fontId="0" fillId="0" borderId="0" xfId="49" applyNumberFormat="1" applyFont="1" applyAlignment="1">
      <alignment/>
    </xf>
    <xf numFmtId="0" fontId="11" fillId="0" borderId="28" xfId="0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188" fontId="11" fillId="0" borderId="29" xfId="0" applyNumberFormat="1" applyFont="1" applyBorder="1" applyAlignment="1">
      <alignment horizontal="center" vertical="center"/>
    </xf>
    <xf numFmtId="188" fontId="11" fillId="0" borderId="30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188" fontId="11" fillId="0" borderId="28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88" fontId="11" fillId="0" borderId="34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88" fontId="5" fillId="0" borderId="37" xfId="49" applyNumberFormat="1" applyFont="1" applyFill="1" applyBorder="1" applyAlignment="1">
      <alignment vertical="center"/>
    </xf>
    <xf numFmtId="188" fontId="5" fillId="0" borderId="36" xfId="49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88" fontId="2" fillId="0" borderId="0" xfId="0" applyNumberFormat="1" applyFont="1" applyBorder="1" applyAlignment="1">
      <alignment horizontal="distributed" vertical="center"/>
    </xf>
    <xf numFmtId="188" fontId="0" fillId="0" borderId="18" xfId="0" applyNumberFormat="1" applyFont="1" applyFill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188" fontId="0" fillId="0" borderId="0" xfId="0" applyNumberFormat="1" applyAlignment="1">
      <alignment vertical="center"/>
    </xf>
    <xf numFmtId="188" fontId="0" fillId="0" borderId="0" xfId="49" applyNumberFormat="1" applyFont="1" applyAlignment="1">
      <alignment vertical="center"/>
    </xf>
    <xf numFmtId="188" fontId="0" fillId="0" borderId="0" xfId="42" applyNumberFormat="1" applyFont="1" applyAlignment="1">
      <alignment vertical="center"/>
    </xf>
    <xf numFmtId="188" fontId="0" fillId="0" borderId="38" xfId="42" applyNumberFormat="1" applyFont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39" xfId="0" applyNumberFormat="1" applyBorder="1" applyAlignment="1">
      <alignment vertical="center"/>
    </xf>
    <xf numFmtId="188" fontId="0" fillId="0" borderId="19" xfId="49" applyNumberFormat="1" applyFont="1" applyFill="1" applyBorder="1" applyAlignment="1">
      <alignment horizontal="right" vertical="center"/>
    </xf>
    <xf numFmtId="176" fontId="0" fillId="0" borderId="19" xfId="42" applyNumberFormat="1" applyFont="1" applyFill="1" applyBorder="1" applyAlignment="1">
      <alignment horizontal="right" vertical="center"/>
    </xf>
    <xf numFmtId="188" fontId="0" fillId="0" borderId="40" xfId="49" applyNumberFormat="1" applyFont="1" applyBorder="1" applyAlignment="1">
      <alignment vertical="center"/>
    </xf>
    <xf numFmtId="188" fontId="0" fillId="0" borderId="40" xfId="0" applyNumberFormat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3" fillId="0" borderId="0" xfId="0" applyNumberFormat="1" applyFont="1" applyAlignment="1">
      <alignment horizontal="center" vertical="center"/>
    </xf>
    <xf numFmtId="3" fontId="11" fillId="0" borderId="32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 shrinkToFit="1"/>
    </xf>
    <xf numFmtId="188" fontId="0" fillId="0" borderId="38" xfId="49" applyNumberFormat="1" applyFont="1" applyBorder="1" applyAlignment="1">
      <alignment horizontal="center" vertical="center"/>
    </xf>
    <xf numFmtId="188" fontId="0" fillId="0" borderId="12" xfId="49" applyNumberFormat="1" applyFont="1" applyBorder="1" applyAlignment="1">
      <alignment horizontal="center" vertical="center"/>
    </xf>
    <xf numFmtId="188" fontId="0" fillId="0" borderId="12" xfId="42" applyNumberFormat="1" applyFont="1" applyBorder="1" applyAlignment="1">
      <alignment horizontal="center" vertical="center"/>
    </xf>
    <xf numFmtId="188" fontId="0" fillId="0" borderId="34" xfId="42" applyNumberFormat="1" applyFont="1" applyBorder="1" applyAlignment="1">
      <alignment horizontal="center" vertical="center"/>
    </xf>
    <xf numFmtId="188" fontId="0" fillId="0" borderId="0" xfId="0" applyNumberFormat="1" applyAlignment="1">
      <alignment horizontal="right" vertical="center"/>
    </xf>
    <xf numFmtId="188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88" fontId="11" fillId="0" borderId="0" xfId="0" applyNumberFormat="1" applyFont="1" applyAlignment="1">
      <alignment horizontal="centerContinuous" vertical="center"/>
    </xf>
    <xf numFmtId="186" fontId="11" fillId="0" borderId="0" xfId="0" applyNumberFormat="1" applyFont="1" applyAlignment="1">
      <alignment horizontal="right" vertical="center"/>
    </xf>
    <xf numFmtId="188" fontId="11" fillId="0" borderId="19" xfId="0" applyNumberFormat="1" applyFont="1" applyBorder="1" applyAlignment="1">
      <alignment horizontal="center" vertical="center"/>
    </xf>
    <xf numFmtId="188" fontId="11" fillId="0" borderId="20" xfId="0" applyNumberFormat="1" applyFont="1" applyBorder="1" applyAlignment="1">
      <alignment horizontal="center" vertical="center"/>
    </xf>
    <xf numFmtId="188" fontId="11" fillId="0" borderId="18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8" fillId="0" borderId="0" xfId="61" applyFont="1" applyFill="1" applyAlignment="1">
      <alignment vertical="center"/>
      <protection/>
    </xf>
    <xf numFmtId="0" fontId="18" fillId="0" borderId="0" xfId="61" applyFont="1" applyFill="1" applyBorder="1" applyAlignment="1">
      <alignment horizontal="center" vertical="center"/>
      <protection/>
    </xf>
    <xf numFmtId="3" fontId="18" fillId="0" borderId="0" xfId="61" applyNumberFormat="1" applyFont="1" applyFill="1" applyBorder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right" vertical="center"/>
      <protection/>
    </xf>
    <xf numFmtId="3" fontId="18" fillId="0" borderId="0" xfId="61" applyNumberFormat="1" applyFont="1" applyAlignment="1">
      <alignment vertical="center"/>
      <protection/>
    </xf>
    <xf numFmtId="217" fontId="18" fillId="0" borderId="17" xfId="61" applyNumberFormat="1" applyFont="1" applyBorder="1" applyAlignment="1">
      <alignment vertical="center"/>
      <protection/>
    </xf>
    <xf numFmtId="217" fontId="18" fillId="0" borderId="17" xfId="61" applyNumberFormat="1" applyFont="1" applyFill="1" applyBorder="1" applyAlignment="1">
      <alignment vertical="center"/>
      <protection/>
    </xf>
    <xf numFmtId="217" fontId="19" fillId="0" borderId="17" xfId="61" applyNumberFormat="1" applyFont="1" applyBorder="1" applyAlignment="1">
      <alignment vertical="center"/>
      <protection/>
    </xf>
    <xf numFmtId="0" fontId="21" fillId="0" borderId="41" xfId="0" applyFont="1" applyFill="1" applyBorder="1" applyAlignment="1">
      <alignment/>
    </xf>
    <xf numFmtId="0" fontId="21" fillId="0" borderId="41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40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4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188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88" fontId="16" fillId="0" borderId="0" xfId="0" applyNumberFormat="1" applyFont="1" applyAlignment="1">
      <alignment vertical="center"/>
    </xf>
    <xf numFmtId="186" fontId="16" fillId="0" borderId="0" xfId="0" applyNumberFormat="1" applyFont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186" fontId="16" fillId="0" borderId="44" xfId="0" applyNumberFormat="1" applyFont="1" applyFill="1" applyBorder="1" applyAlignment="1">
      <alignment vertical="center"/>
    </xf>
    <xf numFmtId="186" fontId="16" fillId="0" borderId="45" xfId="0" applyNumberFormat="1" applyFont="1" applyFill="1" applyBorder="1" applyAlignment="1">
      <alignment vertical="center"/>
    </xf>
    <xf numFmtId="186" fontId="16" fillId="0" borderId="46" xfId="0" applyNumberFormat="1" applyFont="1" applyFill="1" applyBorder="1" applyAlignment="1">
      <alignment vertical="center"/>
    </xf>
    <xf numFmtId="186" fontId="16" fillId="0" borderId="47" xfId="0" applyNumberFormat="1" applyFont="1" applyFill="1" applyBorder="1" applyAlignment="1">
      <alignment vertical="center"/>
    </xf>
    <xf numFmtId="186" fontId="16" fillId="0" borderId="43" xfId="0" applyNumberFormat="1" applyFont="1" applyFill="1" applyBorder="1" applyAlignment="1">
      <alignment vertical="center"/>
    </xf>
    <xf numFmtId="0" fontId="16" fillId="0" borderId="48" xfId="0" applyFont="1" applyFill="1" applyBorder="1" applyAlignment="1">
      <alignment horizontal="center" vertical="center"/>
    </xf>
    <xf numFmtId="186" fontId="16" fillId="0" borderId="49" xfId="0" applyNumberFormat="1" applyFont="1" applyFill="1" applyBorder="1" applyAlignment="1">
      <alignment vertical="center"/>
    </xf>
    <xf numFmtId="186" fontId="16" fillId="0" borderId="50" xfId="0" applyNumberFormat="1" applyFont="1" applyFill="1" applyBorder="1" applyAlignment="1">
      <alignment vertical="center"/>
    </xf>
    <xf numFmtId="186" fontId="16" fillId="0" borderId="51" xfId="0" applyNumberFormat="1" applyFont="1" applyFill="1" applyBorder="1" applyAlignment="1">
      <alignment vertical="center"/>
    </xf>
    <xf numFmtId="186" fontId="16" fillId="0" borderId="52" xfId="0" applyNumberFormat="1" applyFont="1" applyFill="1" applyBorder="1" applyAlignment="1">
      <alignment vertical="center"/>
    </xf>
    <xf numFmtId="186" fontId="16" fillId="0" borderId="48" xfId="0" applyNumberFormat="1" applyFont="1" applyFill="1" applyBorder="1" applyAlignment="1">
      <alignment vertical="center"/>
    </xf>
    <xf numFmtId="0" fontId="16" fillId="0" borderId="53" xfId="0" applyFont="1" applyFill="1" applyBorder="1" applyAlignment="1">
      <alignment horizontal="center" vertical="center"/>
    </xf>
    <xf numFmtId="176" fontId="16" fillId="0" borderId="54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3" xfId="0" applyNumberFormat="1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center"/>
    </xf>
    <xf numFmtId="186" fontId="16" fillId="0" borderId="57" xfId="0" applyNumberFormat="1" applyFont="1" applyFill="1" applyBorder="1" applyAlignment="1">
      <alignment vertical="center"/>
    </xf>
    <xf numFmtId="186" fontId="16" fillId="0" borderId="58" xfId="0" applyNumberFormat="1" applyFont="1" applyFill="1" applyBorder="1" applyAlignment="1">
      <alignment vertical="center"/>
    </xf>
    <xf numFmtId="186" fontId="16" fillId="0" borderId="56" xfId="0" applyNumberFormat="1" applyFont="1" applyFill="1" applyBorder="1" applyAlignment="1">
      <alignment vertical="center"/>
    </xf>
    <xf numFmtId="0" fontId="16" fillId="0" borderId="59" xfId="0" applyFont="1" applyFill="1" applyBorder="1" applyAlignment="1">
      <alignment horizontal="center" vertical="center"/>
    </xf>
    <xf numFmtId="176" fontId="16" fillId="0" borderId="60" xfId="0" applyNumberFormat="1" applyFont="1" applyFill="1" applyBorder="1" applyAlignment="1">
      <alignment vertical="center"/>
    </xf>
    <xf numFmtId="176" fontId="16" fillId="0" borderId="61" xfId="0" applyNumberFormat="1" applyFont="1" applyFill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176" fontId="16" fillId="0" borderId="62" xfId="0" applyNumberFormat="1" applyFont="1" applyFill="1" applyBorder="1" applyAlignment="1">
      <alignment vertical="center"/>
    </xf>
    <xf numFmtId="188" fontId="0" fillId="0" borderId="63" xfId="0" applyNumberFormat="1" applyFill="1" applyBorder="1" applyAlignment="1">
      <alignment horizontal="center" vertical="center"/>
    </xf>
    <xf numFmtId="188" fontId="0" fillId="0" borderId="64" xfId="49" applyNumberFormat="1" applyFont="1" applyFill="1" applyBorder="1" applyAlignment="1">
      <alignment horizontal="right" vertical="center"/>
    </xf>
    <xf numFmtId="188" fontId="0" fillId="0" borderId="21" xfId="49" applyNumberFormat="1" applyFont="1" applyFill="1" applyBorder="1" applyAlignment="1">
      <alignment horizontal="right" vertical="center"/>
    </xf>
    <xf numFmtId="176" fontId="0" fillId="0" borderId="21" xfId="42" applyNumberFormat="1" applyFont="1" applyFill="1" applyBorder="1" applyAlignment="1">
      <alignment horizontal="right" vertical="center"/>
    </xf>
    <xf numFmtId="188" fontId="0" fillId="0" borderId="22" xfId="49" applyNumberFormat="1" applyFont="1" applyFill="1" applyBorder="1" applyAlignment="1">
      <alignment horizontal="right" vertical="center"/>
    </xf>
    <xf numFmtId="188" fontId="0" fillId="0" borderId="32" xfId="0" applyNumberFormat="1" applyFill="1" applyBorder="1" applyAlignment="1">
      <alignment horizontal="center" vertical="center"/>
    </xf>
    <xf numFmtId="188" fontId="0" fillId="0" borderId="65" xfId="49" applyNumberFormat="1" applyFont="1" applyFill="1" applyBorder="1" applyAlignment="1">
      <alignment horizontal="right" vertical="center"/>
    </xf>
    <xf numFmtId="188" fontId="0" fillId="0" borderId="17" xfId="49" applyNumberFormat="1" applyFont="1" applyFill="1" applyBorder="1" applyAlignment="1">
      <alignment horizontal="right" vertical="center"/>
    </xf>
    <xf numFmtId="176" fontId="0" fillId="0" borderId="17" xfId="42" applyNumberFormat="1" applyFont="1" applyFill="1" applyBorder="1" applyAlignment="1">
      <alignment horizontal="right" vertical="center"/>
    </xf>
    <xf numFmtId="188" fontId="0" fillId="0" borderId="16" xfId="49" applyNumberFormat="1" applyFont="1" applyFill="1" applyBorder="1" applyAlignment="1">
      <alignment horizontal="right" vertical="center"/>
    </xf>
    <xf numFmtId="188" fontId="0" fillId="0" borderId="24" xfId="49" applyNumberFormat="1" applyFont="1" applyFill="1" applyBorder="1" applyAlignment="1">
      <alignment horizontal="right" vertical="center"/>
    </xf>
    <xf numFmtId="188" fontId="0" fillId="0" borderId="32" xfId="0" applyNumberFormat="1" applyFont="1" applyFill="1" applyBorder="1" applyAlignment="1">
      <alignment horizontal="center" vertical="center"/>
    </xf>
    <xf numFmtId="188" fontId="0" fillId="0" borderId="16" xfId="49" applyNumberFormat="1" applyFont="1" applyFill="1" applyBorder="1" applyAlignment="1">
      <alignment horizontal="right" vertical="center"/>
    </xf>
    <xf numFmtId="188" fontId="0" fillId="0" borderId="17" xfId="49" applyNumberFormat="1" applyFont="1" applyFill="1" applyBorder="1" applyAlignment="1">
      <alignment horizontal="right" vertical="center"/>
    </xf>
    <xf numFmtId="188" fontId="0" fillId="0" borderId="27" xfId="42" applyNumberFormat="1" applyFont="1" applyFill="1" applyBorder="1" applyAlignment="1">
      <alignment horizontal="right" vertical="center"/>
    </xf>
    <xf numFmtId="188" fontId="0" fillId="0" borderId="17" xfId="49" applyNumberFormat="1" applyFont="1" applyBorder="1" applyAlignment="1">
      <alignment vertical="center"/>
    </xf>
    <xf numFmtId="188" fontId="0" fillId="0" borderId="35" xfId="0" applyNumberFormat="1" applyFill="1" applyBorder="1" applyAlignment="1">
      <alignment horizontal="center" vertical="center"/>
    </xf>
    <xf numFmtId="188" fontId="0" fillId="0" borderId="11" xfId="49" applyNumberFormat="1" applyFont="1" applyFill="1" applyBorder="1" applyAlignment="1">
      <alignment horizontal="right" vertical="center"/>
    </xf>
    <xf numFmtId="188" fontId="0" fillId="0" borderId="12" xfId="49" applyNumberFormat="1" applyFont="1" applyFill="1" applyBorder="1" applyAlignment="1">
      <alignment horizontal="right" vertical="center"/>
    </xf>
    <xf numFmtId="176" fontId="0" fillId="0" borderId="12" xfId="42" applyNumberFormat="1" applyFont="1" applyFill="1" applyBorder="1" applyAlignment="1">
      <alignment horizontal="right" vertical="center"/>
    </xf>
    <xf numFmtId="237" fontId="5" fillId="0" borderId="66" xfId="0" applyNumberFormat="1" applyFont="1" applyFill="1" applyBorder="1" applyAlignment="1">
      <alignment vertical="center"/>
    </xf>
    <xf numFmtId="237" fontId="5" fillId="0" borderId="67" xfId="0" applyNumberFormat="1" applyFont="1" applyFill="1" applyBorder="1" applyAlignment="1">
      <alignment vertical="center"/>
    </xf>
    <xf numFmtId="237" fontId="5" fillId="0" borderId="20" xfId="0" applyNumberFormat="1" applyFont="1" applyBorder="1" applyAlignment="1">
      <alignment vertical="center"/>
    </xf>
    <xf numFmtId="237" fontId="5" fillId="0" borderId="68" xfId="0" applyNumberFormat="1" applyFont="1" applyBorder="1" applyAlignment="1">
      <alignment vertical="center"/>
    </xf>
    <xf numFmtId="188" fontId="0" fillId="0" borderId="37" xfId="49" applyNumberFormat="1" applyFont="1" applyFill="1" applyBorder="1" applyAlignment="1">
      <alignment horizontal="right" vertical="center"/>
    </xf>
    <xf numFmtId="188" fontId="0" fillId="0" borderId="36" xfId="49" applyNumberFormat="1" applyFont="1" applyFill="1" applyBorder="1" applyAlignment="1">
      <alignment horizontal="right" vertical="center"/>
    </xf>
    <xf numFmtId="176" fontId="0" fillId="0" borderId="36" xfId="42" applyNumberFormat="1" applyFont="1" applyFill="1" applyBorder="1" applyAlignment="1">
      <alignment horizontal="right" vertical="center"/>
    </xf>
    <xf numFmtId="3" fontId="18" fillId="33" borderId="17" xfId="61" applyNumberFormat="1" applyFont="1" applyFill="1" applyBorder="1" applyAlignment="1">
      <alignment horizontal="center" vertical="center"/>
      <protection/>
    </xf>
    <xf numFmtId="237" fontId="5" fillId="0" borderId="27" xfId="0" applyNumberFormat="1" applyFont="1" applyFill="1" applyBorder="1" applyAlignment="1">
      <alignment vertical="center"/>
    </xf>
    <xf numFmtId="237" fontId="5" fillId="0" borderId="10" xfId="0" applyNumberFormat="1" applyFont="1" applyFill="1" applyBorder="1" applyAlignment="1">
      <alignment vertical="center"/>
    </xf>
    <xf numFmtId="3" fontId="25" fillId="0" borderId="0" xfId="61" applyNumberFormat="1" applyFont="1" applyFill="1" applyBorder="1" applyAlignment="1">
      <alignment horizontal="right" vertical="top"/>
      <protection/>
    </xf>
    <xf numFmtId="0" fontId="18" fillId="0" borderId="0" xfId="61" applyFont="1" applyAlignment="1">
      <alignment horizontal="center" vertical="center"/>
      <protection/>
    </xf>
    <xf numFmtId="176" fontId="18" fillId="0" borderId="0" xfId="61" applyNumberFormat="1" applyFont="1" applyAlignment="1">
      <alignment vertical="center"/>
      <protection/>
    </xf>
    <xf numFmtId="237" fontId="0" fillId="0" borderId="69" xfId="0" applyNumberFormat="1" applyFill="1" applyBorder="1" applyAlignment="1">
      <alignment horizontal="right" vertical="center"/>
    </xf>
    <xf numFmtId="237" fontId="0" fillId="0" borderId="70" xfId="0" applyNumberFormat="1" applyFill="1" applyBorder="1" applyAlignment="1">
      <alignment horizontal="right" vertical="center"/>
    </xf>
    <xf numFmtId="237" fontId="0" fillId="0" borderId="10" xfId="42" applyNumberFormat="1" applyFont="1" applyFill="1" applyBorder="1" applyAlignment="1">
      <alignment horizontal="right" vertical="center"/>
    </xf>
    <xf numFmtId="237" fontId="0" fillId="0" borderId="10" xfId="0" applyNumberFormat="1" applyFill="1" applyBorder="1" applyAlignment="1">
      <alignment horizontal="right" vertical="center"/>
    </xf>
    <xf numFmtId="237" fontId="0" fillId="0" borderId="34" xfId="42" applyNumberFormat="1" applyFont="1" applyFill="1" applyBorder="1" applyAlignment="1">
      <alignment horizontal="right" vertical="center"/>
    </xf>
    <xf numFmtId="237" fontId="0" fillId="0" borderId="71" xfId="0" applyNumberFormat="1" applyFill="1" applyBorder="1" applyAlignment="1">
      <alignment horizontal="right" vertical="center"/>
    </xf>
    <xf numFmtId="237" fontId="0" fillId="0" borderId="67" xfId="0" applyNumberFormat="1" applyFill="1" applyBorder="1" applyAlignment="1">
      <alignment horizontal="right" vertical="center"/>
    </xf>
    <xf numFmtId="237" fontId="0" fillId="0" borderId="34" xfId="49" applyNumberFormat="1" applyFont="1" applyFill="1" applyBorder="1" applyAlignment="1">
      <alignment horizontal="right" vertical="center"/>
    </xf>
    <xf numFmtId="188" fontId="0" fillId="0" borderId="22" xfId="42" applyNumberFormat="1" applyFont="1" applyBorder="1" applyAlignment="1">
      <alignment horizontal="center" vertical="center"/>
    </xf>
    <xf numFmtId="188" fontId="0" fillId="0" borderId="64" xfId="42" applyNumberFormat="1" applyFont="1" applyBorder="1" applyAlignment="1">
      <alignment horizontal="center" vertical="center"/>
    </xf>
    <xf numFmtId="188" fontId="0" fillId="0" borderId="72" xfId="42" applyNumberFormat="1" applyFont="1" applyBorder="1" applyAlignment="1">
      <alignment horizontal="center" vertical="center"/>
    </xf>
    <xf numFmtId="188" fontId="0" fillId="0" borderId="22" xfId="49" applyNumberFormat="1" applyFont="1" applyBorder="1" applyAlignment="1">
      <alignment horizontal="center" vertical="center"/>
    </xf>
    <xf numFmtId="188" fontId="0" fillId="0" borderId="64" xfId="49" applyNumberFormat="1" applyFont="1" applyBorder="1" applyAlignment="1">
      <alignment horizontal="center" vertical="center"/>
    </xf>
    <xf numFmtId="188" fontId="0" fillId="0" borderId="72" xfId="49" applyNumberFormat="1" applyFont="1" applyBorder="1" applyAlignment="1">
      <alignment horizontal="center" vertical="center"/>
    </xf>
    <xf numFmtId="188" fontId="0" fillId="0" borderId="73" xfId="0" applyNumberFormat="1" applyBorder="1" applyAlignment="1">
      <alignment vertical="center"/>
    </xf>
    <xf numFmtId="188" fontId="0" fillId="0" borderId="74" xfId="0" applyNumberFormat="1" applyBorder="1" applyAlignment="1">
      <alignment vertical="center"/>
    </xf>
    <xf numFmtId="188" fontId="22" fillId="0" borderId="0" xfId="0" applyNumberFormat="1" applyFont="1" applyAlignment="1">
      <alignment horizontal="center" vertical="center"/>
    </xf>
    <xf numFmtId="188" fontId="0" fillId="0" borderId="67" xfId="0" applyNumberFormat="1" applyBorder="1" applyAlignment="1">
      <alignment horizontal="center" vertical="center" wrapText="1"/>
    </xf>
    <xf numFmtId="188" fontId="0" fillId="0" borderId="15" xfId="0" applyNumberFormat="1" applyBorder="1" applyAlignment="1">
      <alignment horizontal="center" vertical="center" wrapText="1"/>
    </xf>
    <xf numFmtId="188" fontId="0" fillId="0" borderId="37" xfId="0" applyNumberFormat="1" applyBorder="1" applyAlignment="1">
      <alignment horizontal="distributed" vertical="center"/>
    </xf>
    <xf numFmtId="188" fontId="0" fillId="0" borderId="33" xfId="0" applyNumberFormat="1" applyBorder="1" applyAlignment="1">
      <alignment horizontal="distributed" vertical="center"/>
    </xf>
    <xf numFmtId="188" fontId="11" fillId="0" borderId="75" xfId="0" applyNumberFormat="1" applyFont="1" applyBorder="1" applyAlignment="1">
      <alignment horizontal="center" vertical="center"/>
    </xf>
    <xf numFmtId="188" fontId="11" fillId="0" borderId="76" xfId="0" applyNumberFormat="1" applyFont="1" applyBorder="1" applyAlignment="1">
      <alignment horizontal="center" vertical="center"/>
    </xf>
    <xf numFmtId="188" fontId="23" fillId="0" borderId="0" xfId="0" applyNumberFormat="1" applyFont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4" fillId="0" borderId="0" xfId="61" applyFont="1" applyFill="1" applyBorder="1" applyAlignment="1">
      <alignment horizontal="center" vertical="center"/>
      <protection/>
    </xf>
    <xf numFmtId="188" fontId="5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4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5" fillId="0" borderId="82" xfId="0" applyNumberFormat="1" applyFont="1" applyBorder="1" applyAlignment="1">
      <alignment/>
    </xf>
    <xf numFmtId="188" fontId="5" fillId="0" borderId="83" xfId="0" applyNumberFormat="1" applyFont="1" applyBorder="1" applyAlignment="1">
      <alignment/>
    </xf>
    <xf numFmtId="188" fontId="6" fillId="0" borderId="22" xfId="49" applyNumberFormat="1" applyFont="1" applyBorder="1" applyAlignment="1">
      <alignment horizontal="distributed" vertical="center"/>
    </xf>
    <xf numFmtId="188" fontId="6" fillId="0" borderId="64" xfId="0" applyNumberFormat="1" applyFont="1" applyBorder="1" applyAlignment="1">
      <alignment horizontal="distributed" vertical="center"/>
    </xf>
    <xf numFmtId="188" fontId="6" fillId="0" borderId="72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別来道輸送実績の推移（Ｈ１２～Ｈ１６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C0C0"/>
      <rgbColor rgb="00B2B2B2"/>
      <rgbColor rgb="00969696"/>
      <rgbColor rgb="005F5F5F"/>
      <rgbColor rgb="004D4D4D"/>
      <rgbColor rgb="00333333"/>
      <rgbColor rgb="00292929"/>
      <rgbColor rgb="001C1C1C"/>
      <rgbColor rgb="00111111"/>
      <rgbColor rgb="00080808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axId val="56384963"/>
        <c:axId val="37702620"/>
      </c:bar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02620"/>
        <c:crosses val="autoZero"/>
        <c:auto val="0"/>
        <c:lblOffset val="100"/>
        <c:tickLblSkip val="1"/>
        <c:noMultiLvlLbl val="0"/>
      </c:catAx>
      <c:valAx>
        <c:axId val="37702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84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</c:numLit>
          </c:val>
        </c:ser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02198"/>
        <c:crosses val="autoZero"/>
        <c:auto val="0"/>
        <c:lblOffset val="100"/>
        <c:tickLblSkip val="1"/>
        <c:noMultiLvlLbl val="0"/>
      </c:catAx>
      <c:valAx>
        <c:axId val="57102198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01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</c:ser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875296"/>
        <c:crosses val="autoZero"/>
        <c:auto val="0"/>
        <c:lblOffset val="100"/>
        <c:tickLblSkip val="1"/>
        <c:noMultiLvlLbl val="0"/>
      </c:catAx>
      <c:valAx>
        <c:axId val="61875296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57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843050"/>
        <c:crosses val="autoZero"/>
        <c:auto val="0"/>
        <c:lblOffset val="100"/>
        <c:tickLblSkip val="1"/>
        <c:noMultiLvlLbl val="0"/>
      </c:catAx>
      <c:valAx>
        <c:axId val="45843050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006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299540"/>
        <c:crosses val="autoZero"/>
        <c:auto val="0"/>
        <c:lblOffset val="100"/>
        <c:tickLblSkip val="1"/>
        <c:noMultiLvlLbl val="0"/>
      </c:catAx>
      <c:valAx>
        <c:axId val="22299540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34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015"/>
          <c:w val="0.841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'合計'!$B$19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'合計'!$C$19:$N$19</c:f>
              <c:numCache/>
            </c:numRef>
          </c:val>
        </c:ser>
        <c:ser>
          <c:idx val="1"/>
          <c:order val="1"/>
          <c:tx>
            <c:strRef>
              <c:f>'合計'!$B$20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'合計'!$C$20:$N$20</c:f>
              <c:numCache/>
            </c:numRef>
          </c:val>
        </c:ser>
        <c:ser>
          <c:idx val="2"/>
          <c:order val="2"/>
          <c:tx>
            <c:strRef>
              <c:f>'合計'!$B$21</c:f>
              <c:strCache>
                <c:ptCount val="1"/>
                <c:pt idx="0">
                  <c:v>平成19年度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'合計'!$C$21:$N$21</c:f>
              <c:numCache/>
            </c:numRef>
          </c:val>
        </c:ser>
        <c:ser>
          <c:idx val="3"/>
          <c:order val="3"/>
          <c:tx>
            <c:strRef>
              <c:f>'合計'!$B$22</c:f>
              <c:strCache>
                <c:ptCount val="1"/>
                <c:pt idx="0">
                  <c:v>平成20年度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'合計'!$C$22:$N$22</c:f>
              <c:numCache/>
            </c:numRef>
          </c:val>
        </c:ser>
        <c:ser>
          <c:idx val="4"/>
          <c:order val="4"/>
          <c:tx>
            <c:strRef>
              <c:f>'合計'!$B$23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'合計'!$C$23:$N$23</c:f>
              <c:numCache/>
            </c:numRef>
          </c:val>
        </c:ser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32286"/>
        <c:crosses val="autoZero"/>
        <c:auto val="0"/>
        <c:lblOffset val="100"/>
        <c:tickLblSkip val="1"/>
        <c:noMultiLvlLbl val="0"/>
      </c:catAx>
      <c:valAx>
        <c:axId val="61432286"/>
        <c:scaling>
          <c:orientation val="minMax"/>
          <c:max val="16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7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478133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28225"/>
          <c:w val="0.09975"/>
          <c:h val="0.4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16019663"/>
        <c:axId val="9959240"/>
      </c:bar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59240"/>
        <c:crosses val="autoZero"/>
        <c:auto val="0"/>
        <c:lblOffset val="100"/>
        <c:tickLblSkip val="1"/>
        <c:noMultiLvlLbl val="0"/>
      </c:catAx>
      <c:valAx>
        <c:axId val="99592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19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2082"/>
        <c:crosses val="autoZero"/>
        <c:auto val="0"/>
        <c:lblOffset val="100"/>
        <c:tickLblSkip val="1"/>
        <c:noMultiLvlLbl val="0"/>
      </c:catAx>
      <c:valAx>
        <c:axId val="1392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24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49788"/>
        <c:crosses val="autoZero"/>
        <c:auto val="0"/>
        <c:lblOffset val="100"/>
        <c:tickLblSkip val="1"/>
        <c:noMultiLvlLbl val="0"/>
      </c:catAx>
      <c:valAx>
        <c:axId val="45649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28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45318"/>
        <c:crosses val="autoZero"/>
        <c:auto val="0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94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9856"/>
        <c:crosses val="autoZero"/>
        <c:auto val="0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07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3779261"/>
        <c:axId val="34013350"/>
      </c:barChart>
      <c:catAx>
        <c:axId val="3779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13350"/>
        <c:crosses val="autoZero"/>
        <c:auto val="0"/>
        <c:lblOffset val="100"/>
        <c:tickLblSkip val="1"/>
        <c:noMultiLvlLbl val="0"/>
      </c:catAx>
      <c:valAx>
        <c:axId val="34013350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9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79482"/>
        <c:crosses val="autoZero"/>
        <c:auto val="0"/>
        <c:lblOffset val="100"/>
        <c:tickLblSkip val="1"/>
        <c:noMultiLvlLbl val="0"/>
      </c:catAx>
      <c:valAx>
        <c:axId val="46279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98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1132.6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</c:v>
              </c:pt>
              <c:pt idx="4">
                <c:v>1124.1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1061.6</c:v>
              </c:pt>
              <c:pt idx="6">
                <c:v>991.2</c:v>
              </c:pt>
              <c:pt idx="7">
                <c:v>795.1</c:v>
              </c:pt>
            </c:numLit>
          </c:val>
        </c:ser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650532"/>
        <c:crosses val="autoZero"/>
        <c:auto val="0"/>
        <c:lblOffset val="100"/>
        <c:tickLblSkip val="1"/>
        <c:noMultiLvlLbl val="0"/>
      </c:catAx>
      <c:valAx>
        <c:axId val="57650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1132.6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</c:v>
              </c:pt>
              <c:pt idx="4">
                <c:v>1124.1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1061.6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81486"/>
        <c:crosses val="autoZero"/>
        <c:auto val="0"/>
        <c:lblOffset val="100"/>
        <c:tickLblSkip val="1"/>
        <c:noMultiLvlLbl val="0"/>
      </c:catAx>
      <c:valAx>
        <c:axId val="39181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92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1132.6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</c:v>
              </c:pt>
              <c:pt idx="4">
                <c:v>1124.1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1061.6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83768"/>
        <c:crosses val="autoZero"/>
        <c:auto val="0"/>
        <c:lblOffset val="100"/>
        <c:tickLblSkip val="1"/>
        <c:noMultiLvlLbl val="0"/>
      </c:catAx>
      <c:valAx>
        <c:axId val="19583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81346"/>
        <c:crosses val="autoZero"/>
        <c:auto val="0"/>
        <c:lblOffset val="100"/>
        <c:tickLblSkip val="1"/>
        <c:noMultiLvlLbl val="0"/>
      </c:catAx>
      <c:valAx>
        <c:axId val="42781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36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1132.6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</c:v>
              </c:pt>
              <c:pt idx="4">
                <c:v>1124.1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1061.6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</c:ser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36972"/>
        <c:crosses val="autoZero"/>
        <c:auto val="0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87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3925"/>
          <c:w val="0.848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'航空機'!$B$28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'航空機'!$C$28:$N$28</c:f>
              <c:numCache/>
            </c:numRef>
          </c:val>
        </c:ser>
        <c:ser>
          <c:idx val="1"/>
          <c:order val="1"/>
          <c:tx>
            <c:strRef>
              <c:f>'航空機'!$B$29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'航空機'!$C$29:$N$29</c:f>
              <c:numCache/>
            </c:numRef>
          </c:val>
        </c:ser>
        <c:ser>
          <c:idx val="2"/>
          <c:order val="2"/>
          <c:tx>
            <c:strRef>
              <c:f>'航空機'!$B$30</c:f>
              <c:strCache>
                <c:ptCount val="1"/>
                <c:pt idx="0">
                  <c:v>平成19年度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'航空機'!$C$30:$N$30</c:f>
              <c:numCache/>
            </c:numRef>
          </c:val>
        </c:ser>
        <c:ser>
          <c:idx val="3"/>
          <c:order val="3"/>
          <c:tx>
            <c:strRef>
              <c:f>'航空機'!$B$31</c:f>
              <c:strCache>
                <c:ptCount val="1"/>
                <c:pt idx="0">
                  <c:v>平成20年度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'航空機'!$C$31:$N$31</c:f>
              <c:numCache/>
            </c:numRef>
          </c:val>
        </c:ser>
        <c:ser>
          <c:idx val="4"/>
          <c:order val="4"/>
          <c:tx>
            <c:strRef>
              <c:f>'航空機'!$B$32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'航空機'!$C$32:$N$32</c:f>
              <c:numCache/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42678"/>
        <c:crosses val="autoZero"/>
        <c:auto val="0"/>
        <c:lblOffset val="100"/>
        <c:tickLblSkip val="1"/>
        <c:noMultiLvlLbl val="0"/>
      </c:catAx>
      <c:valAx>
        <c:axId val="39142678"/>
        <c:scaling>
          <c:orientation val="minMax"/>
          <c:max val="125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8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23075"/>
          <c:w val="0.1065"/>
          <c:h val="0.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40320"/>
        <c:crosses val="autoZero"/>
        <c:auto val="0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39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13745153"/>
        <c:axId val="56597514"/>
      </c:bar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97514"/>
        <c:crosses val="autoZero"/>
        <c:auto val="0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745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95892"/>
        <c:crosses val="autoZero"/>
        <c:auto val="0"/>
        <c:lblOffset val="100"/>
        <c:tickLblSkip val="1"/>
        <c:noMultiLvlLbl val="0"/>
      </c:catAx>
      <c:valAx>
        <c:axId val="20995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15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7936"/>
        <c:crosses val="autoZero"/>
        <c:auto val="0"/>
        <c:lblOffset val="100"/>
        <c:tickLblSkip val="1"/>
        <c:noMultiLvlLbl val="0"/>
      </c:catAx>
      <c:valAx>
        <c:axId val="3617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84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945662"/>
        <c:crosses val="autoZero"/>
        <c:auto val="0"/>
        <c:lblOffset val="100"/>
        <c:tickLblSkip val="1"/>
        <c:noMultiLvlLbl val="0"/>
      </c:catAx>
      <c:valAx>
        <c:axId val="22945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45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59304"/>
        <c:crosses val="autoZero"/>
        <c:auto val="0"/>
        <c:lblOffset val="100"/>
        <c:tickLblSkip val="1"/>
        <c:noMultiLvlLbl val="0"/>
      </c:catAx>
      <c:valAx>
        <c:axId val="466593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4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 val="autoZero"/>
        <c:auto val="0"/>
        <c:lblOffset val="100"/>
        <c:tickLblSkip val="1"/>
        <c:noMultiLvlLbl val="0"/>
      </c:catAx>
      <c:valAx>
        <c:axId val="21307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280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48.8</c:v>
              </c:pt>
              <c:pt idx="1">
                <c:v>70.4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78.1</c:v>
              </c:pt>
              <c:pt idx="6">
                <c:v>64.5</c:v>
              </c:pt>
              <c:pt idx="7">
                <c:v>50.6</c:v>
              </c:pt>
            </c:numLit>
          </c:val>
        </c:ser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65660"/>
        <c:crosses val="autoZero"/>
        <c:auto val="0"/>
        <c:lblOffset val="100"/>
        <c:tickLblSkip val="1"/>
        <c:noMultiLvlLbl val="0"/>
      </c:catAx>
      <c:valAx>
        <c:axId val="481656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47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48.8</c:v>
              </c:pt>
              <c:pt idx="1">
                <c:v>70.4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78.1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04358"/>
        <c:crosses val="autoZero"/>
        <c:auto val="0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37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48.8</c:v>
              </c:pt>
              <c:pt idx="1">
                <c:v>70.4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78.1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</c:ser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64368"/>
        <c:crosses val="autoZero"/>
        <c:auto val="0"/>
        <c:lblOffset val="100"/>
        <c:tickLblSkip val="1"/>
        <c:noMultiLvlLbl val="0"/>
      </c:catAx>
      <c:valAx>
        <c:axId val="663643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30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04698"/>
        <c:crosses val="autoZero"/>
        <c:auto val="0"/>
        <c:lblOffset val="100"/>
        <c:tickLblSkip val="1"/>
        <c:noMultiLvlLbl val="0"/>
      </c:catAx>
      <c:valAx>
        <c:axId val="68046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08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48.8</c:v>
              </c:pt>
              <c:pt idx="1">
                <c:v>70.4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78.1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09636"/>
        <c:crosses val="autoZero"/>
        <c:auto val="0"/>
        <c:lblOffset val="100"/>
        <c:tickLblSkip val="1"/>
        <c:noMultiLvlLbl val="0"/>
      </c:catAx>
      <c:valAx>
        <c:axId val="143096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42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145"/>
          <c:w val="0.836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ＪＲ!$B$18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ＪＲ!$C$18:$N$18</c:f>
              <c:numCache/>
            </c:numRef>
          </c:val>
        </c:ser>
        <c:ser>
          <c:idx val="1"/>
          <c:order val="1"/>
          <c:tx>
            <c:strRef>
              <c:f>ＪＲ!$B$19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ＪＲ!$C$19:$N$19</c:f>
              <c:numCache/>
            </c:numRef>
          </c:val>
        </c:ser>
        <c:ser>
          <c:idx val="2"/>
          <c:order val="2"/>
          <c:tx>
            <c:strRef>
              <c:f>ＪＲ!$B$20</c:f>
              <c:strCache>
                <c:ptCount val="1"/>
                <c:pt idx="0">
                  <c:v>平成19年度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ＪＲ!$C$20:$N$20</c:f>
              <c:numCache/>
            </c:numRef>
          </c:val>
        </c:ser>
        <c:ser>
          <c:idx val="3"/>
          <c:order val="3"/>
          <c:tx>
            <c:strRef>
              <c:f>ＪＲ!$B$21</c:f>
              <c:strCache>
                <c:ptCount val="1"/>
                <c:pt idx="0">
                  <c:v>平成20年度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ＪＲ!$C$21:$N$21</c:f>
              <c:numCache/>
            </c:numRef>
          </c:val>
        </c:ser>
        <c:ser>
          <c:idx val="4"/>
          <c:order val="4"/>
          <c:tx>
            <c:strRef>
              <c:f>ＪＲ!$B$22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ＪＲ!$C$22:$N$22</c:f>
              <c:numCache/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29838"/>
        <c:crosses val="autoZero"/>
        <c:auto val="0"/>
        <c:lblOffset val="100"/>
        <c:tickLblSkip val="1"/>
        <c:noMultiLvlLbl val="0"/>
      </c:catAx>
      <c:valAx>
        <c:axId val="18229838"/>
        <c:scaling>
          <c:orientation val="minMax"/>
          <c:max val="1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77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31625"/>
          <c:w val="0.1035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880"/>
        <c:crosses val="autoZero"/>
        <c:auto val="0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50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32561425"/>
        <c:axId val="24617370"/>
      </c:bar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17370"/>
        <c:crosses val="autoZero"/>
        <c:auto val="0"/>
        <c:lblOffset val="100"/>
        <c:tickLblSkip val="1"/>
        <c:noMultiLvlLbl val="0"/>
      </c:catAx>
      <c:valAx>
        <c:axId val="24617370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6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1996921"/>
        <c:axId val="17972290"/>
      </c:barChart>
      <c:catAx>
        <c:axId val="199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 val="autoZero"/>
        <c:auto val="0"/>
        <c:lblOffset val="100"/>
        <c:tickLblSkip val="1"/>
        <c:noMultiLvlLbl val="0"/>
      </c:catAx>
      <c:valAx>
        <c:axId val="17972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9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axId val="27532883"/>
        <c:axId val="46469356"/>
      </c:bar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469356"/>
        <c:crosses val="autoZero"/>
        <c:auto val="0"/>
        <c:lblOffset val="100"/>
        <c:tickLblSkip val="1"/>
        <c:noMultiLvlLbl val="0"/>
      </c:catAx>
      <c:valAx>
        <c:axId val="46469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32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1462"/>
        <c:crosses val="autoZero"/>
        <c:auto val="0"/>
        <c:lblOffset val="100"/>
        <c:tickLblSkip val="1"/>
        <c:noMultiLvlLbl val="0"/>
      </c:catAx>
      <c:valAx>
        <c:axId val="5921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71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76384"/>
        <c:crosses val="autoZero"/>
        <c:auto val="0"/>
        <c:lblOffset val="100"/>
        <c:tickLblSkip val="1"/>
        <c:noMultiLvlLbl val="0"/>
      </c:catAx>
      <c:valAx>
        <c:axId val="9876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93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21778593"/>
        <c:axId val="61789610"/>
      </c:bar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89610"/>
        <c:crosses val="autoZero"/>
        <c:auto val="0"/>
        <c:lblOffset val="100"/>
        <c:tickLblSkip val="1"/>
        <c:noMultiLvlLbl val="0"/>
      </c:catAx>
      <c:valAx>
        <c:axId val="61789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78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69.5</c:v>
              </c:pt>
              <c:pt idx="1">
                <c:v>90.5</c:v>
              </c:pt>
              <c:pt idx="2">
                <c:v>77.6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65.1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72.9</c:v>
              </c:pt>
              <c:pt idx="1">
                <c:v>81.8</c:v>
              </c:pt>
              <c:pt idx="2">
                <c:v>77.1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</c:ser>
        <c:axId val="19235579"/>
        <c:axId val="38902484"/>
      </c:bar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02484"/>
        <c:crosses val="autoZero"/>
        <c:auto val="0"/>
        <c:lblOffset val="100"/>
        <c:tickLblSkip val="1"/>
        <c:noMultiLvlLbl val="0"/>
      </c:catAx>
      <c:valAx>
        <c:axId val="38902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35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69.5</c:v>
              </c:pt>
              <c:pt idx="1">
                <c:v>90.5</c:v>
              </c:pt>
              <c:pt idx="2">
                <c:v>77.6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65.1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72.9</c:v>
              </c:pt>
              <c:pt idx="1">
                <c:v>81.8</c:v>
              </c:pt>
              <c:pt idx="2">
                <c:v>77.1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</c:ser>
        <c:axId val="14578037"/>
        <c:axId val="64093470"/>
      </c:bar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93470"/>
        <c:crosses val="autoZero"/>
        <c:auto val="0"/>
        <c:lblOffset val="100"/>
        <c:tickLblSkip val="1"/>
        <c:noMultiLvlLbl val="0"/>
      </c:catAx>
      <c:valAx>
        <c:axId val="64093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78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69.5</c:v>
              </c:pt>
              <c:pt idx="1">
                <c:v>90.5</c:v>
              </c:pt>
              <c:pt idx="2">
                <c:v>77.6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65.1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72.9</c:v>
              </c:pt>
              <c:pt idx="1">
                <c:v>81.8</c:v>
              </c:pt>
              <c:pt idx="2">
                <c:v>77.1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</c:v>
              </c:pt>
            </c:numLit>
          </c:val>
        </c:ser>
        <c:axId val="39970319"/>
        <c:axId val="24188552"/>
      </c:bar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188552"/>
        <c:crosses val="autoZero"/>
        <c:auto val="0"/>
        <c:lblOffset val="100"/>
        <c:tickLblSkip val="1"/>
        <c:noMultiLvlLbl val="0"/>
      </c:catAx>
      <c:valAx>
        <c:axId val="241885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70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16370377"/>
        <c:axId val="13115666"/>
      </c:bar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115666"/>
        <c:crosses val="autoZero"/>
        <c:auto val="0"/>
        <c:lblOffset val="100"/>
        <c:tickLblSkip val="1"/>
        <c:noMultiLvlLbl val="0"/>
      </c:catAx>
      <c:valAx>
        <c:axId val="131156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70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69.5</c:v>
              </c:pt>
              <c:pt idx="1">
                <c:v>90.5</c:v>
              </c:pt>
              <c:pt idx="2">
                <c:v>77.6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65.1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72.9</c:v>
              </c:pt>
              <c:pt idx="1">
                <c:v>81.8</c:v>
              </c:pt>
              <c:pt idx="2">
                <c:v>77.1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</c:v>
              </c:pt>
              <c:pt idx="10">
                <c:v>32.6</c:v>
              </c:pt>
              <c:pt idx="11">
                <c:v>50.1</c:v>
              </c:pt>
            </c:numLit>
          </c:val>
        </c:ser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35996"/>
        <c:crosses val="autoZero"/>
        <c:auto val="0"/>
        <c:lblOffset val="100"/>
        <c:tickLblSkip val="1"/>
        <c:noMultiLvlLbl val="0"/>
      </c:catAx>
      <c:valAx>
        <c:axId val="55735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932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axId val="20229739"/>
        <c:axId val="47849924"/>
      </c:bar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49924"/>
        <c:crosses val="autoZero"/>
        <c:auto val="0"/>
        <c:lblOffset val="100"/>
        <c:tickLblSkip val="1"/>
        <c:noMultiLvlLbl val="0"/>
      </c:catAx>
      <c:valAx>
        <c:axId val="478499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29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435"/>
          <c:w val="0.839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フェリー!$B$22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フェリー!$C$22:$N$22</c:f>
              <c:numCache/>
            </c:numRef>
          </c:val>
        </c:ser>
        <c:ser>
          <c:idx val="1"/>
          <c:order val="1"/>
          <c:tx>
            <c:strRef>
              <c:f>フェリー!$B$23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フェリー!$C$23:$N$23</c:f>
              <c:numCache/>
            </c:numRef>
          </c:val>
        </c:ser>
        <c:ser>
          <c:idx val="2"/>
          <c:order val="2"/>
          <c:tx>
            <c:strRef>
              <c:f>フェリー!$B$24</c:f>
              <c:strCache>
                <c:ptCount val="1"/>
                <c:pt idx="0">
                  <c:v>平成19年度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フェリー!$C$24:$N$24</c:f>
              <c:numCache/>
            </c:numRef>
          </c:val>
        </c:ser>
        <c:ser>
          <c:idx val="3"/>
          <c:order val="3"/>
          <c:tx>
            <c:strRef>
              <c:f>フェリー!$B$25</c:f>
              <c:strCache>
                <c:ptCount val="1"/>
                <c:pt idx="0">
                  <c:v>平成20年度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フェリー!$C$25:$N$25</c:f>
              <c:numCache/>
            </c:numRef>
          </c:val>
        </c:ser>
        <c:ser>
          <c:idx val="4"/>
          <c:order val="4"/>
          <c:tx>
            <c:strRef>
              <c:f>フェリー!$B$26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フェリー!$C$26:$N$26</c:f>
              <c:numCache/>
            </c:numRef>
          </c:val>
        </c:ser>
        <c:axId val="31861917"/>
        <c:axId val="18321798"/>
      </c:bar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21798"/>
        <c:crosses val="autoZero"/>
        <c:auto val="0"/>
        <c:lblOffset val="100"/>
        <c:tickLblSkip val="1"/>
        <c:noMultiLvlLbl val="0"/>
      </c:catAx>
      <c:valAx>
        <c:axId val="1832179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619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27725"/>
          <c:w val="0.108"/>
          <c:h val="0.4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27996133"/>
        <c:axId val="50638606"/>
      </c:bar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638606"/>
        <c:crosses val="autoZero"/>
        <c:auto val="0"/>
        <c:lblOffset val="100"/>
        <c:tickLblSkip val="1"/>
        <c:noMultiLvlLbl val="0"/>
      </c:catAx>
      <c:valAx>
        <c:axId val="50638606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99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86392"/>
        <c:crosses val="autoZero"/>
        <c:auto val="0"/>
        <c:lblOffset val="100"/>
        <c:tickLblSkip val="1"/>
        <c:noMultiLvlLbl val="0"/>
      </c:catAx>
      <c:valAx>
        <c:axId val="8086392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94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</c:numLit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17986"/>
        <c:crosses val="autoZero"/>
        <c:auto val="0"/>
        <c:lblOffset val="100"/>
        <c:tickLblSkip val="1"/>
        <c:noMultiLvlLbl val="0"/>
      </c:catAx>
      <c:valAx>
        <c:axId val="51017986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6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16172"/>
        <c:crosses val="autoZero"/>
        <c:auto val="0"/>
        <c:lblOffset val="100"/>
        <c:tickLblSkip val="1"/>
        <c:noMultiLvlLbl val="0"/>
      </c:catAx>
      <c:valAx>
        <c:axId val="38816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08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90525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3" name="Chart 1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4" name="Chart 3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8" name="Chart 3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9" name="Chart 3"/>
        <xdr:cNvGraphicFramePr/>
      </xdr:nvGraphicFramePr>
      <xdr:xfrm>
        <a:off x="400050" y="0"/>
        <a:ext cx="11039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0" name="Chart 3"/>
        <xdr:cNvGraphicFramePr/>
      </xdr:nvGraphicFramePr>
      <xdr:xfrm>
        <a:off x="390525" y="0"/>
        <a:ext cx="110490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1" name="Chart 1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2" name="Chart 3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3" name="Chart 3"/>
        <xdr:cNvGraphicFramePr/>
      </xdr:nvGraphicFramePr>
      <xdr:xfrm>
        <a:off x="400050" y="0"/>
        <a:ext cx="110394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4" name="Chart 3"/>
        <xdr:cNvGraphicFramePr/>
      </xdr:nvGraphicFramePr>
      <xdr:xfrm>
        <a:off x="400050" y="0"/>
        <a:ext cx="110394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5" name="Chart 3"/>
        <xdr:cNvGraphicFramePr/>
      </xdr:nvGraphicFramePr>
      <xdr:xfrm>
        <a:off x="390525" y="0"/>
        <a:ext cx="110490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1</xdr:row>
      <xdr:rowOff>295275</xdr:rowOff>
    </xdr:from>
    <xdr:to>
      <xdr:col>15</xdr:col>
      <xdr:colOff>0</xdr:colOff>
      <xdr:row>15</xdr:row>
      <xdr:rowOff>171450</xdr:rowOff>
    </xdr:to>
    <xdr:graphicFrame>
      <xdr:nvGraphicFramePr>
        <xdr:cNvPr id="16" name="Chart 3"/>
        <xdr:cNvGraphicFramePr/>
      </xdr:nvGraphicFramePr>
      <xdr:xfrm>
        <a:off x="400050" y="647700"/>
        <a:ext cx="10887075" cy="4810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286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2286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286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286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8" name="Chart 3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9" name="Chart 3"/>
        <xdr:cNvGraphicFramePr/>
      </xdr:nvGraphicFramePr>
      <xdr:xfrm>
        <a:off x="314325" y="0"/>
        <a:ext cx="10020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0" name="Chart 3"/>
        <xdr:cNvGraphicFramePr/>
      </xdr:nvGraphicFramePr>
      <xdr:xfrm>
        <a:off x="247650" y="0"/>
        <a:ext cx="10086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1" name="Chart 3"/>
        <xdr:cNvGraphicFramePr/>
      </xdr:nvGraphicFramePr>
      <xdr:xfrm>
        <a:off x="257175" y="0"/>
        <a:ext cx="10077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2" name="Chart 3"/>
        <xdr:cNvGraphicFramePr/>
      </xdr:nvGraphicFramePr>
      <xdr:xfrm>
        <a:off x="238125" y="0"/>
        <a:ext cx="10096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3" name="Chart 3"/>
        <xdr:cNvGraphicFramePr/>
      </xdr:nvGraphicFramePr>
      <xdr:xfrm>
        <a:off x="238125" y="0"/>
        <a:ext cx="10096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4" name="Chart 3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5" name="Chart 3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28575</xdr:colOff>
      <xdr:row>2</xdr:row>
      <xdr:rowOff>66675</xdr:rowOff>
    </xdr:from>
    <xdr:to>
      <xdr:col>14</xdr:col>
      <xdr:colOff>914400</xdr:colOff>
      <xdr:row>23</xdr:row>
      <xdr:rowOff>142875</xdr:rowOff>
    </xdr:to>
    <xdr:graphicFrame>
      <xdr:nvGraphicFramePr>
        <xdr:cNvPr id="16" name="Chart 3"/>
        <xdr:cNvGraphicFramePr/>
      </xdr:nvGraphicFramePr>
      <xdr:xfrm>
        <a:off x="257175" y="657225"/>
        <a:ext cx="10010775" cy="3676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905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3905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905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314325" y="0"/>
        <a:ext cx="1092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314325" y="0"/>
        <a:ext cx="1092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314325" y="0"/>
        <a:ext cx="1092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8" name="Chart 3"/>
        <xdr:cNvGraphicFramePr/>
      </xdr:nvGraphicFramePr>
      <xdr:xfrm>
        <a:off x="314325" y="0"/>
        <a:ext cx="10925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>
      <xdr:nvGraphicFramePr>
        <xdr:cNvPr id="9" name="Chart 3"/>
        <xdr:cNvGraphicFramePr/>
      </xdr:nvGraphicFramePr>
      <xdr:xfrm>
        <a:off x="371475" y="0"/>
        <a:ext cx="10925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>
      <xdr:nvGraphicFramePr>
        <xdr:cNvPr id="10" name="Chart 3"/>
        <xdr:cNvGraphicFramePr/>
      </xdr:nvGraphicFramePr>
      <xdr:xfrm>
        <a:off x="419100" y="0"/>
        <a:ext cx="1092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1" name="Chart 3"/>
        <xdr:cNvGraphicFramePr/>
      </xdr:nvGraphicFramePr>
      <xdr:xfrm>
        <a:off x="390525" y="0"/>
        <a:ext cx="10925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2" name="Chart 3"/>
        <xdr:cNvGraphicFramePr/>
      </xdr:nvGraphicFramePr>
      <xdr:xfrm>
        <a:off x="390525" y="0"/>
        <a:ext cx="10925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3" name="Chart 3"/>
        <xdr:cNvGraphicFramePr/>
      </xdr:nvGraphicFramePr>
      <xdr:xfrm>
        <a:off x="390525" y="0"/>
        <a:ext cx="10925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4" name="Chart 3"/>
        <xdr:cNvGraphicFramePr/>
      </xdr:nvGraphicFramePr>
      <xdr:xfrm>
        <a:off x="381000" y="0"/>
        <a:ext cx="109251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5" name="Chart 3"/>
        <xdr:cNvGraphicFramePr/>
      </xdr:nvGraphicFramePr>
      <xdr:xfrm>
        <a:off x="390525" y="0"/>
        <a:ext cx="109251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1</xdr:row>
      <xdr:rowOff>266700</xdr:rowOff>
    </xdr:from>
    <xdr:to>
      <xdr:col>14</xdr:col>
      <xdr:colOff>714375</xdr:colOff>
      <xdr:row>14</xdr:row>
      <xdr:rowOff>200025</xdr:rowOff>
    </xdr:to>
    <xdr:graphicFrame>
      <xdr:nvGraphicFramePr>
        <xdr:cNvPr id="16" name="Chart 3"/>
        <xdr:cNvGraphicFramePr/>
      </xdr:nvGraphicFramePr>
      <xdr:xfrm>
        <a:off x="400050" y="657225"/>
        <a:ext cx="10401300" cy="4514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90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390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90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314325" y="0"/>
        <a:ext cx="1049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314325" y="0"/>
        <a:ext cx="1049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314325" y="0"/>
        <a:ext cx="1049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8" name="Chart 3"/>
        <xdr:cNvGraphicFramePr/>
      </xdr:nvGraphicFramePr>
      <xdr:xfrm>
        <a:off x="314325" y="0"/>
        <a:ext cx="1049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>
      <xdr:nvGraphicFramePr>
        <xdr:cNvPr id="9" name="Chart 3"/>
        <xdr:cNvGraphicFramePr/>
      </xdr:nvGraphicFramePr>
      <xdr:xfrm>
        <a:off x="419100" y="0"/>
        <a:ext cx="10496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0" name="Chart 3"/>
        <xdr:cNvGraphicFramePr/>
      </xdr:nvGraphicFramePr>
      <xdr:xfrm>
        <a:off x="390525" y="0"/>
        <a:ext cx="1049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1" name="Chart 3"/>
        <xdr:cNvGraphicFramePr/>
      </xdr:nvGraphicFramePr>
      <xdr:xfrm>
        <a:off x="381000" y="0"/>
        <a:ext cx="10496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>
      <xdr:nvGraphicFramePr>
        <xdr:cNvPr id="12" name="Chart 3"/>
        <xdr:cNvGraphicFramePr/>
      </xdr:nvGraphicFramePr>
      <xdr:xfrm>
        <a:off x="400050" y="0"/>
        <a:ext cx="10496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3" name="Chart 3"/>
        <xdr:cNvGraphicFramePr/>
      </xdr:nvGraphicFramePr>
      <xdr:xfrm>
        <a:off x="381000" y="0"/>
        <a:ext cx="10496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4" name="Chart 3"/>
        <xdr:cNvGraphicFramePr/>
      </xdr:nvGraphicFramePr>
      <xdr:xfrm>
        <a:off x="390525" y="0"/>
        <a:ext cx="10496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5" name="Chart 3"/>
        <xdr:cNvGraphicFramePr/>
      </xdr:nvGraphicFramePr>
      <xdr:xfrm>
        <a:off x="381000" y="0"/>
        <a:ext cx="10496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1</xdr:row>
      <xdr:rowOff>219075</xdr:rowOff>
    </xdr:from>
    <xdr:to>
      <xdr:col>14</xdr:col>
      <xdr:colOff>723900</xdr:colOff>
      <xdr:row>18</xdr:row>
      <xdr:rowOff>228600</xdr:rowOff>
    </xdr:to>
    <xdr:graphicFrame>
      <xdr:nvGraphicFramePr>
        <xdr:cNvPr id="16" name="Chart 3"/>
        <xdr:cNvGraphicFramePr/>
      </xdr:nvGraphicFramePr>
      <xdr:xfrm>
        <a:off x="400050" y="609600"/>
        <a:ext cx="9963150" cy="4381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0"/>
  <sheetViews>
    <sheetView showZeros="0" tabSelected="1" zoomScale="75" zoomScaleNormal="75" zoomScalePageLayoutView="0" workbookViewId="0" topLeftCell="A1">
      <selection activeCell="C4" sqref="C4"/>
    </sheetView>
  </sheetViews>
  <sheetFormatPr defaultColWidth="9.00390625" defaultRowHeight="13.5"/>
  <cols>
    <col min="1" max="1" width="1.4921875" style="54" customWidth="1"/>
    <col min="2" max="2" width="10.50390625" style="54" customWidth="1"/>
    <col min="3" max="4" width="10.50390625" style="55" customWidth="1"/>
    <col min="5" max="6" width="10.50390625" style="56" customWidth="1"/>
    <col min="7" max="8" width="10.50390625" style="55" customWidth="1"/>
    <col min="9" max="10" width="10.50390625" style="54" customWidth="1"/>
    <col min="11" max="12" width="10.50390625" style="55" customWidth="1"/>
    <col min="13" max="14" width="10.50390625" style="54" customWidth="1"/>
    <col min="15" max="15" width="10.50390625" style="55" customWidth="1"/>
    <col min="16" max="18" width="10.50390625" style="54" customWidth="1"/>
    <col min="19" max="19" width="10.25390625" style="54" hidden="1" customWidth="1"/>
    <col min="20" max="20" width="8.00390625" style="54" hidden="1" customWidth="1"/>
    <col min="21" max="16384" width="9.00390625" style="54" customWidth="1"/>
  </cols>
  <sheetData>
    <row r="1" spans="18:20" ht="15" customHeight="1">
      <c r="R1" s="74"/>
      <c r="S1" s="51"/>
      <c r="T1" s="51"/>
    </row>
    <row r="2" spans="2:18" ht="30" customHeight="1">
      <c r="B2" s="182" t="s">
        <v>117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2:18" ht="1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6:18" ht="30" customHeight="1" thickBot="1">
      <c r="F4" s="57"/>
      <c r="R4" s="73" t="s">
        <v>7</v>
      </c>
    </row>
    <row r="5" spans="2:20" ht="30" customHeight="1">
      <c r="B5" s="180"/>
      <c r="C5" s="174" t="s">
        <v>76</v>
      </c>
      <c r="D5" s="175"/>
      <c r="E5" s="175"/>
      <c r="F5" s="176"/>
      <c r="G5" s="177" t="s">
        <v>77</v>
      </c>
      <c r="H5" s="178"/>
      <c r="I5" s="178"/>
      <c r="J5" s="179"/>
      <c r="K5" s="177" t="s">
        <v>78</v>
      </c>
      <c r="L5" s="178"/>
      <c r="M5" s="178"/>
      <c r="N5" s="179"/>
      <c r="O5" s="177" t="s">
        <v>79</v>
      </c>
      <c r="P5" s="178"/>
      <c r="Q5" s="178"/>
      <c r="R5" s="179"/>
      <c r="S5" s="185" t="s">
        <v>0</v>
      </c>
      <c r="T5" s="183" t="s">
        <v>1</v>
      </c>
    </row>
    <row r="6" spans="2:20" ht="30" customHeight="1" thickBot="1">
      <c r="B6" s="181"/>
      <c r="C6" s="69" t="s">
        <v>88</v>
      </c>
      <c r="D6" s="70" t="s">
        <v>89</v>
      </c>
      <c r="E6" s="71" t="s">
        <v>4</v>
      </c>
      <c r="F6" s="72" t="s">
        <v>6</v>
      </c>
      <c r="G6" s="69" t="s">
        <v>88</v>
      </c>
      <c r="H6" s="70" t="s">
        <v>89</v>
      </c>
      <c r="I6" s="71" t="s">
        <v>4</v>
      </c>
      <c r="J6" s="72" t="s">
        <v>6</v>
      </c>
      <c r="K6" s="69" t="s">
        <v>88</v>
      </c>
      <c r="L6" s="70" t="s">
        <v>89</v>
      </c>
      <c r="M6" s="71" t="s">
        <v>4</v>
      </c>
      <c r="N6" s="72" t="s">
        <v>6</v>
      </c>
      <c r="O6" s="69" t="s">
        <v>88</v>
      </c>
      <c r="P6" s="70" t="s">
        <v>89</v>
      </c>
      <c r="Q6" s="71" t="s">
        <v>4</v>
      </c>
      <c r="R6" s="72" t="s">
        <v>6</v>
      </c>
      <c r="S6" s="186"/>
      <c r="T6" s="184"/>
    </row>
    <row r="7" spans="2:20" ht="30" customHeight="1">
      <c r="B7" s="133" t="s">
        <v>10</v>
      </c>
      <c r="C7" s="134">
        <v>610317</v>
      </c>
      <c r="D7" s="135">
        <v>690088</v>
      </c>
      <c r="E7" s="136">
        <f aca="true" t="shared" si="0" ref="E7:E13">+C7/D7</f>
        <v>0.8844045976744995</v>
      </c>
      <c r="F7" s="166">
        <f aca="true" t="shared" si="1" ref="F7:F13">+C7-D7</f>
        <v>-79771</v>
      </c>
      <c r="G7" s="137">
        <v>51000</v>
      </c>
      <c r="H7" s="135">
        <v>48800</v>
      </c>
      <c r="I7" s="136">
        <f aca="true" t="shared" si="2" ref="I7:I13">+G7/H7</f>
        <v>1.0450819672131149</v>
      </c>
      <c r="J7" s="166">
        <f aca="true" t="shared" si="3" ref="J7:J13">+G7-H7</f>
        <v>2200</v>
      </c>
      <c r="K7" s="137">
        <v>58781</v>
      </c>
      <c r="L7" s="135">
        <v>69052</v>
      </c>
      <c r="M7" s="136">
        <f aca="true" t="shared" si="4" ref="M7:M13">+K7/L7</f>
        <v>0.8512570236922898</v>
      </c>
      <c r="N7" s="166">
        <f aca="true" t="shared" si="5" ref="N7:N13">+K7-L7</f>
        <v>-10271</v>
      </c>
      <c r="O7" s="157">
        <f aca="true" t="shared" si="6" ref="O7:P9">+C7+G7+K7</f>
        <v>720098</v>
      </c>
      <c r="P7" s="158">
        <f t="shared" si="6"/>
        <v>807940</v>
      </c>
      <c r="Q7" s="159">
        <f aca="true" t="shared" si="7" ref="Q7:Q13">+O7/P7</f>
        <v>0.8912765799440553</v>
      </c>
      <c r="R7" s="172">
        <f aca="true" t="shared" si="8" ref="R7:R13">+O7-P7</f>
        <v>-87842</v>
      </c>
      <c r="S7" s="58"/>
      <c r="T7" s="59"/>
    </row>
    <row r="8" spans="2:20" ht="30" customHeight="1">
      <c r="B8" s="138" t="s">
        <v>11</v>
      </c>
      <c r="C8" s="139">
        <v>761082</v>
      </c>
      <c r="D8" s="140">
        <v>865978</v>
      </c>
      <c r="E8" s="141">
        <f t="shared" si="0"/>
        <v>0.8788699020067484</v>
      </c>
      <c r="F8" s="167">
        <f t="shared" si="1"/>
        <v>-104896</v>
      </c>
      <c r="G8" s="139">
        <v>76800</v>
      </c>
      <c r="H8" s="140">
        <v>70400</v>
      </c>
      <c r="I8" s="141">
        <f t="shared" si="2"/>
        <v>1.0909090909090908</v>
      </c>
      <c r="J8" s="167">
        <f t="shared" si="3"/>
        <v>6400</v>
      </c>
      <c r="K8" s="139">
        <v>79546</v>
      </c>
      <c r="L8" s="140">
        <v>90888</v>
      </c>
      <c r="M8" s="141">
        <f t="shared" si="4"/>
        <v>0.8752090484992519</v>
      </c>
      <c r="N8" s="167">
        <f t="shared" si="5"/>
        <v>-11342</v>
      </c>
      <c r="O8" s="143">
        <f t="shared" si="6"/>
        <v>917428</v>
      </c>
      <c r="P8" s="140">
        <f t="shared" si="6"/>
        <v>1027266</v>
      </c>
      <c r="Q8" s="141">
        <f t="shared" si="7"/>
        <v>0.8930773528959394</v>
      </c>
      <c r="R8" s="169">
        <f t="shared" si="8"/>
        <v>-109838</v>
      </c>
      <c r="S8" s="58"/>
      <c r="T8" s="59"/>
    </row>
    <row r="9" spans="2:20" ht="30" customHeight="1">
      <c r="B9" s="138" t="s">
        <v>12</v>
      </c>
      <c r="C9" s="139">
        <v>854909</v>
      </c>
      <c r="D9" s="140">
        <v>948139</v>
      </c>
      <c r="E9" s="141">
        <f t="shared" si="0"/>
        <v>0.9016705356493088</v>
      </c>
      <c r="F9" s="167">
        <f t="shared" si="1"/>
        <v>-93230</v>
      </c>
      <c r="G9" s="142">
        <v>84000</v>
      </c>
      <c r="H9" s="140">
        <v>85400</v>
      </c>
      <c r="I9" s="141">
        <f t="shared" si="2"/>
        <v>0.9836065573770492</v>
      </c>
      <c r="J9" s="167">
        <f t="shared" si="3"/>
        <v>-1400</v>
      </c>
      <c r="K9" s="142">
        <v>67652</v>
      </c>
      <c r="L9" s="140">
        <v>89145</v>
      </c>
      <c r="M9" s="141">
        <f t="shared" si="4"/>
        <v>0.7588984239160917</v>
      </c>
      <c r="N9" s="167">
        <f t="shared" si="5"/>
        <v>-21493</v>
      </c>
      <c r="O9" s="143">
        <f t="shared" si="6"/>
        <v>1006561</v>
      </c>
      <c r="P9" s="140">
        <f t="shared" si="6"/>
        <v>1122684</v>
      </c>
      <c r="Q9" s="141">
        <f t="shared" si="7"/>
        <v>0.8965666207053811</v>
      </c>
      <c r="R9" s="169">
        <f t="shared" si="8"/>
        <v>-116123</v>
      </c>
      <c r="S9" s="58"/>
      <c r="T9" s="59"/>
    </row>
    <row r="10" spans="2:20" ht="30" customHeight="1">
      <c r="B10" s="138" t="s">
        <v>13</v>
      </c>
      <c r="C10" s="139">
        <v>951662</v>
      </c>
      <c r="D10" s="140">
        <v>990958</v>
      </c>
      <c r="E10" s="141">
        <f t="shared" si="0"/>
        <v>0.9603454435001282</v>
      </c>
      <c r="F10" s="167">
        <f t="shared" si="1"/>
        <v>-39296</v>
      </c>
      <c r="G10" s="142">
        <v>73100</v>
      </c>
      <c r="H10" s="140">
        <v>64700</v>
      </c>
      <c r="I10" s="141">
        <f t="shared" si="2"/>
        <v>1.1298299845440494</v>
      </c>
      <c r="J10" s="167">
        <f t="shared" si="3"/>
        <v>8400</v>
      </c>
      <c r="K10" s="142">
        <v>103940</v>
      </c>
      <c r="L10" s="140">
        <v>116139</v>
      </c>
      <c r="M10" s="141">
        <f t="shared" si="4"/>
        <v>0.8949620713111014</v>
      </c>
      <c r="N10" s="167">
        <f t="shared" si="5"/>
        <v>-12199</v>
      </c>
      <c r="O10" s="143">
        <f aca="true" t="shared" si="9" ref="O10:P13">+C10+G10+K10</f>
        <v>1128702</v>
      </c>
      <c r="P10" s="140">
        <f t="shared" si="9"/>
        <v>1171797</v>
      </c>
      <c r="Q10" s="141">
        <f t="shared" si="7"/>
        <v>0.963223152133006</v>
      </c>
      <c r="R10" s="169">
        <f t="shared" si="8"/>
        <v>-43095</v>
      </c>
      <c r="S10" s="58"/>
      <c r="T10" s="59"/>
    </row>
    <row r="11" spans="2:20" ht="30" customHeight="1">
      <c r="B11" s="138" t="s">
        <v>14</v>
      </c>
      <c r="C11" s="139">
        <v>1048475</v>
      </c>
      <c r="D11" s="140">
        <v>1128751</v>
      </c>
      <c r="E11" s="141">
        <f t="shared" si="0"/>
        <v>0.9288806831621854</v>
      </c>
      <c r="F11" s="168">
        <f t="shared" si="1"/>
        <v>-80276</v>
      </c>
      <c r="G11" s="142">
        <v>101000</v>
      </c>
      <c r="H11" s="140">
        <v>109500</v>
      </c>
      <c r="I11" s="141">
        <f t="shared" si="2"/>
        <v>0.9223744292237442</v>
      </c>
      <c r="J11" s="167">
        <f t="shared" si="3"/>
        <v>-8500</v>
      </c>
      <c r="K11" s="142">
        <v>173603</v>
      </c>
      <c r="L11" s="140">
        <v>193634</v>
      </c>
      <c r="M11" s="141">
        <f t="shared" si="4"/>
        <v>0.8965522583843747</v>
      </c>
      <c r="N11" s="168">
        <f t="shared" si="5"/>
        <v>-20031</v>
      </c>
      <c r="O11" s="143">
        <f t="shared" si="9"/>
        <v>1323078</v>
      </c>
      <c r="P11" s="140">
        <f t="shared" si="9"/>
        <v>1431885</v>
      </c>
      <c r="Q11" s="141">
        <f t="shared" si="7"/>
        <v>0.9240113556605454</v>
      </c>
      <c r="R11" s="167">
        <f t="shared" si="8"/>
        <v>-108807</v>
      </c>
      <c r="S11" s="58"/>
      <c r="T11" s="59"/>
    </row>
    <row r="12" spans="2:20" ht="30" customHeight="1">
      <c r="B12" s="144" t="s">
        <v>15</v>
      </c>
      <c r="C12" s="145">
        <v>1031256</v>
      </c>
      <c r="D12" s="146">
        <v>1061583</v>
      </c>
      <c r="E12" s="141">
        <f t="shared" si="0"/>
        <v>0.9714322855584537</v>
      </c>
      <c r="F12" s="168">
        <f t="shared" si="1"/>
        <v>-30327</v>
      </c>
      <c r="G12" s="145">
        <v>93400</v>
      </c>
      <c r="H12" s="146">
        <v>78100</v>
      </c>
      <c r="I12" s="141">
        <f t="shared" si="2"/>
        <v>1.1959026888604354</v>
      </c>
      <c r="J12" s="167">
        <f t="shared" si="3"/>
        <v>15300</v>
      </c>
      <c r="K12" s="145">
        <v>101483</v>
      </c>
      <c r="L12" s="146">
        <v>92249</v>
      </c>
      <c r="M12" s="141">
        <f t="shared" si="4"/>
        <v>1.1000986460557838</v>
      </c>
      <c r="N12" s="168">
        <f t="shared" si="5"/>
        <v>9234</v>
      </c>
      <c r="O12" s="143">
        <f t="shared" si="9"/>
        <v>1226139</v>
      </c>
      <c r="P12" s="140">
        <f t="shared" si="9"/>
        <v>1231932</v>
      </c>
      <c r="Q12" s="141">
        <f t="shared" si="7"/>
        <v>0.9952976300639971</v>
      </c>
      <c r="R12" s="167">
        <f t="shared" si="8"/>
        <v>-5793</v>
      </c>
      <c r="S12" s="58"/>
      <c r="T12" s="59"/>
    </row>
    <row r="13" spans="2:20" ht="30" customHeight="1">
      <c r="B13" s="138" t="s">
        <v>16</v>
      </c>
      <c r="C13" s="145">
        <v>889934</v>
      </c>
      <c r="D13" s="146">
        <v>991248</v>
      </c>
      <c r="E13" s="141">
        <f t="shared" si="0"/>
        <v>0.8977914709537875</v>
      </c>
      <c r="F13" s="169">
        <f t="shared" si="1"/>
        <v>-101314</v>
      </c>
      <c r="G13" s="147">
        <v>62400</v>
      </c>
      <c r="H13" s="146">
        <v>64500</v>
      </c>
      <c r="I13" s="141">
        <f t="shared" si="2"/>
        <v>0.9674418604651163</v>
      </c>
      <c r="J13" s="169">
        <f t="shared" si="3"/>
        <v>-2100</v>
      </c>
      <c r="K13" s="145">
        <v>55897</v>
      </c>
      <c r="L13" s="148">
        <v>88393</v>
      </c>
      <c r="M13" s="141">
        <f t="shared" si="4"/>
        <v>0.6323690789994683</v>
      </c>
      <c r="N13" s="169">
        <f t="shared" si="5"/>
        <v>-32496</v>
      </c>
      <c r="O13" s="143">
        <f t="shared" si="9"/>
        <v>1008231</v>
      </c>
      <c r="P13" s="140">
        <f t="shared" si="9"/>
        <v>1144141</v>
      </c>
      <c r="Q13" s="141">
        <f t="shared" si="7"/>
        <v>0.8812121932524051</v>
      </c>
      <c r="R13" s="169">
        <f t="shared" si="8"/>
        <v>-135910</v>
      </c>
      <c r="S13" s="58"/>
      <c r="T13" s="59"/>
    </row>
    <row r="14" spans="2:20" ht="30" customHeight="1">
      <c r="B14" s="138" t="s">
        <v>17</v>
      </c>
      <c r="C14" s="142">
        <v>751002</v>
      </c>
      <c r="D14" s="140">
        <v>789179</v>
      </c>
      <c r="E14" s="141">
        <f aca="true" t="shared" si="10" ref="E14:E19">+C14/D14</f>
        <v>0.9516244096713167</v>
      </c>
      <c r="F14" s="169">
        <f aca="true" t="shared" si="11" ref="F14:F19">+C14-D14</f>
        <v>-38177</v>
      </c>
      <c r="G14" s="147">
        <v>55800</v>
      </c>
      <c r="H14" s="146">
        <v>50600</v>
      </c>
      <c r="I14" s="141">
        <f aca="true" t="shared" si="12" ref="I14:I19">+G14/H14</f>
        <v>1.1027667984189724</v>
      </c>
      <c r="J14" s="169">
        <f aca="true" t="shared" si="13" ref="J14:J19">+G14-H14</f>
        <v>5200</v>
      </c>
      <c r="K14" s="145">
        <v>41072</v>
      </c>
      <c r="L14" s="148">
        <v>45202</v>
      </c>
      <c r="M14" s="141">
        <f aca="true" t="shared" si="14" ref="M14:M19">+K14/L14</f>
        <v>0.9086323613999381</v>
      </c>
      <c r="N14" s="169">
        <f aca="true" t="shared" si="15" ref="N14:N19">+K14-L14</f>
        <v>-4130</v>
      </c>
      <c r="O14" s="143">
        <f aca="true" t="shared" si="16" ref="O14:P16">+C14+G14+K14</f>
        <v>847874</v>
      </c>
      <c r="P14" s="140">
        <f t="shared" si="16"/>
        <v>884981</v>
      </c>
      <c r="Q14" s="141">
        <f aca="true" t="shared" si="17" ref="Q14:Q19">+O14/P14</f>
        <v>0.9580702862547331</v>
      </c>
      <c r="R14" s="169">
        <f aca="true" t="shared" si="18" ref="R14:R19">+O14-P14</f>
        <v>-37107</v>
      </c>
      <c r="S14" s="58"/>
      <c r="T14" s="59"/>
    </row>
    <row r="15" spans="2:20" ht="30" customHeight="1">
      <c r="B15" s="138" t="s">
        <v>18</v>
      </c>
      <c r="C15" s="142">
        <v>735289</v>
      </c>
      <c r="D15" s="140">
        <v>781156</v>
      </c>
      <c r="E15" s="141">
        <f t="shared" si="10"/>
        <v>0.9412831751916391</v>
      </c>
      <c r="F15" s="169">
        <f t="shared" si="11"/>
        <v>-45867</v>
      </c>
      <c r="G15" s="142">
        <v>51900</v>
      </c>
      <c r="H15" s="140">
        <v>66500</v>
      </c>
      <c r="I15" s="141">
        <f t="shared" si="12"/>
        <v>0.7804511278195488</v>
      </c>
      <c r="J15" s="169">
        <f t="shared" si="13"/>
        <v>-14600</v>
      </c>
      <c r="K15" s="142">
        <v>49946</v>
      </c>
      <c r="L15" s="140">
        <v>54380</v>
      </c>
      <c r="M15" s="141">
        <f t="shared" si="14"/>
        <v>0.9184626700993012</v>
      </c>
      <c r="N15" s="169">
        <f t="shared" si="15"/>
        <v>-4434</v>
      </c>
      <c r="O15" s="140">
        <f t="shared" si="16"/>
        <v>837135</v>
      </c>
      <c r="P15" s="140">
        <f t="shared" si="16"/>
        <v>902036</v>
      </c>
      <c r="Q15" s="141">
        <f t="shared" si="17"/>
        <v>0.9280505434372908</v>
      </c>
      <c r="R15" s="169">
        <f t="shared" si="18"/>
        <v>-64901</v>
      </c>
      <c r="S15" s="58"/>
      <c r="T15" s="59"/>
    </row>
    <row r="16" spans="2:20" ht="30" customHeight="1">
      <c r="B16" s="138" t="s">
        <v>19</v>
      </c>
      <c r="C16" s="142">
        <v>704742</v>
      </c>
      <c r="D16" s="140">
        <v>717245</v>
      </c>
      <c r="E16" s="141">
        <f t="shared" si="10"/>
        <v>0.9825680206902802</v>
      </c>
      <c r="F16" s="169">
        <f t="shared" si="11"/>
        <v>-12503</v>
      </c>
      <c r="G16" s="142">
        <v>49600</v>
      </c>
      <c r="H16" s="140">
        <v>48800</v>
      </c>
      <c r="I16" s="141">
        <f t="shared" si="12"/>
        <v>1.0163934426229508</v>
      </c>
      <c r="J16" s="169">
        <f t="shared" si="13"/>
        <v>800</v>
      </c>
      <c r="K16" s="142">
        <v>36037</v>
      </c>
      <c r="L16" s="140">
        <v>36698</v>
      </c>
      <c r="M16" s="141">
        <f t="shared" si="14"/>
        <v>0.9819881192435556</v>
      </c>
      <c r="N16" s="169">
        <f t="shared" si="15"/>
        <v>-661</v>
      </c>
      <c r="O16" s="140">
        <f t="shared" si="16"/>
        <v>790379</v>
      </c>
      <c r="P16" s="140">
        <f t="shared" si="16"/>
        <v>802743</v>
      </c>
      <c r="Q16" s="141">
        <f t="shared" si="17"/>
        <v>0.9845978102580776</v>
      </c>
      <c r="R16" s="169">
        <f t="shared" si="18"/>
        <v>-12364</v>
      </c>
      <c r="S16" s="58"/>
      <c r="T16" s="59"/>
    </row>
    <row r="17" spans="2:20" ht="30" customHeight="1">
      <c r="B17" s="138" t="s">
        <v>20</v>
      </c>
      <c r="C17" s="139">
        <v>749014</v>
      </c>
      <c r="D17" s="140">
        <v>707563</v>
      </c>
      <c r="E17" s="141">
        <f t="shared" si="10"/>
        <v>1.0585827693081746</v>
      </c>
      <c r="F17" s="169">
        <f t="shared" si="11"/>
        <v>41451</v>
      </c>
      <c r="G17" s="142">
        <v>40800</v>
      </c>
      <c r="H17" s="140">
        <v>45300</v>
      </c>
      <c r="I17" s="141">
        <f t="shared" si="12"/>
        <v>0.9006622516556292</v>
      </c>
      <c r="J17" s="169">
        <f t="shared" si="13"/>
        <v>-4500</v>
      </c>
      <c r="K17" s="142">
        <v>32317</v>
      </c>
      <c r="L17" s="140">
        <v>32587</v>
      </c>
      <c r="M17" s="141">
        <f t="shared" si="14"/>
        <v>0.991714487372265</v>
      </c>
      <c r="N17" s="169">
        <f t="shared" si="15"/>
        <v>-270</v>
      </c>
      <c r="O17" s="140">
        <f>+C17+G17+K17</f>
        <v>822131</v>
      </c>
      <c r="P17" s="140">
        <f>+D17+H17+L17</f>
        <v>785450</v>
      </c>
      <c r="Q17" s="141">
        <f t="shared" si="17"/>
        <v>1.0467006174804252</v>
      </c>
      <c r="R17" s="169">
        <f t="shared" si="18"/>
        <v>36681</v>
      </c>
      <c r="S17" s="58"/>
      <c r="T17" s="59"/>
    </row>
    <row r="18" spans="2:20" ht="30" customHeight="1" thickBot="1">
      <c r="B18" s="149" t="s">
        <v>21</v>
      </c>
      <c r="C18" s="150">
        <v>807988</v>
      </c>
      <c r="D18" s="151">
        <v>834546</v>
      </c>
      <c r="E18" s="152">
        <f t="shared" si="10"/>
        <v>0.9681767092526955</v>
      </c>
      <c r="F18" s="170">
        <f t="shared" si="11"/>
        <v>-26558</v>
      </c>
      <c r="G18" s="150">
        <v>53600</v>
      </c>
      <c r="H18" s="151">
        <v>55100</v>
      </c>
      <c r="I18" s="152">
        <f t="shared" si="12"/>
        <v>0.9727767695099818</v>
      </c>
      <c r="J18" s="170">
        <f t="shared" si="13"/>
        <v>-1500</v>
      </c>
      <c r="K18" s="150">
        <v>49159</v>
      </c>
      <c r="L18" s="151">
        <v>50139</v>
      </c>
      <c r="M18" s="152">
        <f t="shared" si="14"/>
        <v>0.9804543369432976</v>
      </c>
      <c r="N18" s="170">
        <f t="shared" si="15"/>
        <v>-980</v>
      </c>
      <c r="O18" s="151">
        <f>+C18+G18+K18</f>
        <v>910747</v>
      </c>
      <c r="P18" s="151">
        <f>+D18+H18+L18</f>
        <v>939785</v>
      </c>
      <c r="Q18" s="152">
        <f t="shared" si="17"/>
        <v>0.9691014434152493</v>
      </c>
      <c r="R18" s="173">
        <f t="shared" si="18"/>
        <v>-29038</v>
      </c>
      <c r="S18" s="58"/>
      <c r="T18" s="59"/>
    </row>
    <row r="19" spans="2:20" ht="30" customHeight="1" thickBot="1">
      <c r="B19" s="52" t="s">
        <v>24</v>
      </c>
      <c r="C19" s="60">
        <f>SUM(C7:C18)</f>
        <v>9895670</v>
      </c>
      <c r="D19" s="60">
        <f aca="true" t="shared" si="19" ref="D19:P19">SUM(D7:D18)</f>
        <v>10506434</v>
      </c>
      <c r="E19" s="61">
        <f t="shared" si="10"/>
        <v>0.9418676213070962</v>
      </c>
      <c r="F19" s="171">
        <f t="shared" si="11"/>
        <v>-610764</v>
      </c>
      <c r="G19" s="60">
        <f t="shared" si="19"/>
        <v>793400</v>
      </c>
      <c r="H19" s="60">
        <f t="shared" si="19"/>
        <v>787700</v>
      </c>
      <c r="I19" s="61">
        <f t="shared" si="12"/>
        <v>1.0072362574584233</v>
      </c>
      <c r="J19" s="171">
        <f t="shared" si="13"/>
        <v>5700</v>
      </c>
      <c r="K19" s="60">
        <f t="shared" si="19"/>
        <v>849433</v>
      </c>
      <c r="L19" s="60">
        <f t="shared" si="19"/>
        <v>958506</v>
      </c>
      <c r="M19" s="61">
        <f t="shared" si="14"/>
        <v>0.886205198506843</v>
      </c>
      <c r="N19" s="171">
        <f t="shared" si="15"/>
        <v>-109073</v>
      </c>
      <c r="O19" s="60">
        <f t="shared" si="19"/>
        <v>11538503</v>
      </c>
      <c r="P19" s="60">
        <f t="shared" si="19"/>
        <v>12252640</v>
      </c>
      <c r="Q19" s="61">
        <f t="shared" si="17"/>
        <v>0.9417156629101973</v>
      </c>
      <c r="R19" s="171">
        <f t="shared" si="18"/>
        <v>-714137</v>
      </c>
      <c r="S19" s="62"/>
      <c r="T19" s="63"/>
    </row>
    <row r="20" spans="2:14" ht="14.25">
      <c r="B20" s="65"/>
      <c r="C20" s="64"/>
      <c r="D20" s="64"/>
      <c r="E20" s="64"/>
      <c r="F20" s="64"/>
      <c r="G20" s="64"/>
      <c r="H20" s="64"/>
      <c r="I20" s="64"/>
      <c r="M20" s="58"/>
      <c r="N20" s="58"/>
    </row>
  </sheetData>
  <sheetProtection/>
  <mergeCells count="8">
    <mergeCell ref="C5:F5"/>
    <mergeCell ref="O5:R5"/>
    <mergeCell ref="B5:B6"/>
    <mergeCell ref="B2:R2"/>
    <mergeCell ref="T5:T6"/>
    <mergeCell ref="G5:J5"/>
    <mergeCell ref="K5:N5"/>
    <mergeCell ref="S5:S6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Zeros="0" zoomScalePageLayoutView="0" workbookViewId="0" topLeftCell="C14">
      <selection activeCell="Q18" sqref="Q18"/>
    </sheetView>
  </sheetViews>
  <sheetFormatPr defaultColWidth="9.00390625" defaultRowHeight="13.5"/>
  <cols>
    <col min="1" max="15" width="11.00390625" style="75" customWidth="1"/>
    <col min="16" max="16384" width="9.00390625" style="75" customWidth="1"/>
  </cols>
  <sheetData>
    <row r="1" spans="1:15" ht="24">
      <c r="A1" s="189" t="s">
        <v>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4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 t="s">
        <v>25</v>
      </c>
    </row>
    <row r="3" spans="1:15" ht="24" customHeight="1" thickBot="1">
      <c r="A3" s="187"/>
      <c r="B3" s="188"/>
      <c r="C3" s="78" t="s">
        <v>80</v>
      </c>
      <c r="D3" s="78" t="s">
        <v>26</v>
      </c>
      <c r="E3" s="78" t="s">
        <v>27</v>
      </c>
      <c r="F3" s="78" t="s">
        <v>28</v>
      </c>
      <c r="G3" s="78" t="s">
        <v>29</v>
      </c>
      <c r="H3" s="79" t="s">
        <v>30</v>
      </c>
      <c r="I3" s="78" t="s">
        <v>31</v>
      </c>
      <c r="J3" s="78" t="s">
        <v>32</v>
      </c>
      <c r="K3" s="78" t="s">
        <v>33</v>
      </c>
      <c r="L3" s="78" t="s">
        <v>34</v>
      </c>
      <c r="M3" s="78" t="s">
        <v>35</v>
      </c>
      <c r="N3" s="79" t="s">
        <v>36</v>
      </c>
      <c r="O3" s="80" t="s">
        <v>47</v>
      </c>
    </row>
    <row r="4" spans="1:15" ht="24" customHeight="1">
      <c r="A4" s="30"/>
      <c r="B4" s="31" t="s">
        <v>91</v>
      </c>
      <c r="C4" s="32">
        <v>433974</v>
      </c>
      <c r="D4" s="32">
        <v>520240</v>
      </c>
      <c r="E4" s="32">
        <v>571047</v>
      </c>
      <c r="F4" s="32">
        <v>640542</v>
      </c>
      <c r="G4" s="32">
        <v>702454</v>
      </c>
      <c r="H4" s="33">
        <v>702487</v>
      </c>
      <c r="I4" s="32">
        <v>617491</v>
      </c>
      <c r="J4" s="32">
        <v>537447</v>
      </c>
      <c r="K4" s="32">
        <v>535672</v>
      </c>
      <c r="L4" s="32">
        <v>500480</v>
      </c>
      <c r="M4" s="32">
        <v>538787</v>
      </c>
      <c r="N4" s="33">
        <v>571090</v>
      </c>
      <c r="O4" s="67">
        <v>6871711</v>
      </c>
    </row>
    <row r="5" spans="1:15" ht="24" customHeight="1">
      <c r="A5" s="34" t="s">
        <v>81</v>
      </c>
      <c r="B5" s="31" t="s">
        <v>92</v>
      </c>
      <c r="C5" s="32">
        <v>479108</v>
      </c>
      <c r="D5" s="32">
        <v>575647</v>
      </c>
      <c r="E5" s="32">
        <v>621751</v>
      </c>
      <c r="F5" s="32">
        <v>660338</v>
      </c>
      <c r="G5" s="32">
        <v>739643</v>
      </c>
      <c r="H5" s="33">
        <v>706000</v>
      </c>
      <c r="I5" s="32">
        <v>665768</v>
      </c>
      <c r="J5" s="32">
        <v>552480</v>
      </c>
      <c r="K5" s="32">
        <v>557024</v>
      </c>
      <c r="L5" s="32">
        <v>497392</v>
      </c>
      <c r="M5" s="32">
        <v>496566</v>
      </c>
      <c r="N5" s="33">
        <v>578741</v>
      </c>
      <c r="O5" s="67">
        <v>7130458</v>
      </c>
    </row>
    <row r="6" spans="1:15" ht="24" customHeight="1">
      <c r="A6" s="35"/>
      <c r="B6" s="31" t="s">
        <v>93</v>
      </c>
      <c r="C6" s="36">
        <v>0.9057957704734632</v>
      </c>
      <c r="D6" s="36">
        <v>0.9037483040821893</v>
      </c>
      <c r="E6" s="36">
        <v>0.918449668758072</v>
      </c>
      <c r="F6" s="36">
        <v>0.9700214132762313</v>
      </c>
      <c r="G6" s="36">
        <v>0.9497203380549806</v>
      </c>
      <c r="H6" s="37">
        <v>0.9950240793201133</v>
      </c>
      <c r="I6" s="36">
        <v>0.9274867521418872</v>
      </c>
      <c r="J6" s="36">
        <v>0.9727899652476107</v>
      </c>
      <c r="K6" s="36">
        <v>0.9616677198828057</v>
      </c>
      <c r="L6" s="36">
        <v>1.0062083829253385</v>
      </c>
      <c r="M6" s="36">
        <v>1.0850259582814772</v>
      </c>
      <c r="N6" s="37">
        <v>0.987</v>
      </c>
      <c r="O6" s="39">
        <v>0.964</v>
      </c>
    </row>
    <row r="7" spans="1:17" ht="24" customHeight="1">
      <c r="A7" s="30"/>
      <c r="B7" s="31" t="str">
        <f>B4</f>
        <v>21年度</v>
      </c>
      <c r="C7" s="32">
        <v>73387</v>
      </c>
      <c r="D7" s="32">
        <v>91204</v>
      </c>
      <c r="E7" s="32">
        <v>103145</v>
      </c>
      <c r="F7" s="32">
        <v>117851</v>
      </c>
      <c r="G7" s="32">
        <v>135925</v>
      </c>
      <c r="H7" s="33">
        <v>122629</v>
      </c>
      <c r="I7" s="32">
        <v>106576</v>
      </c>
      <c r="J7" s="32">
        <v>89452</v>
      </c>
      <c r="K7" s="32">
        <v>87039</v>
      </c>
      <c r="L7" s="32">
        <v>93283</v>
      </c>
      <c r="M7" s="32">
        <v>91684</v>
      </c>
      <c r="N7" s="32">
        <v>97584</v>
      </c>
      <c r="O7" s="67">
        <v>1209759</v>
      </c>
      <c r="Q7" s="81"/>
    </row>
    <row r="8" spans="1:15" ht="24" customHeight="1">
      <c r="A8" s="34" t="s">
        <v>37</v>
      </c>
      <c r="B8" s="31" t="str">
        <f>B5</f>
        <v>20年度</v>
      </c>
      <c r="C8" s="32">
        <v>91398</v>
      </c>
      <c r="D8" s="32">
        <v>121748</v>
      </c>
      <c r="E8" s="32">
        <v>135601</v>
      </c>
      <c r="F8" s="32">
        <v>135246</v>
      </c>
      <c r="G8" s="32">
        <v>161872</v>
      </c>
      <c r="H8" s="33">
        <v>148476</v>
      </c>
      <c r="I8" s="32">
        <v>134354</v>
      </c>
      <c r="J8" s="32">
        <v>95149</v>
      </c>
      <c r="K8" s="32">
        <v>92784</v>
      </c>
      <c r="L8" s="32">
        <v>101100</v>
      </c>
      <c r="M8" s="32">
        <v>86699</v>
      </c>
      <c r="N8" s="32">
        <v>103013</v>
      </c>
      <c r="O8" s="67">
        <v>1407440</v>
      </c>
    </row>
    <row r="9" spans="1:15" ht="24" customHeight="1">
      <c r="A9" s="35"/>
      <c r="B9" s="31" t="s">
        <v>93</v>
      </c>
      <c r="C9" s="36">
        <v>0.8029387951596315</v>
      </c>
      <c r="D9" s="36">
        <v>0.7491211354601308</v>
      </c>
      <c r="E9" s="36">
        <v>0.7606507326642133</v>
      </c>
      <c r="F9" s="36">
        <v>0.8713825177824113</v>
      </c>
      <c r="G9" s="36">
        <v>0.8397066818226747</v>
      </c>
      <c r="H9" s="37">
        <v>0.8259179934804278</v>
      </c>
      <c r="I9" s="36">
        <v>0.7932476889411555</v>
      </c>
      <c r="J9" s="36">
        <v>0.9401254873934566</v>
      </c>
      <c r="K9" s="36">
        <v>0.9380819968960166</v>
      </c>
      <c r="L9" s="36">
        <v>0.9226805143422354</v>
      </c>
      <c r="M9" s="36">
        <v>1.057497779674506</v>
      </c>
      <c r="N9" s="37">
        <v>0.947</v>
      </c>
      <c r="O9" s="39">
        <v>0.86</v>
      </c>
    </row>
    <row r="10" spans="1:15" ht="24" customHeight="1">
      <c r="A10" s="30"/>
      <c r="B10" s="31" t="str">
        <f>B7</f>
        <v>21年度</v>
      </c>
      <c r="C10" s="32">
        <v>41500</v>
      </c>
      <c r="D10" s="32">
        <v>59819</v>
      </c>
      <c r="E10" s="32">
        <v>70185</v>
      </c>
      <c r="F10" s="32">
        <v>73940</v>
      </c>
      <c r="G10" s="32">
        <v>84406</v>
      </c>
      <c r="H10" s="33">
        <v>79938</v>
      </c>
      <c r="I10" s="32">
        <v>67930</v>
      </c>
      <c r="J10" s="32">
        <v>48459</v>
      </c>
      <c r="K10" s="32">
        <v>45250</v>
      </c>
      <c r="L10" s="32">
        <v>40386</v>
      </c>
      <c r="M10" s="32">
        <v>49693</v>
      </c>
      <c r="N10" s="32">
        <v>55744</v>
      </c>
      <c r="O10" s="67">
        <v>717250</v>
      </c>
    </row>
    <row r="11" spans="1:15" ht="24" customHeight="1">
      <c r="A11" s="34" t="s">
        <v>38</v>
      </c>
      <c r="B11" s="31" t="str">
        <f>B8</f>
        <v>20年度</v>
      </c>
      <c r="C11" s="32">
        <v>46214</v>
      </c>
      <c r="D11" s="32">
        <v>65972</v>
      </c>
      <c r="E11" s="32">
        <v>78078</v>
      </c>
      <c r="F11" s="32">
        <v>79752</v>
      </c>
      <c r="G11" s="32">
        <v>93215</v>
      </c>
      <c r="H11" s="33">
        <v>87577</v>
      </c>
      <c r="I11" s="32">
        <v>78967</v>
      </c>
      <c r="J11" s="32">
        <v>52783</v>
      </c>
      <c r="K11" s="32">
        <v>49798</v>
      </c>
      <c r="L11" s="32">
        <v>40712</v>
      </c>
      <c r="M11" s="32">
        <v>48024</v>
      </c>
      <c r="N11" s="32">
        <v>62567</v>
      </c>
      <c r="O11" s="67">
        <v>783659</v>
      </c>
    </row>
    <row r="12" spans="1:15" ht="24" customHeight="1">
      <c r="A12" s="35"/>
      <c r="B12" s="31" t="s">
        <v>93</v>
      </c>
      <c r="C12" s="36">
        <v>0.8979962781841001</v>
      </c>
      <c r="D12" s="36">
        <v>0.9067331595222216</v>
      </c>
      <c r="E12" s="36">
        <v>0.8989087835241681</v>
      </c>
      <c r="F12" s="36">
        <v>0.9271240846624536</v>
      </c>
      <c r="G12" s="36">
        <v>0.9054980421605965</v>
      </c>
      <c r="H12" s="37">
        <v>0.9127739018235381</v>
      </c>
      <c r="I12" s="36">
        <v>0.8602327554548103</v>
      </c>
      <c r="J12" s="36">
        <v>0.918079684746983</v>
      </c>
      <c r="K12" s="36">
        <v>0.908671030965099</v>
      </c>
      <c r="L12" s="36">
        <v>0.9919925329141285</v>
      </c>
      <c r="M12" s="36">
        <v>1.0347534566050307</v>
      </c>
      <c r="N12" s="37">
        <v>0.891</v>
      </c>
      <c r="O12" s="39">
        <v>0.915</v>
      </c>
    </row>
    <row r="13" spans="1:15" ht="24" customHeight="1">
      <c r="A13" s="30"/>
      <c r="B13" s="31" t="str">
        <f>B10</f>
        <v>21年度</v>
      </c>
      <c r="C13" s="32">
        <v>37904</v>
      </c>
      <c r="D13" s="32">
        <v>52186</v>
      </c>
      <c r="E13" s="32">
        <v>49781</v>
      </c>
      <c r="F13" s="32">
        <v>54516</v>
      </c>
      <c r="G13" s="32">
        <v>59105</v>
      </c>
      <c r="H13" s="33">
        <v>59675</v>
      </c>
      <c r="I13" s="32">
        <v>50616</v>
      </c>
      <c r="J13" s="32">
        <v>40903</v>
      </c>
      <c r="K13" s="32">
        <v>33393</v>
      </c>
      <c r="L13" s="32">
        <v>32277</v>
      </c>
      <c r="M13" s="32">
        <v>34083</v>
      </c>
      <c r="N13" s="32">
        <v>40331</v>
      </c>
      <c r="O13" s="67">
        <v>544770</v>
      </c>
    </row>
    <row r="14" spans="1:15" ht="24" customHeight="1">
      <c r="A14" s="34" t="s">
        <v>39</v>
      </c>
      <c r="B14" s="31" t="str">
        <f>B11</f>
        <v>20年度</v>
      </c>
      <c r="C14" s="32">
        <v>41166</v>
      </c>
      <c r="D14" s="32">
        <v>52552</v>
      </c>
      <c r="E14" s="32">
        <v>54454</v>
      </c>
      <c r="F14" s="32">
        <v>55647</v>
      </c>
      <c r="G14" s="32">
        <v>65403</v>
      </c>
      <c r="H14" s="33">
        <v>57817</v>
      </c>
      <c r="I14" s="32">
        <v>54868</v>
      </c>
      <c r="J14" s="32">
        <v>43339</v>
      </c>
      <c r="K14" s="32">
        <v>37028</v>
      </c>
      <c r="L14" s="32">
        <v>32829</v>
      </c>
      <c r="M14" s="32">
        <v>32577</v>
      </c>
      <c r="N14" s="32">
        <v>43042</v>
      </c>
      <c r="O14" s="67">
        <v>570722</v>
      </c>
    </row>
    <row r="15" spans="1:15" ht="24" customHeight="1">
      <c r="A15" s="35"/>
      <c r="B15" s="31" t="s">
        <v>93</v>
      </c>
      <c r="C15" s="36">
        <v>0.9207598503619492</v>
      </c>
      <c r="D15" s="36">
        <v>0.9930354696300807</v>
      </c>
      <c r="E15" s="36">
        <v>0.9141844492599258</v>
      </c>
      <c r="F15" s="36">
        <v>0.9796754542023829</v>
      </c>
      <c r="G15" s="36">
        <v>0.9037047230249377</v>
      </c>
      <c r="H15" s="37">
        <v>1.0321358769911964</v>
      </c>
      <c r="I15" s="36">
        <v>0.9225049209010716</v>
      </c>
      <c r="J15" s="36">
        <v>0.9437919656660283</v>
      </c>
      <c r="K15" s="36">
        <v>0.9018310467754131</v>
      </c>
      <c r="L15" s="36">
        <v>0.9831855980992416</v>
      </c>
      <c r="M15" s="36">
        <v>1.0462289345243576</v>
      </c>
      <c r="N15" s="37">
        <v>0.937</v>
      </c>
      <c r="O15" s="39">
        <v>0.955</v>
      </c>
    </row>
    <row r="16" spans="1:15" ht="24" customHeight="1">
      <c r="A16" s="41" t="s">
        <v>40</v>
      </c>
      <c r="B16" s="31" t="str">
        <f>B13</f>
        <v>21年度</v>
      </c>
      <c r="C16" s="32">
        <v>9642</v>
      </c>
      <c r="D16" s="32">
        <v>15451</v>
      </c>
      <c r="E16" s="32">
        <v>24916</v>
      </c>
      <c r="F16" s="32">
        <v>25118</v>
      </c>
      <c r="G16" s="32">
        <v>26317</v>
      </c>
      <c r="H16" s="33">
        <v>26932</v>
      </c>
      <c r="I16" s="32">
        <v>21101</v>
      </c>
      <c r="J16" s="32">
        <v>14734</v>
      </c>
      <c r="K16" s="32">
        <v>11756</v>
      </c>
      <c r="L16" s="32">
        <v>11654</v>
      </c>
      <c r="M16" s="32">
        <v>11819</v>
      </c>
      <c r="N16" s="32">
        <v>15576</v>
      </c>
      <c r="O16" s="67">
        <v>215016</v>
      </c>
    </row>
    <row r="17" spans="1:15" ht="24" customHeight="1">
      <c r="A17" s="34" t="s">
        <v>41</v>
      </c>
      <c r="B17" s="31" t="str">
        <f>B14</f>
        <v>20年度</v>
      </c>
      <c r="C17" s="32">
        <v>11182</v>
      </c>
      <c r="D17" s="32">
        <v>16894</v>
      </c>
      <c r="E17" s="32">
        <v>21309</v>
      </c>
      <c r="F17" s="32">
        <v>20991</v>
      </c>
      <c r="G17" s="32">
        <v>24329</v>
      </c>
      <c r="H17" s="33">
        <v>21974</v>
      </c>
      <c r="I17" s="32">
        <v>17386</v>
      </c>
      <c r="J17" s="32">
        <v>13788</v>
      </c>
      <c r="K17" s="32">
        <v>11260</v>
      </c>
      <c r="L17" s="32">
        <v>9533</v>
      </c>
      <c r="M17" s="32">
        <v>10517</v>
      </c>
      <c r="N17" s="32">
        <v>13390</v>
      </c>
      <c r="O17" s="67">
        <v>192553</v>
      </c>
    </row>
    <row r="18" spans="1:15" ht="24" customHeight="1">
      <c r="A18" s="35" t="s">
        <v>42</v>
      </c>
      <c r="B18" s="31" t="s">
        <v>93</v>
      </c>
      <c r="C18" s="36">
        <v>0.862278662135575</v>
      </c>
      <c r="D18" s="36">
        <v>0.9145850597845389</v>
      </c>
      <c r="E18" s="36">
        <v>1.1692711999624572</v>
      </c>
      <c r="F18" s="36">
        <v>1.1966080701252917</v>
      </c>
      <c r="G18" s="36">
        <v>1.0817131817994985</v>
      </c>
      <c r="H18" s="37">
        <v>1.2256302903431329</v>
      </c>
      <c r="I18" s="36">
        <v>1.2136776716898654</v>
      </c>
      <c r="J18" s="38">
        <v>1.0686103858427618</v>
      </c>
      <c r="K18" s="36">
        <v>1.04404973357016</v>
      </c>
      <c r="L18" s="36">
        <v>1.2224902968635267</v>
      </c>
      <c r="M18" s="36">
        <v>1.1237995626129125</v>
      </c>
      <c r="N18" s="37">
        <v>1.163</v>
      </c>
      <c r="O18" s="39">
        <v>1.117</v>
      </c>
    </row>
    <row r="19" spans="1:15" ht="24" customHeight="1">
      <c r="A19" s="41" t="s">
        <v>43</v>
      </c>
      <c r="B19" s="31" t="str">
        <f>B16</f>
        <v>21年度</v>
      </c>
      <c r="C19" s="32">
        <v>2770</v>
      </c>
      <c r="D19" s="32">
        <v>4017</v>
      </c>
      <c r="E19" s="32">
        <v>15260</v>
      </c>
      <c r="F19" s="32">
        <v>17503</v>
      </c>
      <c r="G19" s="32">
        <v>18014</v>
      </c>
      <c r="H19" s="33">
        <v>16543</v>
      </c>
      <c r="I19" s="32">
        <v>4252</v>
      </c>
      <c r="J19" s="32">
        <v>3584</v>
      </c>
      <c r="K19" s="32">
        <v>3661</v>
      </c>
      <c r="L19" s="32">
        <v>3299</v>
      </c>
      <c r="M19" s="32">
        <v>3598</v>
      </c>
      <c r="N19" s="32">
        <v>8235</v>
      </c>
      <c r="O19" s="67">
        <v>100736</v>
      </c>
    </row>
    <row r="20" spans="1:15" ht="24" customHeight="1">
      <c r="A20" s="34" t="s">
        <v>41</v>
      </c>
      <c r="B20" s="31" t="str">
        <f>B17</f>
        <v>20年度</v>
      </c>
      <c r="C20" s="32">
        <v>8586</v>
      </c>
      <c r="D20" s="32">
        <v>13226</v>
      </c>
      <c r="E20" s="32">
        <v>16103</v>
      </c>
      <c r="F20" s="32">
        <v>17506</v>
      </c>
      <c r="G20" s="32">
        <v>20609</v>
      </c>
      <c r="H20" s="33">
        <v>15993</v>
      </c>
      <c r="I20" s="32">
        <v>16635</v>
      </c>
      <c r="J20" s="32">
        <v>12751</v>
      </c>
      <c r="K20" s="32">
        <v>12292</v>
      </c>
      <c r="L20" s="32">
        <v>10589</v>
      </c>
      <c r="M20" s="32">
        <v>12429</v>
      </c>
      <c r="N20" s="32">
        <v>13260</v>
      </c>
      <c r="O20" s="67">
        <v>169979</v>
      </c>
    </row>
    <row r="21" spans="1:15" ht="24" customHeight="1">
      <c r="A21" s="35" t="s">
        <v>44</v>
      </c>
      <c r="B21" s="31" t="s">
        <v>93</v>
      </c>
      <c r="C21" s="36">
        <v>0.32261821569997673</v>
      </c>
      <c r="D21" s="36">
        <v>0.3037199455617723</v>
      </c>
      <c r="E21" s="36">
        <v>0.9476495063031734</v>
      </c>
      <c r="F21" s="36">
        <v>0.999828630183937</v>
      </c>
      <c r="G21" s="36">
        <v>0.874084137997962</v>
      </c>
      <c r="H21" s="37">
        <v>1.0343900456449697</v>
      </c>
      <c r="I21" s="36">
        <v>0.2556056507363992</v>
      </c>
      <c r="J21" s="36">
        <v>0.28107599403968314</v>
      </c>
      <c r="K21" s="36">
        <v>0.2978359908883827</v>
      </c>
      <c r="L21" s="36">
        <v>0.31154972140900933</v>
      </c>
      <c r="M21" s="36">
        <v>0.2894842706573337</v>
      </c>
      <c r="N21" s="37">
        <v>0.621</v>
      </c>
      <c r="O21" s="39">
        <v>0.593</v>
      </c>
    </row>
    <row r="22" spans="1:15" ht="24" customHeight="1">
      <c r="A22" s="30" t="s">
        <v>45</v>
      </c>
      <c r="B22" s="31" t="str">
        <f>B19</f>
        <v>21年度</v>
      </c>
      <c r="C22" s="32">
        <v>11140</v>
      </c>
      <c r="D22" s="32">
        <v>18165</v>
      </c>
      <c r="E22" s="32">
        <v>20575</v>
      </c>
      <c r="F22" s="32">
        <v>22192</v>
      </c>
      <c r="G22" s="32">
        <v>22254</v>
      </c>
      <c r="H22" s="33">
        <v>23052</v>
      </c>
      <c r="I22" s="32">
        <v>21968</v>
      </c>
      <c r="J22" s="32">
        <v>16423</v>
      </c>
      <c r="K22" s="32">
        <v>18518</v>
      </c>
      <c r="L22" s="32">
        <v>23363</v>
      </c>
      <c r="M22" s="32">
        <v>19350</v>
      </c>
      <c r="N22" s="33">
        <v>19428</v>
      </c>
      <c r="O22" s="67">
        <v>236428</v>
      </c>
    </row>
    <row r="23" spans="1:15" ht="24" customHeight="1">
      <c r="A23" s="40" t="s">
        <v>41</v>
      </c>
      <c r="B23" s="31" t="str">
        <f>B20</f>
        <v>20年度</v>
      </c>
      <c r="C23" s="32">
        <v>12434</v>
      </c>
      <c r="D23" s="32">
        <v>19939</v>
      </c>
      <c r="E23" s="32">
        <v>20843</v>
      </c>
      <c r="F23" s="32">
        <v>21478</v>
      </c>
      <c r="G23" s="32">
        <v>23680</v>
      </c>
      <c r="H23" s="33">
        <v>23746</v>
      </c>
      <c r="I23" s="32">
        <v>23270</v>
      </c>
      <c r="J23" s="32">
        <v>18889</v>
      </c>
      <c r="K23" s="32">
        <v>20970</v>
      </c>
      <c r="L23" s="32">
        <v>25090</v>
      </c>
      <c r="M23" s="32">
        <v>20751</v>
      </c>
      <c r="N23" s="33">
        <v>20503</v>
      </c>
      <c r="O23" s="67">
        <v>251623</v>
      </c>
    </row>
    <row r="24" spans="1:15" ht="24" customHeight="1">
      <c r="A24" s="82" t="s">
        <v>46</v>
      </c>
      <c r="B24" s="31" t="s">
        <v>93</v>
      </c>
      <c r="C24" s="36">
        <v>0.8959305131092167</v>
      </c>
      <c r="D24" s="36">
        <v>0.9110286373438989</v>
      </c>
      <c r="E24" s="36">
        <v>0.9871419661277168</v>
      </c>
      <c r="F24" s="36">
        <v>1.033243318744762</v>
      </c>
      <c r="G24" s="36">
        <v>0.9397804054054054</v>
      </c>
      <c r="H24" s="37">
        <v>0.970774025098964</v>
      </c>
      <c r="I24" s="36">
        <v>0.9440481306403095</v>
      </c>
      <c r="J24" s="36">
        <v>0.8694478267774896</v>
      </c>
      <c r="K24" s="36">
        <v>0.8830710538865045</v>
      </c>
      <c r="L24" s="36">
        <v>0.9311677959346353</v>
      </c>
      <c r="M24" s="36">
        <v>0.9324851814370392</v>
      </c>
      <c r="N24" s="37">
        <v>0.946</v>
      </c>
      <c r="O24" s="39">
        <v>0.94</v>
      </c>
    </row>
    <row r="25" spans="1:15" ht="24" customHeight="1">
      <c r="A25" s="41"/>
      <c r="B25" s="31" t="str">
        <f>B22</f>
        <v>21年度</v>
      </c>
      <c r="C25" s="32">
        <v>610317</v>
      </c>
      <c r="D25" s="32">
        <v>761082</v>
      </c>
      <c r="E25" s="32">
        <v>854909</v>
      </c>
      <c r="F25" s="32">
        <v>951662</v>
      </c>
      <c r="G25" s="32">
        <v>1048475</v>
      </c>
      <c r="H25" s="33">
        <v>1031256</v>
      </c>
      <c r="I25" s="32">
        <v>889934</v>
      </c>
      <c r="J25" s="32">
        <v>751002</v>
      </c>
      <c r="K25" s="32">
        <v>735289</v>
      </c>
      <c r="L25" s="32">
        <v>704742</v>
      </c>
      <c r="M25" s="32">
        <v>749014</v>
      </c>
      <c r="N25" s="32">
        <v>807988</v>
      </c>
      <c r="O25" s="67">
        <v>9895670</v>
      </c>
    </row>
    <row r="26" spans="1:15" ht="24" customHeight="1">
      <c r="A26" s="40" t="s">
        <v>47</v>
      </c>
      <c r="B26" s="31" t="str">
        <f>B23</f>
        <v>20年度</v>
      </c>
      <c r="C26" s="32">
        <v>690088</v>
      </c>
      <c r="D26" s="32">
        <v>865978</v>
      </c>
      <c r="E26" s="32">
        <v>948139</v>
      </c>
      <c r="F26" s="32">
        <v>990958</v>
      </c>
      <c r="G26" s="32">
        <v>1128751</v>
      </c>
      <c r="H26" s="33">
        <v>1061583</v>
      </c>
      <c r="I26" s="32">
        <v>991248</v>
      </c>
      <c r="J26" s="32">
        <v>789179</v>
      </c>
      <c r="K26" s="32">
        <v>781156</v>
      </c>
      <c r="L26" s="32">
        <v>717245</v>
      </c>
      <c r="M26" s="32">
        <v>707563</v>
      </c>
      <c r="N26" s="33">
        <v>834546</v>
      </c>
      <c r="O26" s="67">
        <v>10506434</v>
      </c>
    </row>
    <row r="27" spans="1:15" ht="24" customHeight="1" thickBot="1">
      <c r="A27" s="42"/>
      <c r="B27" s="43" t="s">
        <v>93</v>
      </c>
      <c r="C27" s="44">
        <v>0.8844045976744995</v>
      </c>
      <c r="D27" s="44">
        <v>0.8788699020067484</v>
      </c>
      <c r="E27" s="44">
        <v>0.9016705356493088</v>
      </c>
      <c r="F27" s="44">
        <v>0.9603454435001282</v>
      </c>
      <c r="G27" s="44">
        <v>0.9288806831621854</v>
      </c>
      <c r="H27" s="45">
        <v>0.9714322855584537</v>
      </c>
      <c r="I27" s="44">
        <v>0.8977914709537875</v>
      </c>
      <c r="J27" s="44">
        <v>0.9516244096713167</v>
      </c>
      <c r="K27" s="44">
        <v>0.9412831751916391</v>
      </c>
      <c r="L27" s="44">
        <v>0.9825680206902802</v>
      </c>
      <c r="M27" s="44">
        <v>1.0585827693081746</v>
      </c>
      <c r="N27" s="45">
        <v>0.968</v>
      </c>
      <c r="O27" s="46">
        <v>0.942</v>
      </c>
    </row>
  </sheetData>
  <sheetProtection/>
  <mergeCells count="2">
    <mergeCell ref="A3:B3"/>
    <mergeCell ref="A1:O1"/>
  </mergeCells>
  <printOptions/>
  <pageMargins left="0.88" right="0.75" top="0.984251968503937" bottom="0.984251968503937" header="0.5118110236220472" footer="0.5118110236220472"/>
  <pageSetup fitToHeight="1" fitToWidth="1" horizontalDpi="200" verticalDpi="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PageLayoutView="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33" sqref="P33"/>
    </sheetView>
  </sheetViews>
  <sheetFormatPr defaultColWidth="9.00390625" defaultRowHeight="12.75" customHeight="1"/>
  <cols>
    <col min="1" max="1" width="14.375" style="94" customWidth="1"/>
    <col min="2" max="2" width="11.00390625" style="94" customWidth="1"/>
    <col min="3" max="14" width="9.00390625" style="94" customWidth="1"/>
    <col min="15" max="15" width="9.75390625" style="94" customWidth="1"/>
    <col min="16" max="16384" width="9.00390625" style="94" customWidth="1"/>
  </cols>
  <sheetData>
    <row r="1" spans="1:15" ht="18.75">
      <c r="A1" s="197" t="s">
        <v>118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7:15" ht="12.75" customHeight="1" thickBot="1">
      <c r="G2" s="95"/>
      <c r="O2" s="96" t="s">
        <v>2</v>
      </c>
    </row>
    <row r="3" spans="1:15" ht="12.75" customHeight="1" thickBot="1">
      <c r="A3" s="195" t="s">
        <v>54</v>
      </c>
      <c r="B3" s="196"/>
      <c r="C3" s="97" t="s">
        <v>55</v>
      </c>
      <c r="D3" s="98" t="s">
        <v>56</v>
      </c>
      <c r="E3" s="99" t="s">
        <v>57</v>
      </c>
      <c r="F3" s="100" t="s">
        <v>58</v>
      </c>
      <c r="G3" s="98" t="s">
        <v>59</v>
      </c>
      <c r="H3" s="99" t="s">
        <v>60</v>
      </c>
      <c r="I3" s="98" t="s">
        <v>61</v>
      </c>
      <c r="J3" s="98" t="s">
        <v>62</v>
      </c>
      <c r="K3" s="98" t="s">
        <v>63</v>
      </c>
      <c r="L3" s="98" t="s">
        <v>64</v>
      </c>
      <c r="M3" s="98" t="s">
        <v>65</v>
      </c>
      <c r="N3" s="100" t="s">
        <v>66</v>
      </c>
      <c r="O3" s="101" t="s">
        <v>3</v>
      </c>
    </row>
    <row r="4" spans="1:16" s="103" customFormat="1" ht="12.75" customHeight="1">
      <c r="A4" s="193" t="s">
        <v>83</v>
      </c>
      <c r="B4" s="106" t="s">
        <v>91</v>
      </c>
      <c r="C4" s="107">
        <v>315687</v>
      </c>
      <c r="D4" s="108">
        <v>370521</v>
      </c>
      <c r="E4" s="109">
        <v>402518</v>
      </c>
      <c r="F4" s="109">
        <v>443773</v>
      </c>
      <c r="G4" s="109">
        <v>482390</v>
      </c>
      <c r="H4" s="130">
        <v>493703</v>
      </c>
      <c r="I4" s="108">
        <v>432188</v>
      </c>
      <c r="J4" s="108">
        <v>384331</v>
      </c>
      <c r="K4" s="108">
        <v>392127</v>
      </c>
      <c r="L4" s="108">
        <v>366836</v>
      </c>
      <c r="M4" s="108">
        <v>397073</v>
      </c>
      <c r="N4" s="110">
        <v>415931</v>
      </c>
      <c r="O4" s="111">
        <f>SUM(C4:N4)</f>
        <v>4897078</v>
      </c>
      <c r="P4" s="102"/>
    </row>
    <row r="5" spans="1:15" s="103" customFormat="1" ht="12.75" customHeight="1">
      <c r="A5" s="190"/>
      <c r="B5" s="112" t="s">
        <v>92</v>
      </c>
      <c r="C5" s="113">
        <v>344534</v>
      </c>
      <c r="D5" s="114">
        <v>402875</v>
      </c>
      <c r="E5" s="115">
        <v>432782</v>
      </c>
      <c r="F5" s="115">
        <v>458830</v>
      </c>
      <c r="G5" s="115">
        <v>503079</v>
      </c>
      <c r="H5" s="131">
        <v>485682</v>
      </c>
      <c r="I5" s="114">
        <v>462186</v>
      </c>
      <c r="J5" s="114">
        <v>392533</v>
      </c>
      <c r="K5" s="114">
        <v>410827</v>
      </c>
      <c r="L5" s="114">
        <v>374273</v>
      </c>
      <c r="M5" s="114">
        <v>361444</v>
      </c>
      <c r="N5" s="116">
        <v>422120</v>
      </c>
      <c r="O5" s="117">
        <f>SUM(C5:N5)</f>
        <v>5051165</v>
      </c>
    </row>
    <row r="6" spans="1:15" s="103" customFormat="1" ht="12.75" customHeight="1">
      <c r="A6" s="190"/>
      <c r="B6" s="118" t="s">
        <v>4</v>
      </c>
      <c r="C6" s="119">
        <f aca="true" t="shared" si="0" ref="C6:M6">+C4/C5</f>
        <v>0.9162724143335635</v>
      </c>
      <c r="D6" s="120">
        <f t="shared" si="0"/>
        <v>0.9196922122246355</v>
      </c>
      <c r="E6" s="120">
        <f t="shared" si="0"/>
        <v>0.9300710288320678</v>
      </c>
      <c r="F6" s="120">
        <f t="shared" si="0"/>
        <v>0.9671839243292722</v>
      </c>
      <c r="G6" s="120">
        <f t="shared" si="0"/>
        <v>0.9588752462336929</v>
      </c>
      <c r="H6" s="120">
        <f t="shared" si="0"/>
        <v>1.0165149212859443</v>
      </c>
      <c r="I6" s="120">
        <f t="shared" si="0"/>
        <v>0.935095394494857</v>
      </c>
      <c r="J6" s="120">
        <f t="shared" si="0"/>
        <v>0.9791049414953648</v>
      </c>
      <c r="K6" s="120">
        <f t="shared" si="0"/>
        <v>0.9544820569242041</v>
      </c>
      <c r="L6" s="120">
        <f t="shared" si="0"/>
        <v>0.9801294776807303</v>
      </c>
      <c r="M6" s="120">
        <f t="shared" si="0"/>
        <v>1.098574052965328</v>
      </c>
      <c r="N6" s="120">
        <v>0.985</v>
      </c>
      <c r="O6" s="121">
        <f>+O4/O5</f>
        <v>0.9694947601196952</v>
      </c>
    </row>
    <row r="7" spans="1:16" s="103" customFormat="1" ht="12.75" customHeight="1">
      <c r="A7" s="191" t="s">
        <v>84</v>
      </c>
      <c r="B7" s="122" t="s">
        <v>91</v>
      </c>
      <c r="C7" s="123">
        <v>67581</v>
      </c>
      <c r="D7" s="124">
        <v>84392</v>
      </c>
      <c r="E7" s="124">
        <v>90564</v>
      </c>
      <c r="F7" s="124">
        <v>99485</v>
      </c>
      <c r="G7" s="124">
        <v>110627</v>
      </c>
      <c r="H7" s="124">
        <v>109101</v>
      </c>
      <c r="I7" s="124">
        <v>103052</v>
      </c>
      <c r="J7" s="124">
        <v>86412</v>
      </c>
      <c r="K7" s="124">
        <v>83436</v>
      </c>
      <c r="L7" s="124">
        <v>90237</v>
      </c>
      <c r="M7" s="124">
        <v>89197</v>
      </c>
      <c r="N7" s="124">
        <v>94420</v>
      </c>
      <c r="O7" s="125">
        <f>SUM(C7:N7)</f>
        <v>1108504</v>
      </c>
      <c r="P7" s="102"/>
    </row>
    <row r="8" spans="1:15" s="103" customFormat="1" ht="12.75" customHeight="1">
      <c r="A8" s="190"/>
      <c r="B8" s="112" t="s">
        <v>92</v>
      </c>
      <c r="C8" s="113">
        <v>77875</v>
      </c>
      <c r="D8" s="114">
        <v>104984</v>
      </c>
      <c r="E8" s="114">
        <v>108619</v>
      </c>
      <c r="F8" s="114">
        <v>104924</v>
      </c>
      <c r="G8" s="114">
        <v>122850</v>
      </c>
      <c r="H8" s="114">
        <v>116077</v>
      </c>
      <c r="I8" s="114">
        <v>115803</v>
      </c>
      <c r="J8" s="114">
        <v>85284</v>
      </c>
      <c r="K8" s="114">
        <v>84102</v>
      </c>
      <c r="L8" s="114">
        <v>91641</v>
      </c>
      <c r="M8" s="114">
        <v>78150</v>
      </c>
      <c r="N8" s="114">
        <v>93527</v>
      </c>
      <c r="O8" s="117">
        <f>SUM(C8:N8)</f>
        <v>1183836</v>
      </c>
    </row>
    <row r="9" spans="1:15" s="103" customFormat="1" ht="12.75" customHeight="1">
      <c r="A9" s="192"/>
      <c r="B9" s="118" t="s">
        <v>4</v>
      </c>
      <c r="C9" s="119">
        <f aca="true" t="shared" si="1" ref="C9:M9">+C7/C8</f>
        <v>0.8678138041733547</v>
      </c>
      <c r="D9" s="120">
        <f t="shared" si="1"/>
        <v>0.8038558256496228</v>
      </c>
      <c r="E9" s="120">
        <f t="shared" si="1"/>
        <v>0.8337767793848222</v>
      </c>
      <c r="F9" s="120">
        <f t="shared" si="1"/>
        <v>0.9481624795089779</v>
      </c>
      <c r="G9" s="120">
        <f t="shared" si="1"/>
        <v>0.9005046805046805</v>
      </c>
      <c r="H9" s="120">
        <f t="shared" si="1"/>
        <v>0.9399019616289187</v>
      </c>
      <c r="I9" s="120">
        <f t="shared" si="1"/>
        <v>0.8898905900537982</v>
      </c>
      <c r="J9" s="120">
        <f t="shared" si="1"/>
        <v>1.0132263965104826</v>
      </c>
      <c r="K9" s="120">
        <f t="shared" si="1"/>
        <v>0.9920810444460298</v>
      </c>
      <c r="L9" s="120">
        <f t="shared" si="1"/>
        <v>0.9846793465806789</v>
      </c>
      <c r="M9" s="120">
        <f t="shared" si="1"/>
        <v>1.1413563659628918</v>
      </c>
      <c r="N9" s="120">
        <v>1.01</v>
      </c>
      <c r="O9" s="121">
        <f>+O7/O8</f>
        <v>0.9363661858568247</v>
      </c>
    </row>
    <row r="10" spans="1:16" s="103" customFormat="1" ht="12.75" customHeight="1">
      <c r="A10" s="190" t="s">
        <v>85</v>
      </c>
      <c r="B10" s="122" t="s">
        <v>91</v>
      </c>
      <c r="C10" s="123">
        <v>30630</v>
      </c>
      <c r="D10" s="124">
        <v>46571</v>
      </c>
      <c r="E10" s="124">
        <v>53214</v>
      </c>
      <c r="F10" s="124">
        <v>54358</v>
      </c>
      <c r="G10" s="124">
        <v>63628</v>
      </c>
      <c r="H10" s="124">
        <v>63117</v>
      </c>
      <c r="I10" s="124">
        <v>53192</v>
      </c>
      <c r="J10" s="124">
        <v>37871</v>
      </c>
      <c r="K10" s="124">
        <v>36682</v>
      </c>
      <c r="L10" s="124">
        <v>32938</v>
      </c>
      <c r="M10" s="124">
        <v>40208</v>
      </c>
      <c r="N10" s="124">
        <v>45023</v>
      </c>
      <c r="O10" s="125">
        <f>SUM(C10:N10)</f>
        <v>557432</v>
      </c>
      <c r="P10" s="102"/>
    </row>
    <row r="11" spans="1:15" s="103" customFormat="1" ht="12.75" customHeight="1">
      <c r="A11" s="190"/>
      <c r="B11" s="112" t="s">
        <v>92</v>
      </c>
      <c r="C11" s="113">
        <v>37120</v>
      </c>
      <c r="D11" s="114">
        <v>52850</v>
      </c>
      <c r="E11" s="114">
        <v>58778</v>
      </c>
      <c r="F11" s="114">
        <v>59797</v>
      </c>
      <c r="G11" s="114">
        <v>71365</v>
      </c>
      <c r="H11" s="114">
        <v>69901</v>
      </c>
      <c r="I11" s="114">
        <v>62910</v>
      </c>
      <c r="J11" s="114">
        <v>41856</v>
      </c>
      <c r="K11" s="114">
        <v>41091</v>
      </c>
      <c r="L11" s="114">
        <v>34006</v>
      </c>
      <c r="M11" s="114">
        <v>38482</v>
      </c>
      <c r="N11" s="114">
        <v>49603</v>
      </c>
      <c r="O11" s="117">
        <f>SUM(C11:N11)</f>
        <v>617759</v>
      </c>
    </row>
    <row r="12" spans="1:15" s="103" customFormat="1" ht="12.75" customHeight="1">
      <c r="A12" s="190"/>
      <c r="B12" s="118" t="s">
        <v>4</v>
      </c>
      <c r="C12" s="119">
        <f aca="true" t="shared" si="2" ref="C12:M12">+C10/C11</f>
        <v>0.8251616379310345</v>
      </c>
      <c r="D12" s="120">
        <f t="shared" si="2"/>
        <v>0.8811920529801325</v>
      </c>
      <c r="E12" s="120">
        <f t="shared" si="2"/>
        <v>0.9053387321787063</v>
      </c>
      <c r="F12" s="120">
        <f t="shared" si="2"/>
        <v>0.9090422596451327</v>
      </c>
      <c r="G12" s="120">
        <f t="shared" si="2"/>
        <v>0.8915855111048834</v>
      </c>
      <c r="H12" s="120">
        <f t="shared" si="2"/>
        <v>0.9029484556730233</v>
      </c>
      <c r="I12" s="120">
        <f t="shared" si="2"/>
        <v>0.8455253536798601</v>
      </c>
      <c r="J12" s="120">
        <f t="shared" si="2"/>
        <v>0.904792622324159</v>
      </c>
      <c r="K12" s="120">
        <f t="shared" si="2"/>
        <v>0.8927015648195469</v>
      </c>
      <c r="L12" s="120">
        <f t="shared" si="2"/>
        <v>0.9685937775686644</v>
      </c>
      <c r="M12" s="120">
        <f t="shared" si="2"/>
        <v>1.0448521386622316</v>
      </c>
      <c r="N12" s="120">
        <v>0.908</v>
      </c>
      <c r="O12" s="121">
        <f>+O10/O11</f>
        <v>0.9023454130170503</v>
      </c>
    </row>
    <row r="13" spans="1:16" s="103" customFormat="1" ht="12.75" customHeight="1">
      <c r="A13" s="191" t="s">
        <v>86</v>
      </c>
      <c r="B13" s="122" t="s">
        <v>91</v>
      </c>
      <c r="C13" s="123">
        <v>11140</v>
      </c>
      <c r="D13" s="124">
        <v>18165</v>
      </c>
      <c r="E13" s="124">
        <v>20575</v>
      </c>
      <c r="F13" s="124">
        <v>22192</v>
      </c>
      <c r="G13" s="124">
        <v>22254</v>
      </c>
      <c r="H13" s="124">
        <v>23052</v>
      </c>
      <c r="I13" s="124">
        <v>21968</v>
      </c>
      <c r="J13" s="124">
        <v>16423</v>
      </c>
      <c r="K13" s="124">
        <v>18518</v>
      </c>
      <c r="L13" s="124">
        <v>23363</v>
      </c>
      <c r="M13" s="124">
        <v>19350</v>
      </c>
      <c r="N13" s="124">
        <v>19428</v>
      </c>
      <c r="O13" s="125">
        <f>SUM(C13:N13)</f>
        <v>236428</v>
      </c>
      <c r="P13" s="102"/>
    </row>
    <row r="14" spans="1:15" s="103" customFormat="1" ht="12.75" customHeight="1">
      <c r="A14" s="190"/>
      <c r="B14" s="112" t="s">
        <v>92</v>
      </c>
      <c r="C14" s="113">
        <v>12434</v>
      </c>
      <c r="D14" s="114">
        <v>19939</v>
      </c>
      <c r="E14" s="114">
        <v>20843</v>
      </c>
      <c r="F14" s="114">
        <v>21478</v>
      </c>
      <c r="G14" s="114">
        <v>23680</v>
      </c>
      <c r="H14" s="114">
        <v>23746</v>
      </c>
      <c r="I14" s="114">
        <v>23270</v>
      </c>
      <c r="J14" s="114">
        <v>18889</v>
      </c>
      <c r="K14" s="114">
        <v>20970</v>
      </c>
      <c r="L14" s="114">
        <v>25090</v>
      </c>
      <c r="M14" s="114">
        <v>20751</v>
      </c>
      <c r="N14" s="114">
        <v>20533</v>
      </c>
      <c r="O14" s="117">
        <f>SUM(C14:N14)</f>
        <v>251623</v>
      </c>
    </row>
    <row r="15" spans="1:15" s="103" customFormat="1" ht="12.75" customHeight="1" thickBot="1">
      <c r="A15" s="194"/>
      <c r="B15" s="126" t="s">
        <v>4</v>
      </c>
      <c r="C15" s="127">
        <f aca="true" t="shared" si="3" ref="C15:M15">+C13/C14</f>
        <v>0.8959305131092167</v>
      </c>
      <c r="D15" s="128">
        <f t="shared" si="3"/>
        <v>0.9110286373438989</v>
      </c>
      <c r="E15" s="128">
        <f t="shared" si="3"/>
        <v>0.9871419661277168</v>
      </c>
      <c r="F15" s="128">
        <f t="shared" si="3"/>
        <v>1.033243318744762</v>
      </c>
      <c r="G15" s="128">
        <f t="shared" si="3"/>
        <v>0.9397804054054054</v>
      </c>
      <c r="H15" s="128">
        <f t="shared" si="3"/>
        <v>0.970774025098964</v>
      </c>
      <c r="I15" s="128">
        <f t="shared" si="3"/>
        <v>0.9440481306403095</v>
      </c>
      <c r="J15" s="128">
        <f t="shared" si="3"/>
        <v>0.8694478267774896</v>
      </c>
      <c r="K15" s="128">
        <f t="shared" si="3"/>
        <v>0.8830710538865045</v>
      </c>
      <c r="L15" s="128">
        <f t="shared" si="3"/>
        <v>0.9311677959346353</v>
      </c>
      <c r="M15" s="128">
        <f t="shared" si="3"/>
        <v>0.9324851814370392</v>
      </c>
      <c r="N15" s="128">
        <v>0.946</v>
      </c>
      <c r="O15" s="129">
        <f>+O13/O14</f>
        <v>0.9396120386451159</v>
      </c>
    </row>
    <row r="16" spans="1:16" s="103" customFormat="1" ht="12.75" customHeight="1">
      <c r="A16" s="193" t="s">
        <v>87</v>
      </c>
      <c r="B16" s="106" t="s">
        <v>91</v>
      </c>
      <c r="C16" s="107">
        <v>475354</v>
      </c>
      <c r="D16" s="108">
        <v>591303</v>
      </c>
      <c r="E16" s="108">
        <v>656828</v>
      </c>
      <c r="F16" s="108">
        <v>716945</v>
      </c>
      <c r="G16" s="108">
        <v>782335</v>
      </c>
      <c r="H16" s="108">
        <v>792123</v>
      </c>
      <c r="I16" s="108">
        <v>686369</v>
      </c>
      <c r="J16" s="108">
        <v>584258</v>
      </c>
      <c r="K16" s="108">
        <v>579573</v>
      </c>
      <c r="L16" s="108">
        <v>560604</v>
      </c>
      <c r="M16" s="108">
        <v>595328</v>
      </c>
      <c r="N16" s="108">
        <v>638944</v>
      </c>
      <c r="O16" s="111">
        <f>SUM(C16:N16)</f>
        <v>7659964</v>
      </c>
      <c r="P16" s="102"/>
    </row>
    <row r="17" spans="1:15" s="103" customFormat="1" ht="12.75" customHeight="1">
      <c r="A17" s="190"/>
      <c r="B17" s="112" t="s">
        <v>92</v>
      </c>
      <c r="C17" s="113">
        <v>532897</v>
      </c>
      <c r="D17" s="114">
        <v>663320</v>
      </c>
      <c r="E17" s="114">
        <v>712888</v>
      </c>
      <c r="F17" s="114">
        <v>739173</v>
      </c>
      <c r="G17" s="114">
        <v>831315</v>
      </c>
      <c r="H17" s="114">
        <v>791190</v>
      </c>
      <c r="I17" s="114">
        <v>753058</v>
      </c>
      <c r="J17" s="114">
        <v>608440</v>
      </c>
      <c r="K17" s="114">
        <v>617570</v>
      </c>
      <c r="L17" s="114">
        <v>577961</v>
      </c>
      <c r="M17" s="114">
        <v>554350</v>
      </c>
      <c r="N17" s="114">
        <v>655475</v>
      </c>
      <c r="O17" s="117">
        <f>SUM(C17:N17)</f>
        <v>8037637</v>
      </c>
    </row>
    <row r="18" spans="1:15" s="103" customFormat="1" ht="12.75" customHeight="1" thickBot="1">
      <c r="A18" s="194"/>
      <c r="B18" s="126" t="s">
        <v>4</v>
      </c>
      <c r="C18" s="127">
        <f aca="true" t="shared" si="4" ref="C18:M18">+C16/C17</f>
        <v>0.8920185326620341</v>
      </c>
      <c r="D18" s="128">
        <f t="shared" si="4"/>
        <v>0.8914294759693662</v>
      </c>
      <c r="E18" s="128">
        <f t="shared" si="4"/>
        <v>0.9213621213991539</v>
      </c>
      <c r="F18" s="128">
        <f t="shared" si="4"/>
        <v>0.9699285552908453</v>
      </c>
      <c r="G18" s="128">
        <f t="shared" si="4"/>
        <v>0.9410812989059502</v>
      </c>
      <c r="H18" s="128">
        <f t="shared" si="4"/>
        <v>1.0011792363401963</v>
      </c>
      <c r="I18" s="128">
        <f t="shared" si="4"/>
        <v>0.9114424121382417</v>
      </c>
      <c r="J18" s="128">
        <f t="shared" si="4"/>
        <v>0.9602557359805404</v>
      </c>
      <c r="K18" s="128">
        <f t="shared" si="4"/>
        <v>0.9384733714396749</v>
      </c>
      <c r="L18" s="128">
        <f t="shared" si="4"/>
        <v>0.9699685618925844</v>
      </c>
      <c r="M18" s="128">
        <f t="shared" si="4"/>
        <v>1.0739208081536935</v>
      </c>
      <c r="N18" s="128">
        <v>0.975</v>
      </c>
      <c r="O18" s="129">
        <f>+O16/O17</f>
        <v>0.953011936219563</v>
      </c>
    </row>
    <row r="19" spans="1:16" s="103" customFormat="1" ht="12.75" customHeight="1">
      <c r="A19" s="190" t="s">
        <v>67</v>
      </c>
      <c r="B19" s="106" t="s">
        <v>91</v>
      </c>
      <c r="C19" s="130">
        <v>43126</v>
      </c>
      <c r="D19" s="108">
        <v>52444</v>
      </c>
      <c r="E19" s="108">
        <v>54321</v>
      </c>
      <c r="F19" s="108">
        <v>58126</v>
      </c>
      <c r="G19" s="108">
        <v>72984</v>
      </c>
      <c r="H19" s="108">
        <v>66588</v>
      </c>
      <c r="I19" s="108">
        <v>67871</v>
      </c>
      <c r="J19" s="108">
        <v>53492</v>
      </c>
      <c r="K19" s="108">
        <v>52473</v>
      </c>
      <c r="L19" s="108">
        <v>39894</v>
      </c>
      <c r="M19" s="108">
        <v>40239</v>
      </c>
      <c r="N19" s="108">
        <v>54925</v>
      </c>
      <c r="O19" s="111">
        <f>SUM(C19:N19)</f>
        <v>656483</v>
      </c>
      <c r="P19" s="102"/>
    </row>
    <row r="20" spans="1:15" s="103" customFormat="1" ht="12.75" customHeight="1">
      <c r="A20" s="190"/>
      <c r="B20" s="112" t="s">
        <v>92</v>
      </c>
      <c r="C20" s="131">
        <v>53689</v>
      </c>
      <c r="D20" s="114">
        <v>61595</v>
      </c>
      <c r="E20" s="114">
        <v>65390</v>
      </c>
      <c r="F20" s="114">
        <v>67893</v>
      </c>
      <c r="G20" s="114">
        <v>85482</v>
      </c>
      <c r="H20" s="114">
        <v>75315</v>
      </c>
      <c r="I20" s="114">
        <v>74695</v>
      </c>
      <c r="J20" s="114">
        <v>55431</v>
      </c>
      <c r="K20" s="114">
        <v>51398</v>
      </c>
      <c r="L20" s="114">
        <v>37408</v>
      </c>
      <c r="M20" s="114">
        <v>40155</v>
      </c>
      <c r="N20" s="114">
        <v>53377</v>
      </c>
      <c r="O20" s="117">
        <f>SUM(C20:N20)</f>
        <v>721828</v>
      </c>
    </row>
    <row r="21" spans="1:15" s="103" customFormat="1" ht="12.75" customHeight="1">
      <c r="A21" s="192"/>
      <c r="B21" s="118" t="s">
        <v>4</v>
      </c>
      <c r="C21" s="119">
        <f aca="true" t="shared" si="5" ref="C21:M21">+C19/C20</f>
        <v>0.803255787964015</v>
      </c>
      <c r="D21" s="120">
        <f t="shared" si="5"/>
        <v>0.8514327461644614</v>
      </c>
      <c r="E21" s="120">
        <f t="shared" si="5"/>
        <v>0.8307233521945252</v>
      </c>
      <c r="F21" s="120">
        <f t="shared" si="5"/>
        <v>0.8561412811335484</v>
      </c>
      <c r="G21" s="120">
        <f t="shared" si="5"/>
        <v>0.8537937811469081</v>
      </c>
      <c r="H21" s="120">
        <f t="shared" si="5"/>
        <v>0.8841266679944234</v>
      </c>
      <c r="I21" s="120">
        <f t="shared" si="5"/>
        <v>0.9086418100274449</v>
      </c>
      <c r="J21" s="120">
        <f t="shared" si="5"/>
        <v>0.9650195738846494</v>
      </c>
      <c r="K21" s="120">
        <f t="shared" si="5"/>
        <v>1.020915210708588</v>
      </c>
      <c r="L21" s="120">
        <f t="shared" si="5"/>
        <v>1.066456372968349</v>
      </c>
      <c r="M21" s="120">
        <f t="shared" si="5"/>
        <v>1.0020918939110945</v>
      </c>
      <c r="N21" s="120">
        <v>1.029</v>
      </c>
      <c r="O21" s="121">
        <f>+O19/O20</f>
        <v>0.9094728938195803</v>
      </c>
    </row>
    <row r="22" spans="1:16" s="103" customFormat="1" ht="12.75" customHeight="1">
      <c r="A22" s="190" t="s">
        <v>68</v>
      </c>
      <c r="B22" s="122" t="s">
        <v>91</v>
      </c>
      <c r="C22" s="123">
        <v>31668</v>
      </c>
      <c r="D22" s="124">
        <v>41553</v>
      </c>
      <c r="E22" s="124">
        <v>49850</v>
      </c>
      <c r="F22" s="124">
        <v>66068</v>
      </c>
      <c r="G22" s="124">
        <v>66938</v>
      </c>
      <c r="H22" s="124">
        <v>60869</v>
      </c>
      <c r="I22" s="124">
        <v>48205</v>
      </c>
      <c r="J22" s="124">
        <v>40680</v>
      </c>
      <c r="K22" s="124">
        <v>41153</v>
      </c>
      <c r="L22" s="124">
        <v>41311</v>
      </c>
      <c r="M22" s="124">
        <v>40817</v>
      </c>
      <c r="N22" s="124">
        <v>42707</v>
      </c>
      <c r="O22" s="125">
        <f>SUM(C22:N22)</f>
        <v>571819</v>
      </c>
      <c r="P22" s="102"/>
    </row>
    <row r="23" spans="1:15" s="103" customFormat="1" ht="12.75" customHeight="1">
      <c r="A23" s="190"/>
      <c r="B23" s="112" t="s">
        <v>92</v>
      </c>
      <c r="C23" s="113">
        <v>35754</v>
      </c>
      <c r="D23" s="114">
        <v>51633</v>
      </c>
      <c r="E23" s="114">
        <v>55934</v>
      </c>
      <c r="F23" s="114">
        <v>66232</v>
      </c>
      <c r="G23" s="114">
        <v>73050</v>
      </c>
      <c r="H23" s="114">
        <v>64884</v>
      </c>
      <c r="I23" s="114">
        <v>54466</v>
      </c>
      <c r="J23" s="114">
        <v>46749</v>
      </c>
      <c r="K23" s="114">
        <v>44709</v>
      </c>
      <c r="L23" s="114">
        <v>41952</v>
      </c>
      <c r="M23" s="114">
        <v>42931</v>
      </c>
      <c r="N23" s="114">
        <v>49156</v>
      </c>
      <c r="O23" s="117">
        <f>SUM(C23:N23)</f>
        <v>627450</v>
      </c>
    </row>
    <row r="24" spans="1:15" s="103" customFormat="1" ht="12.75" customHeight="1">
      <c r="A24" s="190"/>
      <c r="B24" s="118" t="s">
        <v>4</v>
      </c>
      <c r="C24" s="119">
        <f aca="true" t="shared" si="6" ref="C24:M24">+C22/C23</f>
        <v>0.8857190803826145</v>
      </c>
      <c r="D24" s="120">
        <f t="shared" si="6"/>
        <v>0.8047760153390273</v>
      </c>
      <c r="E24" s="120">
        <f t="shared" si="6"/>
        <v>0.8912289484034756</v>
      </c>
      <c r="F24" s="120">
        <f t="shared" si="6"/>
        <v>0.9975238555381085</v>
      </c>
      <c r="G24" s="120">
        <f t="shared" si="6"/>
        <v>0.916331279945243</v>
      </c>
      <c r="H24" s="120">
        <f t="shared" si="6"/>
        <v>0.9381203378336724</v>
      </c>
      <c r="I24" s="120">
        <f t="shared" si="6"/>
        <v>0.885047552601623</v>
      </c>
      <c r="J24" s="120">
        <f t="shared" si="6"/>
        <v>0.8701790412629147</v>
      </c>
      <c r="K24" s="120">
        <f t="shared" si="6"/>
        <v>0.9204634413652732</v>
      </c>
      <c r="L24" s="120">
        <f t="shared" si="6"/>
        <v>0.9847206331045004</v>
      </c>
      <c r="M24" s="120">
        <f t="shared" si="6"/>
        <v>0.9507581933800751</v>
      </c>
      <c r="N24" s="120">
        <v>0.869</v>
      </c>
      <c r="O24" s="121">
        <f>+O22/O23</f>
        <v>0.911337955215555</v>
      </c>
    </row>
    <row r="25" spans="1:16" s="103" customFormat="1" ht="12.75" customHeight="1">
      <c r="A25" s="191" t="s">
        <v>69</v>
      </c>
      <c r="B25" s="122" t="s">
        <v>91</v>
      </c>
      <c r="C25" s="123">
        <v>1920</v>
      </c>
      <c r="D25" s="124">
        <v>3910</v>
      </c>
      <c r="E25" s="124">
        <v>13838</v>
      </c>
      <c r="F25" s="124">
        <v>14023</v>
      </c>
      <c r="G25" s="124">
        <v>12392</v>
      </c>
      <c r="H25" s="124">
        <v>9184</v>
      </c>
      <c r="I25" s="124">
        <v>3831</v>
      </c>
      <c r="J25" s="124">
        <v>2833</v>
      </c>
      <c r="K25" s="124">
        <v>2235</v>
      </c>
      <c r="L25" s="124">
        <v>1787</v>
      </c>
      <c r="M25" s="124">
        <v>1569</v>
      </c>
      <c r="N25" s="124">
        <v>2019</v>
      </c>
      <c r="O25" s="125">
        <f>SUM(C25:N25)</f>
        <v>69541</v>
      </c>
      <c r="P25" s="102"/>
    </row>
    <row r="26" spans="1:15" s="103" customFormat="1" ht="12.75" customHeight="1">
      <c r="A26" s="190"/>
      <c r="B26" s="112" t="s">
        <v>92</v>
      </c>
      <c r="C26" s="113">
        <v>2812</v>
      </c>
      <c r="D26" s="114">
        <v>4734</v>
      </c>
      <c r="E26" s="114">
        <v>15938</v>
      </c>
      <c r="F26" s="114">
        <v>15108</v>
      </c>
      <c r="G26" s="114">
        <v>13789</v>
      </c>
      <c r="H26" s="114">
        <v>10537</v>
      </c>
      <c r="I26" s="114">
        <v>4326</v>
      </c>
      <c r="J26" s="114">
        <v>2366</v>
      </c>
      <c r="K26" s="114">
        <v>1543</v>
      </c>
      <c r="L26" s="114">
        <v>1501</v>
      </c>
      <c r="M26" s="114">
        <v>2024</v>
      </c>
      <c r="N26" s="114">
        <v>2547</v>
      </c>
      <c r="O26" s="117">
        <f>SUM(C26:N26)</f>
        <v>77225</v>
      </c>
    </row>
    <row r="27" spans="1:15" s="103" customFormat="1" ht="12.75" customHeight="1">
      <c r="A27" s="192"/>
      <c r="B27" s="118" t="s">
        <v>4</v>
      </c>
      <c r="C27" s="119">
        <f aca="true" t="shared" si="7" ref="C27:M27">+C25/C26</f>
        <v>0.6827880512091038</v>
      </c>
      <c r="D27" s="120">
        <f t="shared" si="7"/>
        <v>0.8259400084495142</v>
      </c>
      <c r="E27" s="120">
        <f t="shared" si="7"/>
        <v>0.8682394277826578</v>
      </c>
      <c r="F27" s="120">
        <f t="shared" si="7"/>
        <v>0.9281837437119407</v>
      </c>
      <c r="G27" s="120">
        <f t="shared" si="7"/>
        <v>0.8986873594894481</v>
      </c>
      <c r="H27" s="120">
        <f t="shared" si="7"/>
        <v>0.8715953307392996</v>
      </c>
      <c r="I27" s="120">
        <f t="shared" si="7"/>
        <v>0.8855755894590847</v>
      </c>
      <c r="J27" s="120">
        <f t="shared" si="7"/>
        <v>1.1973795435333896</v>
      </c>
      <c r="K27" s="120">
        <f t="shared" si="7"/>
        <v>1.4484769928710304</v>
      </c>
      <c r="L27" s="120">
        <f t="shared" si="7"/>
        <v>1.19053964023984</v>
      </c>
      <c r="M27" s="120">
        <f t="shared" si="7"/>
        <v>0.775197628458498</v>
      </c>
      <c r="N27" s="120">
        <v>0.793</v>
      </c>
      <c r="O27" s="121">
        <f>+O25/O26</f>
        <v>0.9004985432178698</v>
      </c>
    </row>
    <row r="28" spans="1:16" s="103" customFormat="1" ht="12.75" customHeight="1">
      <c r="A28" s="190" t="s">
        <v>70</v>
      </c>
      <c r="B28" s="122" t="s">
        <v>91</v>
      </c>
      <c r="C28" s="123">
        <v>2572</v>
      </c>
      <c r="D28" s="124">
        <v>3657</v>
      </c>
      <c r="E28" s="124">
        <v>3842</v>
      </c>
      <c r="F28" s="124">
        <v>5820</v>
      </c>
      <c r="G28" s="124">
        <v>6978</v>
      </c>
      <c r="H28" s="124">
        <v>4813</v>
      </c>
      <c r="I28" s="124">
        <v>3930</v>
      </c>
      <c r="J28" s="124">
        <v>3111</v>
      </c>
      <c r="K28" s="124">
        <v>2837</v>
      </c>
      <c r="L28" s="124">
        <v>2633</v>
      </c>
      <c r="M28" s="124">
        <v>3325</v>
      </c>
      <c r="N28" s="124">
        <v>2997</v>
      </c>
      <c r="O28" s="125">
        <f>SUM(C28:N28)</f>
        <v>46515</v>
      </c>
      <c r="P28" s="102"/>
    </row>
    <row r="29" spans="1:15" s="103" customFormat="1" ht="12.75" customHeight="1">
      <c r="A29" s="190"/>
      <c r="B29" s="112" t="s">
        <v>92</v>
      </c>
      <c r="C29" s="113">
        <v>2580</v>
      </c>
      <c r="D29" s="114">
        <v>3725</v>
      </c>
      <c r="E29" s="114">
        <v>4817</v>
      </c>
      <c r="F29" s="114">
        <v>4939</v>
      </c>
      <c r="G29" s="114">
        <v>6839</v>
      </c>
      <c r="H29" s="114">
        <v>6022</v>
      </c>
      <c r="I29" s="114">
        <v>6008</v>
      </c>
      <c r="J29" s="114">
        <v>3834</v>
      </c>
      <c r="K29" s="114">
        <v>3333</v>
      </c>
      <c r="L29" s="114">
        <v>2809</v>
      </c>
      <c r="M29" s="114">
        <v>2586</v>
      </c>
      <c r="N29" s="114">
        <v>2863</v>
      </c>
      <c r="O29" s="117">
        <f>SUM(C29:N29)</f>
        <v>50355</v>
      </c>
    </row>
    <row r="30" spans="1:15" s="103" customFormat="1" ht="12.75" customHeight="1">
      <c r="A30" s="190"/>
      <c r="B30" s="118" t="s">
        <v>4</v>
      </c>
      <c r="C30" s="119">
        <f aca="true" t="shared" si="8" ref="C30:M30">+C28/C29</f>
        <v>0.9968992248062015</v>
      </c>
      <c r="D30" s="120">
        <f t="shared" si="8"/>
        <v>0.9817449664429531</v>
      </c>
      <c r="E30" s="120">
        <f t="shared" si="8"/>
        <v>0.7975918621548682</v>
      </c>
      <c r="F30" s="120">
        <f t="shared" si="8"/>
        <v>1.178376189512047</v>
      </c>
      <c r="G30" s="120">
        <f t="shared" si="8"/>
        <v>1.0203246088609446</v>
      </c>
      <c r="H30" s="120">
        <f t="shared" si="8"/>
        <v>0.7992361341746927</v>
      </c>
      <c r="I30" s="120">
        <f t="shared" si="8"/>
        <v>0.6541278295605859</v>
      </c>
      <c r="J30" s="120">
        <f t="shared" si="8"/>
        <v>0.8114241001564946</v>
      </c>
      <c r="K30" s="120">
        <f t="shared" si="8"/>
        <v>0.8511851185118512</v>
      </c>
      <c r="L30" s="120">
        <f t="shared" si="8"/>
        <v>0.9373442506229975</v>
      </c>
      <c r="M30" s="120">
        <f t="shared" si="8"/>
        <v>1.285769528228925</v>
      </c>
      <c r="N30" s="120">
        <v>1.047</v>
      </c>
      <c r="O30" s="121">
        <f>+O28/O29</f>
        <v>0.9237414358057789</v>
      </c>
    </row>
    <row r="31" spans="1:16" s="103" customFormat="1" ht="12.75" customHeight="1">
      <c r="A31" s="191" t="s">
        <v>71</v>
      </c>
      <c r="B31" s="122" t="s">
        <v>91</v>
      </c>
      <c r="C31" s="123">
        <v>19012</v>
      </c>
      <c r="D31" s="124">
        <v>21560</v>
      </c>
      <c r="E31" s="124">
        <v>22833</v>
      </c>
      <c r="F31" s="124">
        <v>27371</v>
      </c>
      <c r="G31" s="124">
        <v>31900</v>
      </c>
      <c r="H31" s="124">
        <v>28693</v>
      </c>
      <c r="I31" s="124">
        <v>26293</v>
      </c>
      <c r="J31" s="124">
        <v>23585</v>
      </c>
      <c r="K31" s="124">
        <v>19977</v>
      </c>
      <c r="L31" s="124">
        <v>21523</v>
      </c>
      <c r="M31" s="124">
        <v>22800</v>
      </c>
      <c r="N31" s="124">
        <v>23553</v>
      </c>
      <c r="O31" s="125">
        <f>SUM(C31:N31)</f>
        <v>289100</v>
      </c>
      <c r="P31" s="102"/>
    </row>
    <row r="32" spans="1:15" s="103" customFormat="1" ht="12.75" customHeight="1">
      <c r="A32" s="190"/>
      <c r="B32" s="112" t="s">
        <v>92</v>
      </c>
      <c r="C32" s="113">
        <v>19628</v>
      </c>
      <c r="D32" s="114">
        <v>23262</v>
      </c>
      <c r="E32" s="114">
        <v>27114</v>
      </c>
      <c r="F32" s="114">
        <v>27845</v>
      </c>
      <c r="G32" s="114">
        <v>32027</v>
      </c>
      <c r="H32" s="114">
        <v>32779</v>
      </c>
      <c r="I32" s="114">
        <v>29083</v>
      </c>
      <c r="J32" s="114">
        <v>24727</v>
      </c>
      <c r="K32" s="114">
        <v>22158</v>
      </c>
      <c r="L32" s="114">
        <v>20334</v>
      </c>
      <c r="M32" s="114">
        <v>21379</v>
      </c>
      <c r="N32" s="114">
        <v>23871</v>
      </c>
      <c r="O32" s="117">
        <f>SUM(C32:N32)</f>
        <v>304207</v>
      </c>
    </row>
    <row r="33" spans="1:15" s="103" customFormat="1" ht="12.75" customHeight="1">
      <c r="A33" s="192"/>
      <c r="B33" s="118" t="s">
        <v>4</v>
      </c>
      <c r="C33" s="119">
        <f aca="true" t="shared" si="9" ref="C33:M33">+C31/C32</f>
        <v>0.9686162624821684</v>
      </c>
      <c r="D33" s="120">
        <f t="shared" si="9"/>
        <v>0.9268334622990284</v>
      </c>
      <c r="E33" s="120">
        <f t="shared" si="9"/>
        <v>0.8421110865235671</v>
      </c>
      <c r="F33" s="120">
        <f t="shared" si="9"/>
        <v>0.9829771951876459</v>
      </c>
      <c r="G33" s="120">
        <f t="shared" si="9"/>
        <v>0.9960345958097855</v>
      </c>
      <c r="H33" s="120">
        <f t="shared" si="9"/>
        <v>0.8753470209585406</v>
      </c>
      <c r="I33" s="120">
        <f t="shared" si="9"/>
        <v>0.9040676683973455</v>
      </c>
      <c r="J33" s="120">
        <f t="shared" si="9"/>
        <v>0.9538156670845634</v>
      </c>
      <c r="K33" s="120">
        <f t="shared" si="9"/>
        <v>0.9015705388572975</v>
      </c>
      <c r="L33" s="120">
        <f t="shared" si="9"/>
        <v>1.0584734926723713</v>
      </c>
      <c r="M33" s="120">
        <f t="shared" si="9"/>
        <v>1.0664670938771692</v>
      </c>
      <c r="N33" s="120">
        <v>0.987</v>
      </c>
      <c r="O33" s="121">
        <f>+O31/O32</f>
        <v>0.9503397357720237</v>
      </c>
    </row>
    <row r="34" spans="1:16" s="103" customFormat="1" ht="12.75" customHeight="1">
      <c r="A34" s="190" t="s">
        <v>72</v>
      </c>
      <c r="B34" s="122" t="s">
        <v>91</v>
      </c>
      <c r="C34" s="123">
        <v>18416</v>
      </c>
      <c r="D34" s="124">
        <v>24356</v>
      </c>
      <c r="E34" s="124">
        <v>24456</v>
      </c>
      <c r="F34" s="124">
        <v>30301</v>
      </c>
      <c r="G34" s="124">
        <v>36838</v>
      </c>
      <c r="H34" s="124">
        <v>31185</v>
      </c>
      <c r="I34" s="124">
        <v>27425</v>
      </c>
      <c r="J34" s="124">
        <v>22944</v>
      </c>
      <c r="K34" s="124">
        <v>17315</v>
      </c>
      <c r="L34" s="124">
        <v>16950</v>
      </c>
      <c r="M34" s="124">
        <v>20806</v>
      </c>
      <c r="N34" s="124">
        <v>19736</v>
      </c>
      <c r="O34" s="125">
        <f>SUM(C34:N34)</f>
        <v>290728</v>
      </c>
      <c r="P34" s="102"/>
    </row>
    <row r="35" spans="1:15" s="103" customFormat="1" ht="12.75" customHeight="1">
      <c r="A35" s="190"/>
      <c r="B35" s="112" t="s">
        <v>92</v>
      </c>
      <c r="C35" s="113">
        <v>20403</v>
      </c>
      <c r="D35" s="114">
        <v>25657</v>
      </c>
      <c r="E35" s="114">
        <v>29393</v>
      </c>
      <c r="F35" s="114">
        <v>31644</v>
      </c>
      <c r="G35" s="114">
        <v>41349</v>
      </c>
      <c r="H35" s="114">
        <v>36736</v>
      </c>
      <c r="I35" s="114">
        <v>31749</v>
      </c>
      <c r="J35" s="114">
        <v>23165</v>
      </c>
      <c r="K35" s="114">
        <v>18514</v>
      </c>
      <c r="L35" s="114">
        <v>14926</v>
      </c>
      <c r="M35" s="114">
        <v>18697</v>
      </c>
      <c r="N35" s="114">
        <v>21043</v>
      </c>
      <c r="O35" s="117">
        <f>SUM(C35:N35)</f>
        <v>313276</v>
      </c>
    </row>
    <row r="36" spans="1:15" s="103" customFormat="1" ht="12.75" customHeight="1">
      <c r="A36" s="190"/>
      <c r="B36" s="118" t="s">
        <v>4</v>
      </c>
      <c r="C36" s="119">
        <f aca="true" t="shared" si="10" ref="C36:M36">+C34/C35</f>
        <v>0.9026123609273146</v>
      </c>
      <c r="D36" s="120">
        <f t="shared" si="10"/>
        <v>0.9492925907159839</v>
      </c>
      <c r="E36" s="120">
        <f t="shared" si="10"/>
        <v>0.8320348382267887</v>
      </c>
      <c r="F36" s="120">
        <f t="shared" si="10"/>
        <v>0.9575590949311086</v>
      </c>
      <c r="G36" s="120">
        <f t="shared" si="10"/>
        <v>0.8909042540327456</v>
      </c>
      <c r="H36" s="120">
        <f t="shared" si="10"/>
        <v>0.8488948170731707</v>
      </c>
      <c r="I36" s="120">
        <f t="shared" si="10"/>
        <v>0.8638067340703645</v>
      </c>
      <c r="J36" s="120">
        <f t="shared" si="10"/>
        <v>0.9904597453054177</v>
      </c>
      <c r="K36" s="120">
        <f t="shared" si="10"/>
        <v>0.9352381981203414</v>
      </c>
      <c r="L36" s="120">
        <f t="shared" si="10"/>
        <v>1.1356023047032024</v>
      </c>
      <c r="M36" s="120">
        <f t="shared" si="10"/>
        <v>1.1127988447344495</v>
      </c>
      <c r="N36" s="120">
        <v>0.938</v>
      </c>
      <c r="O36" s="121">
        <f>+O34/O35</f>
        <v>0.9280251280021451</v>
      </c>
    </row>
    <row r="37" spans="1:16" s="103" customFormat="1" ht="12.75" customHeight="1">
      <c r="A37" s="191" t="s">
        <v>73</v>
      </c>
      <c r="B37" s="122" t="s">
        <v>91</v>
      </c>
      <c r="C37" s="123">
        <v>16887</v>
      </c>
      <c r="D37" s="124">
        <v>19994</v>
      </c>
      <c r="E37" s="124">
        <v>26318</v>
      </c>
      <c r="F37" s="124">
        <v>30427</v>
      </c>
      <c r="G37" s="124">
        <v>35564</v>
      </c>
      <c r="H37" s="124">
        <v>35085</v>
      </c>
      <c r="I37" s="124">
        <v>23682</v>
      </c>
      <c r="J37" s="124">
        <v>18024</v>
      </c>
      <c r="K37" s="124">
        <v>17830</v>
      </c>
      <c r="L37" s="124">
        <v>18575</v>
      </c>
      <c r="M37" s="124">
        <v>21484</v>
      </c>
      <c r="N37" s="124">
        <v>21176</v>
      </c>
      <c r="O37" s="125">
        <f>SUM(C37:N37)</f>
        <v>285046</v>
      </c>
      <c r="P37" s="102"/>
    </row>
    <row r="38" spans="1:15" s="103" customFormat="1" ht="12.75" customHeight="1">
      <c r="A38" s="190"/>
      <c r="B38" s="112" t="s">
        <v>92</v>
      </c>
      <c r="C38" s="113">
        <v>20925</v>
      </c>
      <c r="D38" s="114">
        <v>29603</v>
      </c>
      <c r="E38" s="114">
        <v>34164</v>
      </c>
      <c r="F38" s="114">
        <v>35905</v>
      </c>
      <c r="G38" s="114">
        <v>42156</v>
      </c>
      <c r="H38" s="114">
        <v>41805</v>
      </c>
      <c r="I38" s="114">
        <v>35842</v>
      </c>
      <c r="J38" s="114">
        <v>22004</v>
      </c>
      <c r="K38" s="114">
        <v>19407</v>
      </c>
      <c r="L38" s="114">
        <v>18539</v>
      </c>
      <c r="M38" s="114">
        <v>22950</v>
      </c>
      <c r="N38" s="114">
        <v>24187</v>
      </c>
      <c r="O38" s="117">
        <f>SUM(C38:N38)</f>
        <v>347487</v>
      </c>
    </row>
    <row r="39" spans="1:15" s="103" customFormat="1" ht="12.75" customHeight="1">
      <c r="A39" s="192"/>
      <c r="B39" s="118" t="s">
        <v>4</v>
      </c>
      <c r="C39" s="119">
        <f aca="true" t="shared" si="11" ref="C39:M39">+C37/C38</f>
        <v>0.8070250896057347</v>
      </c>
      <c r="D39" s="120">
        <f t="shared" si="11"/>
        <v>0.6754045198121812</v>
      </c>
      <c r="E39" s="120">
        <f t="shared" si="11"/>
        <v>0.7703430511649689</v>
      </c>
      <c r="F39" s="120">
        <f t="shared" si="11"/>
        <v>0.847430719955438</v>
      </c>
      <c r="G39" s="120">
        <f t="shared" si="11"/>
        <v>0.8436284277445678</v>
      </c>
      <c r="H39" s="120">
        <f t="shared" si="11"/>
        <v>0.839253677789738</v>
      </c>
      <c r="I39" s="120">
        <f t="shared" si="11"/>
        <v>0.6607332180123877</v>
      </c>
      <c r="J39" s="120">
        <f t="shared" si="11"/>
        <v>0.8191237956735139</v>
      </c>
      <c r="K39" s="120">
        <f t="shared" si="11"/>
        <v>0.9187406605863864</v>
      </c>
      <c r="L39" s="120">
        <f t="shared" si="11"/>
        <v>1.0019418523113437</v>
      </c>
      <c r="M39" s="120">
        <f t="shared" si="11"/>
        <v>0.9361220043572984</v>
      </c>
      <c r="N39" s="120">
        <v>0.876</v>
      </c>
      <c r="O39" s="121">
        <f>+O37/O38</f>
        <v>0.820306946734698</v>
      </c>
    </row>
    <row r="40" spans="1:16" s="103" customFormat="1" ht="12.75" customHeight="1">
      <c r="A40" s="190" t="s">
        <v>74</v>
      </c>
      <c r="B40" s="122" t="s">
        <v>91</v>
      </c>
      <c r="C40" s="123">
        <v>1362</v>
      </c>
      <c r="D40" s="124">
        <v>2305</v>
      </c>
      <c r="E40" s="124">
        <v>2623</v>
      </c>
      <c r="F40" s="124">
        <v>2581</v>
      </c>
      <c r="G40" s="124">
        <v>2546</v>
      </c>
      <c r="H40" s="124">
        <v>2716</v>
      </c>
      <c r="I40" s="124">
        <v>2328</v>
      </c>
      <c r="J40" s="124">
        <v>2075</v>
      </c>
      <c r="K40" s="124">
        <v>1896</v>
      </c>
      <c r="L40" s="124">
        <v>1465</v>
      </c>
      <c r="M40" s="124">
        <v>2646</v>
      </c>
      <c r="N40" s="124">
        <v>1931</v>
      </c>
      <c r="O40" s="125">
        <f>SUM(C40:N40)</f>
        <v>26474</v>
      </c>
      <c r="P40" s="102"/>
    </row>
    <row r="41" spans="1:15" s="103" customFormat="1" ht="12.75" customHeight="1">
      <c r="A41" s="190"/>
      <c r="B41" s="112" t="s">
        <v>92</v>
      </c>
      <c r="C41" s="113">
        <v>1400</v>
      </c>
      <c r="D41" s="114">
        <v>2449</v>
      </c>
      <c r="E41" s="114">
        <v>2501</v>
      </c>
      <c r="F41" s="114">
        <v>2219</v>
      </c>
      <c r="G41" s="114">
        <v>2744</v>
      </c>
      <c r="H41" s="114">
        <v>2315</v>
      </c>
      <c r="I41" s="114">
        <v>2022</v>
      </c>
      <c r="J41" s="114">
        <v>2463</v>
      </c>
      <c r="K41" s="114">
        <v>2524</v>
      </c>
      <c r="L41" s="114">
        <v>1815</v>
      </c>
      <c r="M41" s="114">
        <v>2491</v>
      </c>
      <c r="N41" s="114">
        <v>2027</v>
      </c>
      <c r="O41" s="117">
        <f>SUM(C41:N41)</f>
        <v>26970</v>
      </c>
    </row>
    <row r="42" spans="1:15" s="103" customFormat="1" ht="12.75" customHeight="1" thickBot="1">
      <c r="A42" s="190"/>
      <c r="B42" s="126" t="s">
        <v>4</v>
      </c>
      <c r="C42" s="127">
        <f aca="true" t="shared" si="12" ref="C42:M42">+C40/C41</f>
        <v>0.9728571428571429</v>
      </c>
      <c r="D42" s="128">
        <f t="shared" si="12"/>
        <v>0.9412004899959167</v>
      </c>
      <c r="E42" s="128">
        <f t="shared" si="12"/>
        <v>1.048780487804878</v>
      </c>
      <c r="F42" s="128">
        <f t="shared" si="12"/>
        <v>1.163136547994592</v>
      </c>
      <c r="G42" s="128">
        <f t="shared" si="12"/>
        <v>0.9278425655976676</v>
      </c>
      <c r="H42" s="128">
        <f t="shared" si="12"/>
        <v>1.1732181425485961</v>
      </c>
      <c r="I42" s="128">
        <f t="shared" si="12"/>
        <v>1.1513353115727003</v>
      </c>
      <c r="J42" s="128">
        <f t="shared" si="12"/>
        <v>0.8424685343077548</v>
      </c>
      <c r="K42" s="128">
        <f t="shared" si="12"/>
        <v>0.751188589540412</v>
      </c>
      <c r="L42" s="128">
        <f t="shared" si="12"/>
        <v>0.8071625344352618</v>
      </c>
      <c r="M42" s="128">
        <f t="shared" si="12"/>
        <v>1.0622240064231232</v>
      </c>
      <c r="N42" s="128">
        <v>0.953</v>
      </c>
      <c r="O42" s="129">
        <f>+O40/O41</f>
        <v>0.9816091954022989</v>
      </c>
    </row>
    <row r="43" spans="1:15" s="103" customFormat="1" ht="12.75" customHeight="1">
      <c r="A43" s="193" t="s">
        <v>82</v>
      </c>
      <c r="B43" s="106" t="s">
        <v>91</v>
      </c>
      <c r="C43" s="107">
        <f aca="true" t="shared" si="13" ref="C43:E44">SUM(C19,C22,C25,C28,C31,C34,C37,C40)</f>
        <v>134963</v>
      </c>
      <c r="D43" s="108">
        <f t="shared" si="13"/>
        <v>169779</v>
      </c>
      <c r="E43" s="108">
        <f t="shared" si="13"/>
        <v>198081</v>
      </c>
      <c r="F43" s="108">
        <f aca="true" t="shared" si="14" ref="F43:H44">SUM(F19,F22,F25,F28,F31,F34,F37,F40)</f>
        <v>234717</v>
      </c>
      <c r="G43" s="108">
        <f t="shared" si="14"/>
        <v>266140</v>
      </c>
      <c r="H43" s="108">
        <f t="shared" si="14"/>
        <v>239133</v>
      </c>
      <c r="I43" s="108">
        <f aca="true" t="shared" si="15" ref="I43:K44">SUM(I19,I22,I25,I28,I31,I34,I37,I40)</f>
        <v>203565</v>
      </c>
      <c r="J43" s="108">
        <f t="shared" si="15"/>
        <v>166744</v>
      </c>
      <c r="K43" s="108">
        <f t="shared" si="15"/>
        <v>155716</v>
      </c>
      <c r="L43" s="108">
        <f>SUM(L19,L22,L25,L28,L31,L34,L37,L40)</f>
        <v>144138</v>
      </c>
      <c r="M43" s="108">
        <f>SUM(M19,M22,M25,M28,M31,M34,M37,M40)</f>
        <v>153686</v>
      </c>
      <c r="N43" s="108">
        <v>169044</v>
      </c>
      <c r="O43" s="111">
        <f>SUM(C43:N43)</f>
        <v>2235706</v>
      </c>
    </row>
    <row r="44" spans="1:15" s="103" customFormat="1" ht="12.75" customHeight="1">
      <c r="A44" s="190"/>
      <c r="B44" s="112" t="s">
        <v>92</v>
      </c>
      <c r="C44" s="113">
        <f t="shared" si="13"/>
        <v>157191</v>
      </c>
      <c r="D44" s="114">
        <f t="shared" si="13"/>
        <v>202658</v>
      </c>
      <c r="E44" s="114">
        <f t="shared" si="13"/>
        <v>235251</v>
      </c>
      <c r="F44" s="114">
        <f t="shared" si="14"/>
        <v>251785</v>
      </c>
      <c r="G44" s="114">
        <f t="shared" si="14"/>
        <v>297436</v>
      </c>
      <c r="H44" s="114">
        <f t="shared" si="14"/>
        <v>270393</v>
      </c>
      <c r="I44" s="114">
        <f t="shared" si="15"/>
        <v>238191</v>
      </c>
      <c r="J44" s="114">
        <f t="shared" si="15"/>
        <v>180739</v>
      </c>
      <c r="K44" s="114">
        <f t="shared" si="15"/>
        <v>163586</v>
      </c>
      <c r="L44" s="114">
        <f>SUM(L20,L23,L26,L29,L32,L35,L38,L41)</f>
        <v>139284</v>
      </c>
      <c r="M44" s="114">
        <f>SUM(M20,M23,M26,M29,M32,M35,M38,M41)</f>
        <v>153213</v>
      </c>
      <c r="N44" s="114">
        <v>179071</v>
      </c>
      <c r="O44" s="117">
        <f>SUM(C44:N44)</f>
        <v>2468798</v>
      </c>
    </row>
    <row r="45" spans="1:15" s="103" customFormat="1" ht="12.75" customHeight="1" thickBot="1">
      <c r="A45" s="194"/>
      <c r="B45" s="126" t="s">
        <v>4</v>
      </c>
      <c r="C45" s="127">
        <f aca="true" t="shared" si="16" ref="C45:M45">+C43/C44</f>
        <v>0.8585924130516378</v>
      </c>
      <c r="D45" s="128">
        <f t="shared" si="16"/>
        <v>0.8377611542598861</v>
      </c>
      <c r="E45" s="128">
        <f t="shared" si="16"/>
        <v>0.8419985462335973</v>
      </c>
      <c r="F45" s="128">
        <f t="shared" si="16"/>
        <v>0.9322120062751951</v>
      </c>
      <c r="G45" s="128">
        <f t="shared" si="16"/>
        <v>0.8947807259376808</v>
      </c>
      <c r="H45" s="128">
        <f t="shared" si="16"/>
        <v>0.8843904982747335</v>
      </c>
      <c r="I45" s="128">
        <f t="shared" si="16"/>
        <v>0.8546292681083668</v>
      </c>
      <c r="J45" s="128">
        <f t="shared" si="16"/>
        <v>0.9225679017810212</v>
      </c>
      <c r="K45" s="128">
        <f t="shared" si="16"/>
        <v>0.9518907485970682</v>
      </c>
      <c r="L45" s="128">
        <f t="shared" si="16"/>
        <v>1.0348496596881192</v>
      </c>
      <c r="M45" s="128">
        <f t="shared" si="16"/>
        <v>1.0030872053937983</v>
      </c>
      <c r="N45" s="128">
        <v>0.944</v>
      </c>
      <c r="O45" s="129">
        <f>+O43/O44</f>
        <v>0.9055848230596428</v>
      </c>
    </row>
    <row r="46" spans="1:16" s="103" customFormat="1" ht="12.75" customHeight="1">
      <c r="A46" s="193" t="s">
        <v>75</v>
      </c>
      <c r="B46" s="106" t="s">
        <v>91</v>
      </c>
      <c r="C46" s="107">
        <f aca="true" t="shared" si="17" ref="C46:E47">SUM(,C16,C19,C22,C25,C28,C31,C34,C37,C40)</f>
        <v>610317</v>
      </c>
      <c r="D46" s="108">
        <f t="shared" si="17"/>
        <v>761082</v>
      </c>
      <c r="E46" s="108">
        <f t="shared" si="17"/>
        <v>854909</v>
      </c>
      <c r="F46" s="108">
        <f aca="true" t="shared" si="18" ref="F46:H47">SUM(,F16,F19,F22,F25,F28,F31,F34,F37,F40)</f>
        <v>951662</v>
      </c>
      <c r="G46" s="108">
        <f t="shared" si="18"/>
        <v>1048475</v>
      </c>
      <c r="H46" s="108">
        <f t="shared" si="18"/>
        <v>1031256</v>
      </c>
      <c r="I46" s="108">
        <f aca="true" t="shared" si="19" ref="I46:K47">SUM(,I16,I19,I22,I25,I28,I31,I34,I37,I40)</f>
        <v>889934</v>
      </c>
      <c r="J46" s="108">
        <f t="shared" si="19"/>
        <v>751002</v>
      </c>
      <c r="K46" s="108">
        <f t="shared" si="19"/>
        <v>735289</v>
      </c>
      <c r="L46" s="108">
        <f>SUM(,L16,L19,L22,L25,L28,L31,L34,L37,L40)</f>
        <v>704742</v>
      </c>
      <c r="M46" s="108">
        <f>SUM(,M16,M19,M22,M25,M28,M31,M34,M37,M40)</f>
        <v>749014</v>
      </c>
      <c r="N46" s="108">
        <v>807988</v>
      </c>
      <c r="O46" s="111">
        <f>SUM(C46:N46)</f>
        <v>9895670</v>
      </c>
      <c r="P46" s="102"/>
    </row>
    <row r="47" spans="1:15" s="103" customFormat="1" ht="12.75" customHeight="1">
      <c r="A47" s="190"/>
      <c r="B47" s="112" t="s">
        <v>92</v>
      </c>
      <c r="C47" s="113">
        <f t="shared" si="17"/>
        <v>690088</v>
      </c>
      <c r="D47" s="114">
        <f t="shared" si="17"/>
        <v>865978</v>
      </c>
      <c r="E47" s="114">
        <f t="shared" si="17"/>
        <v>948139</v>
      </c>
      <c r="F47" s="114">
        <f t="shared" si="18"/>
        <v>990958</v>
      </c>
      <c r="G47" s="114">
        <f t="shared" si="18"/>
        <v>1128751</v>
      </c>
      <c r="H47" s="114">
        <f t="shared" si="18"/>
        <v>1061583</v>
      </c>
      <c r="I47" s="114">
        <f t="shared" si="19"/>
        <v>991249</v>
      </c>
      <c r="J47" s="114">
        <f t="shared" si="19"/>
        <v>789179</v>
      </c>
      <c r="K47" s="114">
        <f t="shared" si="19"/>
        <v>781156</v>
      </c>
      <c r="L47" s="114">
        <f>SUM(,L17,L20,L23,L26,L29,L32,L35,L38,L41)</f>
        <v>717245</v>
      </c>
      <c r="M47" s="114">
        <f>SUM(,M17,M20,M23,M26,M29,M32,M35,M38,M41)</f>
        <v>707563</v>
      </c>
      <c r="N47" s="114">
        <v>834546</v>
      </c>
      <c r="O47" s="117">
        <v>10506434</v>
      </c>
    </row>
    <row r="48" spans="1:15" s="103" customFormat="1" ht="12.75" customHeight="1" thickBot="1">
      <c r="A48" s="194"/>
      <c r="B48" s="126" t="s">
        <v>4</v>
      </c>
      <c r="C48" s="132">
        <f aca="true" t="shared" si="20" ref="C48:M48">+C46/C47</f>
        <v>0.8844045976744995</v>
      </c>
      <c r="D48" s="128">
        <f t="shared" si="20"/>
        <v>0.8788699020067484</v>
      </c>
      <c r="E48" s="128">
        <f t="shared" si="20"/>
        <v>0.9016705356493088</v>
      </c>
      <c r="F48" s="128">
        <f t="shared" si="20"/>
        <v>0.9603454435001282</v>
      </c>
      <c r="G48" s="128">
        <f t="shared" si="20"/>
        <v>0.9288806831621854</v>
      </c>
      <c r="H48" s="128">
        <f t="shared" si="20"/>
        <v>0.9714322855584537</v>
      </c>
      <c r="I48" s="128">
        <f t="shared" si="20"/>
        <v>0.8977905652363836</v>
      </c>
      <c r="J48" s="128">
        <f t="shared" si="20"/>
        <v>0.9516244096713167</v>
      </c>
      <c r="K48" s="128">
        <f t="shared" si="20"/>
        <v>0.9412831751916391</v>
      </c>
      <c r="L48" s="128">
        <f t="shared" si="20"/>
        <v>0.9825680206902802</v>
      </c>
      <c r="M48" s="128">
        <f t="shared" si="20"/>
        <v>1.0585827693081746</v>
      </c>
      <c r="N48" s="128">
        <v>0.968</v>
      </c>
      <c r="O48" s="129">
        <f>+O46/O47</f>
        <v>0.9418676213070962</v>
      </c>
    </row>
    <row r="49" spans="16:17" ht="12.75" customHeight="1">
      <c r="P49" s="102"/>
      <c r="Q49" s="104"/>
    </row>
    <row r="50" ht="12.75" customHeight="1">
      <c r="C50" s="105"/>
    </row>
  </sheetData>
  <sheetProtection/>
  <mergeCells count="17">
    <mergeCell ref="A16:A18"/>
    <mergeCell ref="A19:A21"/>
    <mergeCell ref="A3:B3"/>
    <mergeCell ref="A4:A6"/>
    <mergeCell ref="A7:A9"/>
    <mergeCell ref="A1:O1"/>
    <mergeCell ref="A10:A12"/>
    <mergeCell ref="A13:A15"/>
    <mergeCell ref="A34:A36"/>
    <mergeCell ref="A37:A39"/>
    <mergeCell ref="A40:A42"/>
    <mergeCell ref="A46:A48"/>
    <mergeCell ref="A43:A45"/>
    <mergeCell ref="A22:A24"/>
    <mergeCell ref="A25:A27"/>
    <mergeCell ref="A28:A30"/>
    <mergeCell ref="A31:A33"/>
  </mergeCells>
  <printOptions/>
  <pageMargins left="0.9448818897637796" right="0.7480314960629921" top="0.7874015748031497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4"/>
  <sheetViews>
    <sheetView showZeros="0" zoomScale="75" zoomScaleNormal="75" zoomScalePageLayoutView="0" workbookViewId="0" topLeftCell="A6">
      <selection activeCell="O23" sqref="O23"/>
    </sheetView>
  </sheetViews>
  <sheetFormatPr defaultColWidth="9.00390625" defaultRowHeight="13.5"/>
  <cols>
    <col min="1" max="1" width="5.125" style="86" customWidth="1"/>
    <col min="2" max="2" width="12.375" style="86" customWidth="1"/>
    <col min="3" max="14" width="9.875" style="86" customWidth="1"/>
    <col min="15" max="15" width="12.125" style="86" customWidth="1"/>
    <col min="16" max="16" width="2.00390625" style="86" customWidth="1"/>
    <col min="17" max="17" width="8.75390625" style="86" customWidth="1"/>
    <col min="18" max="16384" width="9.00390625" style="86" customWidth="1"/>
  </cols>
  <sheetData>
    <row r="1" spans="2:15" s="83" customFormat="1" ht="27.75" customHeight="1">
      <c r="B1" s="198" t="s">
        <v>119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s="83" customFormat="1" ht="27.75" customHeigh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3"/>
    </row>
    <row r="3" spans="2:15" s="83" customFormat="1" ht="27.75" customHeigh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5" s="83" customFormat="1" ht="27.75" customHeight="1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s="83" customFormat="1" ht="27.7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s="83" customFormat="1" ht="27.75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s="83" customFormat="1" ht="27.75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s="83" customFormat="1" ht="27.7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2:15" s="83" customFormat="1" ht="27.7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s="83" customFormat="1" ht="27.7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2:15" s="83" customFormat="1" ht="27.7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5" s="83" customFormat="1" ht="27.75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2:15" s="83" customFormat="1" ht="27.7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s="83" customFormat="1" ht="27.75" customHeight="1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2:15" s="83" customFormat="1" ht="27.75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ht="21" customHeight="1">
      <c r="O16" s="87"/>
    </row>
    <row r="17" ht="27.75" customHeight="1">
      <c r="O17" s="87" t="s">
        <v>95</v>
      </c>
    </row>
    <row r="18" spans="2:15" s="88" customFormat="1" ht="21" customHeight="1">
      <c r="B18" s="160" t="s">
        <v>3</v>
      </c>
      <c r="C18" s="160" t="s">
        <v>105</v>
      </c>
      <c r="D18" s="160" t="s">
        <v>106</v>
      </c>
      <c r="E18" s="160" t="s">
        <v>107</v>
      </c>
      <c r="F18" s="160" t="s">
        <v>108</v>
      </c>
      <c r="G18" s="160" t="s">
        <v>109</v>
      </c>
      <c r="H18" s="160" t="s">
        <v>110</v>
      </c>
      <c r="I18" s="160" t="s">
        <v>111</v>
      </c>
      <c r="J18" s="160" t="s">
        <v>112</v>
      </c>
      <c r="K18" s="160" t="s">
        <v>113</v>
      </c>
      <c r="L18" s="160" t="s">
        <v>114</v>
      </c>
      <c r="M18" s="160" t="s">
        <v>115</v>
      </c>
      <c r="N18" s="160" t="s">
        <v>116</v>
      </c>
      <c r="O18" s="160" t="s">
        <v>48</v>
      </c>
    </row>
    <row r="19" spans="2:15" s="88" customFormat="1" ht="21" customHeight="1">
      <c r="B19" s="160" t="s">
        <v>50</v>
      </c>
      <c r="C19" s="89">
        <v>822.1</v>
      </c>
      <c r="D19" s="89">
        <v>1036.9</v>
      </c>
      <c r="E19" s="89">
        <v>1125</v>
      </c>
      <c r="F19" s="89">
        <v>1253.3</v>
      </c>
      <c r="G19" s="89">
        <v>1451.4</v>
      </c>
      <c r="H19" s="89">
        <v>1290.4</v>
      </c>
      <c r="I19" s="89">
        <v>1171.4</v>
      </c>
      <c r="J19" s="89">
        <v>895.7</v>
      </c>
      <c r="K19" s="89">
        <v>941.9</v>
      </c>
      <c r="L19" s="89">
        <v>855.5</v>
      </c>
      <c r="M19" s="89">
        <v>854.6</v>
      </c>
      <c r="N19" s="89">
        <v>1007</v>
      </c>
      <c r="O19" s="89">
        <f>SUM(C19:N19)</f>
        <v>12705.2</v>
      </c>
    </row>
    <row r="20" spans="2:15" s="88" customFormat="1" ht="21" customHeight="1">
      <c r="B20" s="160" t="s">
        <v>51</v>
      </c>
      <c r="C20" s="89">
        <v>822.7</v>
      </c>
      <c r="D20" s="89">
        <v>1101.9</v>
      </c>
      <c r="E20" s="89">
        <v>1158.6</v>
      </c>
      <c r="F20" s="89">
        <v>1280.6</v>
      </c>
      <c r="G20" s="89">
        <v>1519.3</v>
      </c>
      <c r="H20" s="89">
        <v>1308.2</v>
      </c>
      <c r="I20" s="89">
        <v>1242.3</v>
      </c>
      <c r="J20" s="90">
        <v>939.5</v>
      </c>
      <c r="K20" s="90">
        <v>925</v>
      </c>
      <c r="L20" s="89">
        <v>838.3</v>
      </c>
      <c r="M20" s="89">
        <v>925.9</v>
      </c>
      <c r="N20" s="89">
        <v>1019.4</v>
      </c>
      <c r="O20" s="89">
        <f>SUM(C20:N20)</f>
        <v>13081.699999999997</v>
      </c>
    </row>
    <row r="21" spans="2:15" s="88" customFormat="1" ht="21" customHeight="1">
      <c r="B21" s="160" t="s">
        <v>52</v>
      </c>
      <c r="C21" s="89">
        <v>819.9</v>
      </c>
      <c r="D21" s="89">
        <v>1025.6</v>
      </c>
      <c r="E21" s="89">
        <v>1157.9</v>
      </c>
      <c r="F21" s="89">
        <v>1224.5</v>
      </c>
      <c r="G21" s="89">
        <v>1504.7</v>
      </c>
      <c r="H21" s="89">
        <v>1299</v>
      </c>
      <c r="I21" s="89">
        <v>1146.4</v>
      </c>
      <c r="J21" s="90">
        <v>946.7</v>
      </c>
      <c r="K21" s="90">
        <v>951.4</v>
      </c>
      <c r="L21" s="89">
        <v>838.5</v>
      </c>
      <c r="M21" s="89">
        <v>907.3</v>
      </c>
      <c r="N21" s="89">
        <v>995</v>
      </c>
      <c r="O21" s="89">
        <f>SUM(C21:N21)</f>
        <v>12816.9</v>
      </c>
    </row>
    <row r="22" spans="2:15" s="88" customFormat="1" ht="21" customHeight="1">
      <c r="B22" s="160" t="s">
        <v>53</v>
      </c>
      <c r="C22" s="91">
        <v>807.9</v>
      </c>
      <c r="D22" s="89">
        <v>1027.3</v>
      </c>
      <c r="E22" s="89">
        <v>1122.7</v>
      </c>
      <c r="F22" s="89">
        <v>1171.8</v>
      </c>
      <c r="G22" s="89">
        <v>1431.9</v>
      </c>
      <c r="H22" s="89">
        <v>1231.9</v>
      </c>
      <c r="I22" s="89">
        <v>1144.1</v>
      </c>
      <c r="J22" s="89">
        <v>885</v>
      </c>
      <c r="K22" s="89">
        <v>902</v>
      </c>
      <c r="L22" s="89">
        <v>802.7</v>
      </c>
      <c r="M22" s="89">
        <v>785.5</v>
      </c>
      <c r="N22" s="89">
        <v>939.8</v>
      </c>
      <c r="O22" s="89">
        <f>SUM(C22:N22)</f>
        <v>12252.6</v>
      </c>
    </row>
    <row r="23" spans="2:15" s="88" customFormat="1" ht="21" customHeight="1">
      <c r="B23" s="160" t="s">
        <v>94</v>
      </c>
      <c r="C23" s="91">
        <v>720.1</v>
      </c>
      <c r="D23" s="89">
        <v>917.4</v>
      </c>
      <c r="E23" s="89">
        <v>1006.6</v>
      </c>
      <c r="F23" s="89">
        <v>1128.7</v>
      </c>
      <c r="G23" s="89">
        <v>1323.1</v>
      </c>
      <c r="H23" s="89">
        <v>1226.1</v>
      </c>
      <c r="I23" s="89">
        <v>1008.2</v>
      </c>
      <c r="J23" s="89">
        <v>847.9</v>
      </c>
      <c r="K23" s="89">
        <v>837.1</v>
      </c>
      <c r="L23" s="89">
        <v>790.4</v>
      </c>
      <c r="M23" s="89">
        <v>822.1</v>
      </c>
      <c r="N23" s="89">
        <v>910.7</v>
      </c>
      <c r="O23" s="89">
        <v>11538.5</v>
      </c>
    </row>
    <row r="24" spans="2:6" ht="20.25" customHeight="1">
      <c r="B24" s="164"/>
      <c r="C24" s="165"/>
      <c r="D24" s="165"/>
      <c r="E24" s="165"/>
      <c r="F24" s="165"/>
    </row>
  </sheetData>
  <sheetProtection/>
  <mergeCells count="1">
    <mergeCell ref="B1:O1"/>
  </mergeCells>
  <printOptions/>
  <pageMargins left="0.5905511811023623" right="0" top="0.7874015748031497" bottom="0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showZeros="0" zoomScale="75" zoomScaleNormal="75" zoomScalePageLayoutView="0" workbookViewId="0" topLeftCell="A10">
      <selection activeCell="O30" sqref="O30"/>
    </sheetView>
  </sheetViews>
  <sheetFormatPr defaultColWidth="9.00390625" defaultRowHeight="13.5"/>
  <cols>
    <col min="1" max="1" width="3.00390625" style="86" customWidth="1"/>
    <col min="2" max="2" width="11.75390625" style="86" customWidth="1"/>
    <col min="3" max="7" width="9.00390625" style="86" customWidth="1"/>
    <col min="8" max="8" width="9.00390625" style="86" bestFit="1" customWidth="1"/>
    <col min="9" max="14" width="9.00390625" style="86" customWidth="1"/>
    <col min="15" max="15" width="12.125" style="86" customWidth="1"/>
    <col min="16" max="16" width="0.74609375" style="86" customWidth="1"/>
    <col min="17" max="17" width="11.375" style="86" customWidth="1"/>
    <col min="18" max="18" width="1.4921875" style="86" customWidth="1"/>
    <col min="19" max="16384" width="9.00390625" style="86" customWidth="1"/>
  </cols>
  <sheetData>
    <row r="1" spans="2:15" s="83" customFormat="1" ht="33" customHeight="1">
      <c r="B1" s="198" t="s">
        <v>102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s="83" customFormat="1" ht="13.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3"/>
    </row>
    <row r="3" spans="2:15" s="83" customFormat="1" ht="13.5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5" s="83" customFormat="1" ht="13.5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s="83" customFormat="1" ht="13.5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s="83" customFormat="1" ht="13.5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s="83" customFormat="1" ht="13.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s="83" customFormat="1" ht="13.5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2:15" s="83" customFormat="1" ht="13.5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s="83" customFormat="1" ht="13.5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2:15" s="83" customFormat="1" ht="13.5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5" s="83" customFormat="1" ht="13.5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2:15" s="83" customFormat="1" ht="13.5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s="83" customFormat="1" ht="13.5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2:15" s="83" customFormat="1" ht="13.5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2:15" s="83" customFormat="1" ht="13.5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2:15" s="83" customFormat="1" ht="13.5"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2:15" s="83" customFormat="1" ht="13.5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2:15" s="83" customFormat="1" ht="13.5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2:15" s="83" customFormat="1" ht="13.5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2:15" s="83" customFormat="1" ht="13.5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2:15" s="83" customFormat="1" ht="13.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2:15" s="83" customFormat="1" ht="13.5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2:15" s="83" customFormat="1" ht="13.5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2:15" s="83" customFormat="1" ht="13.5"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ht="21" customHeight="1">
      <c r="O26" s="87" t="s">
        <v>49</v>
      </c>
    </row>
    <row r="27" spans="2:15" s="88" customFormat="1" ht="20.25" customHeight="1">
      <c r="B27" s="160" t="s">
        <v>96</v>
      </c>
      <c r="C27" s="160" t="s">
        <v>105</v>
      </c>
      <c r="D27" s="160" t="s">
        <v>106</v>
      </c>
      <c r="E27" s="160" t="s">
        <v>107</v>
      </c>
      <c r="F27" s="160" t="s">
        <v>108</v>
      </c>
      <c r="G27" s="160" t="s">
        <v>109</v>
      </c>
      <c r="H27" s="160" t="s">
        <v>110</v>
      </c>
      <c r="I27" s="160" t="s">
        <v>111</v>
      </c>
      <c r="J27" s="160" t="s">
        <v>112</v>
      </c>
      <c r="K27" s="160" t="s">
        <v>113</v>
      </c>
      <c r="L27" s="160" t="s">
        <v>114</v>
      </c>
      <c r="M27" s="160" t="s">
        <v>115</v>
      </c>
      <c r="N27" s="160" t="s">
        <v>116</v>
      </c>
      <c r="O27" s="160" t="s">
        <v>48</v>
      </c>
    </row>
    <row r="28" spans="2:15" s="88" customFormat="1" ht="20.25" customHeight="1">
      <c r="B28" s="160" t="s">
        <v>50</v>
      </c>
      <c r="C28" s="89">
        <v>695.3</v>
      </c>
      <c r="D28" s="89">
        <v>868.8</v>
      </c>
      <c r="E28" s="89">
        <v>968.7</v>
      </c>
      <c r="F28" s="89">
        <v>1054.5</v>
      </c>
      <c r="G28" s="89">
        <v>1136</v>
      </c>
      <c r="H28" s="89">
        <v>1120.4</v>
      </c>
      <c r="I28" s="89">
        <v>1035.2</v>
      </c>
      <c r="J28" s="89">
        <v>798.1</v>
      </c>
      <c r="K28" s="89">
        <v>827.4</v>
      </c>
      <c r="L28" s="89">
        <v>769</v>
      </c>
      <c r="M28" s="89">
        <v>776.8</v>
      </c>
      <c r="N28" s="89">
        <v>892.8</v>
      </c>
      <c r="O28" s="89">
        <f>SUM(C28:N28)</f>
        <v>10943</v>
      </c>
    </row>
    <row r="29" spans="2:15" s="88" customFormat="1" ht="20.25" customHeight="1">
      <c r="B29" s="160" t="s">
        <v>51</v>
      </c>
      <c r="C29" s="89">
        <v>700.9</v>
      </c>
      <c r="D29" s="89">
        <v>917.3</v>
      </c>
      <c r="E29" s="89">
        <v>1003.2</v>
      </c>
      <c r="F29" s="89">
        <v>1079.4</v>
      </c>
      <c r="G29" s="89">
        <v>1200.2</v>
      </c>
      <c r="H29" s="89">
        <v>1143</v>
      </c>
      <c r="I29" s="89">
        <v>1107</v>
      </c>
      <c r="J29" s="89">
        <v>841.2</v>
      </c>
      <c r="K29" s="89">
        <v>811.3</v>
      </c>
      <c r="L29" s="89">
        <v>752.9</v>
      </c>
      <c r="M29" s="89">
        <v>842.2</v>
      </c>
      <c r="N29" s="89">
        <v>908.9</v>
      </c>
      <c r="O29" s="89">
        <f>SUM(C29:N29)</f>
        <v>11307.5</v>
      </c>
    </row>
    <row r="30" spans="2:15" s="88" customFormat="1" ht="20.25" customHeight="1">
      <c r="B30" s="160" t="s">
        <v>52</v>
      </c>
      <c r="C30" s="89">
        <v>694.9</v>
      </c>
      <c r="D30" s="89">
        <v>859.6</v>
      </c>
      <c r="E30" s="89">
        <v>995.4</v>
      </c>
      <c r="F30" s="89">
        <v>1040.8</v>
      </c>
      <c r="G30" s="89">
        <v>1208.3</v>
      </c>
      <c r="H30" s="89">
        <v>1120.4</v>
      </c>
      <c r="I30" s="89">
        <v>1007.9</v>
      </c>
      <c r="J30" s="89">
        <v>842.8</v>
      </c>
      <c r="K30" s="89">
        <v>831.4</v>
      </c>
      <c r="L30" s="89">
        <v>749.6</v>
      </c>
      <c r="M30" s="89">
        <v>820.5</v>
      </c>
      <c r="N30" s="89">
        <v>880.3</v>
      </c>
      <c r="O30" s="89">
        <f>SUM(C30:N30)</f>
        <v>11051.9</v>
      </c>
    </row>
    <row r="31" spans="2:15" s="88" customFormat="1" ht="20.25" customHeight="1">
      <c r="B31" s="160" t="s">
        <v>53</v>
      </c>
      <c r="C31" s="91">
        <v>690.1</v>
      </c>
      <c r="D31" s="89">
        <v>866</v>
      </c>
      <c r="E31" s="89">
        <v>948.1</v>
      </c>
      <c r="F31" s="89">
        <v>991</v>
      </c>
      <c r="G31" s="89">
        <v>1128.8</v>
      </c>
      <c r="H31" s="89">
        <v>1061.6</v>
      </c>
      <c r="I31" s="89">
        <v>991.2</v>
      </c>
      <c r="J31" s="89">
        <v>789.2</v>
      </c>
      <c r="K31" s="89">
        <v>781.2</v>
      </c>
      <c r="L31" s="89">
        <v>717.2</v>
      </c>
      <c r="M31" s="89">
        <v>707.6</v>
      </c>
      <c r="N31" s="89">
        <v>834.5</v>
      </c>
      <c r="O31" s="89">
        <f>SUM(C31:N31)</f>
        <v>10506.500000000002</v>
      </c>
    </row>
    <row r="32" spans="2:15" s="88" customFormat="1" ht="20.25" customHeight="1">
      <c r="B32" s="160" t="s">
        <v>94</v>
      </c>
      <c r="C32" s="91">
        <v>610.3</v>
      </c>
      <c r="D32" s="89">
        <v>761.1</v>
      </c>
      <c r="E32" s="89">
        <v>854.9</v>
      </c>
      <c r="F32" s="89">
        <v>951.7</v>
      </c>
      <c r="G32" s="89">
        <v>1048.5</v>
      </c>
      <c r="H32" s="89">
        <v>1031.3</v>
      </c>
      <c r="I32" s="89">
        <v>889.9</v>
      </c>
      <c r="J32" s="89">
        <v>751</v>
      </c>
      <c r="K32" s="89">
        <v>735.3</v>
      </c>
      <c r="L32" s="89">
        <v>704.7</v>
      </c>
      <c r="M32" s="89">
        <v>749</v>
      </c>
      <c r="N32" s="89">
        <v>808</v>
      </c>
      <c r="O32" s="89">
        <f>SUM(C32:N32)</f>
        <v>9895.7</v>
      </c>
    </row>
    <row r="33" ht="12.75" customHeight="1"/>
  </sheetData>
  <sheetProtection/>
  <mergeCells count="1">
    <mergeCell ref="B1:O1"/>
  </mergeCells>
  <printOptions/>
  <pageMargins left="0.8661417322834646" right="0.7480314960629921" top="0.984251968503937" bottom="0.984251968503937" header="0.5118110236220472" footer="0.5118110236220472"/>
  <pageSetup fitToHeight="1" fitToWidth="1" horizontalDpi="200" verticalDpi="2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2"/>
  <sheetViews>
    <sheetView showZeros="0" zoomScale="75" zoomScaleNormal="75" zoomScalePageLayoutView="0" workbookViewId="0" topLeftCell="A4">
      <selection activeCell="Q11" sqref="Q11"/>
    </sheetView>
  </sheetViews>
  <sheetFormatPr defaultColWidth="9.00390625" defaultRowHeight="13.5"/>
  <cols>
    <col min="1" max="1" width="5.125" style="86" customWidth="1"/>
    <col min="2" max="2" width="11.75390625" style="86" customWidth="1"/>
    <col min="3" max="14" width="9.625" style="86" customWidth="1"/>
    <col min="15" max="17" width="9.50390625" style="86" customWidth="1"/>
    <col min="18" max="16384" width="9.00390625" style="86" customWidth="1"/>
  </cols>
  <sheetData>
    <row r="1" spans="2:15" s="83" customFormat="1" ht="30.75" customHeight="1">
      <c r="B1" s="198" t="s">
        <v>103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s="83" customFormat="1" ht="27.75" customHeigh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3"/>
    </row>
    <row r="3" spans="2:15" s="83" customFormat="1" ht="27.75" customHeigh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5" s="83" customFormat="1" ht="27.75" customHeight="1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s="83" customFormat="1" ht="27.7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s="83" customFormat="1" ht="27.75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s="83" customFormat="1" ht="27.75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s="83" customFormat="1" ht="27.7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2:15" s="83" customFormat="1" ht="27.7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s="83" customFormat="1" ht="27.7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2:15" s="83" customFormat="1" ht="27.7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5" s="83" customFormat="1" ht="27.75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2:15" s="83" customFormat="1" ht="27.7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s="83" customFormat="1" ht="27.75" customHeight="1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2:15" s="83" customFormat="1" ht="27.75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2:15" s="83" customFormat="1" ht="27.75" customHeight="1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7" t="s">
        <v>49</v>
      </c>
    </row>
    <row r="17" spans="2:15" s="88" customFormat="1" ht="19.5" customHeight="1">
      <c r="B17" s="160" t="s">
        <v>97</v>
      </c>
      <c r="C17" s="160" t="s">
        <v>105</v>
      </c>
      <c r="D17" s="160" t="s">
        <v>106</v>
      </c>
      <c r="E17" s="160" t="s">
        <v>107</v>
      </c>
      <c r="F17" s="160" t="s">
        <v>108</v>
      </c>
      <c r="G17" s="160" t="s">
        <v>109</v>
      </c>
      <c r="H17" s="160" t="s">
        <v>110</v>
      </c>
      <c r="I17" s="160" t="s">
        <v>111</v>
      </c>
      <c r="J17" s="160" t="s">
        <v>112</v>
      </c>
      <c r="K17" s="160" t="s">
        <v>113</v>
      </c>
      <c r="L17" s="160" t="s">
        <v>114</v>
      </c>
      <c r="M17" s="160" t="s">
        <v>115</v>
      </c>
      <c r="N17" s="160" t="s">
        <v>116</v>
      </c>
      <c r="O17" s="160" t="s">
        <v>48</v>
      </c>
    </row>
    <row r="18" spans="2:15" s="88" customFormat="1" ht="19.5" customHeight="1">
      <c r="B18" s="160" t="s">
        <v>50</v>
      </c>
      <c r="C18" s="89">
        <v>51.2</v>
      </c>
      <c r="D18" s="89">
        <v>79.1</v>
      </c>
      <c r="E18" s="89">
        <v>75</v>
      </c>
      <c r="F18" s="89">
        <v>78.6</v>
      </c>
      <c r="G18" s="89">
        <v>115.7</v>
      </c>
      <c r="H18" s="89">
        <v>77.2</v>
      </c>
      <c r="I18" s="89">
        <v>68.4</v>
      </c>
      <c r="J18" s="89">
        <v>49.9</v>
      </c>
      <c r="K18" s="89">
        <v>57.9</v>
      </c>
      <c r="L18" s="89">
        <v>45.6</v>
      </c>
      <c r="M18" s="89">
        <v>42.5</v>
      </c>
      <c r="N18" s="89">
        <v>59.8</v>
      </c>
      <c r="O18" s="89">
        <f>SUM(C18:N18)</f>
        <v>800.8999999999999</v>
      </c>
    </row>
    <row r="19" spans="2:15" s="88" customFormat="1" ht="19.5" customHeight="1">
      <c r="B19" s="160" t="s">
        <v>51</v>
      </c>
      <c r="C19" s="89">
        <v>52.2</v>
      </c>
      <c r="D19" s="89">
        <v>94.1</v>
      </c>
      <c r="E19" s="89">
        <v>77.9</v>
      </c>
      <c r="F19" s="89">
        <v>86.4</v>
      </c>
      <c r="G19" s="89">
        <v>120.4</v>
      </c>
      <c r="H19" s="89">
        <v>80.4</v>
      </c>
      <c r="I19" s="89">
        <v>70.2</v>
      </c>
      <c r="J19" s="89">
        <v>51</v>
      </c>
      <c r="K19" s="89">
        <v>59.2</v>
      </c>
      <c r="L19" s="89">
        <v>46.4</v>
      </c>
      <c r="M19" s="89">
        <v>47.9</v>
      </c>
      <c r="N19" s="89">
        <v>57.6</v>
      </c>
      <c r="O19" s="89">
        <f>SUM(C19:N19)</f>
        <v>843.7</v>
      </c>
    </row>
    <row r="20" spans="2:15" s="88" customFormat="1" ht="19.5" customHeight="1">
      <c r="B20" s="160" t="s">
        <v>52</v>
      </c>
      <c r="C20" s="89">
        <v>52</v>
      </c>
      <c r="D20" s="89">
        <v>84.2</v>
      </c>
      <c r="E20" s="89">
        <v>85.4</v>
      </c>
      <c r="F20" s="89">
        <v>75.8</v>
      </c>
      <c r="G20" s="89">
        <v>111.8</v>
      </c>
      <c r="H20" s="89">
        <v>79.3</v>
      </c>
      <c r="I20" s="89">
        <v>66.2</v>
      </c>
      <c r="J20" s="89">
        <v>51.2</v>
      </c>
      <c r="K20" s="89">
        <v>60.3</v>
      </c>
      <c r="L20" s="89">
        <v>48.5</v>
      </c>
      <c r="M20" s="89">
        <v>49.2</v>
      </c>
      <c r="N20" s="89">
        <v>57</v>
      </c>
      <c r="O20" s="89">
        <f>SUM(C20:N20)</f>
        <v>820.9000000000001</v>
      </c>
    </row>
    <row r="21" spans="2:15" s="88" customFormat="1" ht="19.5" customHeight="1">
      <c r="B21" s="160" t="s">
        <v>53</v>
      </c>
      <c r="C21" s="89">
        <v>48.8</v>
      </c>
      <c r="D21" s="89">
        <v>70.4</v>
      </c>
      <c r="E21" s="89">
        <v>85.4</v>
      </c>
      <c r="F21" s="89">
        <v>64.7</v>
      </c>
      <c r="G21" s="89">
        <v>109.5</v>
      </c>
      <c r="H21" s="89">
        <v>78.1</v>
      </c>
      <c r="I21" s="89">
        <v>64.5</v>
      </c>
      <c r="J21" s="89">
        <v>50.6</v>
      </c>
      <c r="K21" s="89">
        <v>66.5</v>
      </c>
      <c r="L21" s="89">
        <v>48.8</v>
      </c>
      <c r="M21" s="89">
        <v>45.3</v>
      </c>
      <c r="N21" s="89">
        <v>55.1</v>
      </c>
      <c r="O21" s="89">
        <f>SUM(C21:N21)</f>
        <v>787.6999999999999</v>
      </c>
    </row>
    <row r="22" spans="2:15" s="88" customFormat="1" ht="19.5" customHeight="1">
      <c r="B22" s="160" t="s">
        <v>94</v>
      </c>
      <c r="C22" s="89">
        <v>51</v>
      </c>
      <c r="D22" s="89">
        <v>76.8</v>
      </c>
      <c r="E22" s="89">
        <v>84</v>
      </c>
      <c r="F22" s="89">
        <v>73.1</v>
      </c>
      <c r="G22" s="89">
        <v>101</v>
      </c>
      <c r="H22" s="89">
        <v>93.4</v>
      </c>
      <c r="I22" s="89">
        <v>62.4</v>
      </c>
      <c r="J22" s="89">
        <v>55.8</v>
      </c>
      <c r="K22" s="89">
        <v>51.9</v>
      </c>
      <c r="L22" s="89">
        <v>49.6</v>
      </c>
      <c r="M22" s="89">
        <v>40.8</v>
      </c>
      <c r="N22" s="89">
        <v>53.6</v>
      </c>
      <c r="O22" s="89">
        <f>SUM(C22:N22)</f>
        <v>793.3999999999999</v>
      </c>
    </row>
    <row r="23" ht="27.75" customHeight="1"/>
  </sheetData>
  <sheetProtection/>
  <mergeCells count="1">
    <mergeCell ref="B1:O1"/>
  </mergeCells>
  <printOptions/>
  <pageMargins left="0.7874015748031497" right="0" top="0.984251968503937" bottom="0" header="0.5118110236220472" footer="0.5118110236220472"/>
  <pageSetup horizontalDpi="200" verticalDpi="2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="75" zoomScaleNormal="75" zoomScalePageLayoutView="0" workbookViewId="0" topLeftCell="A4">
      <selection activeCell="P15" sqref="P15"/>
    </sheetView>
  </sheetViews>
  <sheetFormatPr defaultColWidth="9.00390625" defaultRowHeight="13.5"/>
  <cols>
    <col min="1" max="1" width="5.125" style="86" customWidth="1"/>
    <col min="2" max="2" width="11.875" style="86" customWidth="1"/>
    <col min="3" max="14" width="9.125" style="86" customWidth="1"/>
    <col min="15" max="24" width="9.75390625" style="86" customWidth="1"/>
    <col min="25" max="16384" width="9.00390625" style="86" customWidth="1"/>
  </cols>
  <sheetData>
    <row r="1" spans="2:15" s="83" customFormat="1" ht="30.75" customHeight="1">
      <c r="B1" s="198" t="s">
        <v>104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s="83" customFormat="1" ht="20.25" customHeigh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3"/>
    </row>
    <row r="3" spans="2:15" s="83" customFormat="1" ht="20.25" customHeigh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5" s="83" customFormat="1" ht="20.25" customHeight="1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s="83" customFormat="1" ht="20.2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s="83" customFormat="1" ht="20.25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s="83" customFormat="1" ht="20.25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s="83" customFormat="1" ht="20.2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2:15" s="83" customFormat="1" ht="20.2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s="83" customFormat="1" ht="20.2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2:15" s="83" customFormat="1" ht="20.2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5" s="83" customFormat="1" ht="20.25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2:15" s="83" customFormat="1" ht="20.2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s="83" customFormat="1" ht="20.25" customHeight="1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2:15" s="83" customFormat="1" ht="20.25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2:15" s="83" customFormat="1" ht="20.25" customHeight="1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2:15" s="83" customFormat="1" ht="20.25" customHeight="1"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2:15" s="83" customFormat="1" ht="20.25" customHeight="1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2:15" s="83" customFormat="1" ht="20.25" customHeight="1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ht="20.25" customHeight="1">
      <c r="O20" s="87" t="s">
        <v>49</v>
      </c>
    </row>
    <row r="21" spans="2:15" s="88" customFormat="1" ht="20.25" customHeight="1">
      <c r="B21" s="160" t="s">
        <v>98</v>
      </c>
      <c r="C21" s="160" t="s">
        <v>105</v>
      </c>
      <c r="D21" s="160" t="s">
        <v>106</v>
      </c>
      <c r="E21" s="160" t="s">
        <v>107</v>
      </c>
      <c r="F21" s="160" t="s">
        <v>108</v>
      </c>
      <c r="G21" s="160" t="s">
        <v>109</v>
      </c>
      <c r="H21" s="160" t="s">
        <v>110</v>
      </c>
      <c r="I21" s="160" t="s">
        <v>111</v>
      </c>
      <c r="J21" s="160" t="s">
        <v>112</v>
      </c>
      <c r="K21" s="160" t="s">
        <v>113</v>
      </c>
      <c r="L21" s="160" t="s">
        <v>114</v>
      </c>
      <c r="M21" s="160" t="s">
        <v>115</v>
      </c>
      <c r="N21" s="160" t="s">
        <v>116</v>
      </c>
      <c r="O21" s="160" t="s">
        <v>48</v>
      </c>
    </row>
    <row r="22" spans="2:15" s="88" customFormat="1" ht="20.25" customHeight="1">
      <c r="B22" s="160" t="s">
        <v>50</v>
      </c>
      <c r="C22" s="89">
        <v>75.6</v>
      </c>
      <c r="D22" s="89">
        <v>89</v>
      </c>
      <c r="E22" s="89">
        <v>81.3</v>
      </c>
      <c r="F22" s="89">
        <v>120.2</v>
      </c>
      <c r="G22" s="89">
        <v>199.7</v>
      </c>
      <c r="H22" s="89">
        <v>92.7</v>
      </c>
      <c r="I22" s="89">
        <v>67.8</v>
      </c>
      <c r="J22" s="89">
        <v>47.7</v>
      </c>
      <c r="K22" s="89">
        <v>56.6</v>
      </c>
      <c r="L22" s="89">
        <v>40.9</v>
      </c>
      <c r="M22" s="89">
        <v>35.3</v>
      </c>
      <c r="N22" s="89">
        <v>54.4</v>
      </c>
      <c r="O22" s="89">
        <f>SUM(C22:N22)</f>
        <v>961.1999999999999</v>
      </c>
    </row>
    <row r="23" spans="2:15" s="88" customFormat="1" ht="20.25" customHeight="1">
      <c r="B23" s="160" t="s">
        <v>51</v>
      </c>
      <c r="C23" s="89">
        <v>69.5</v>
      </c>
      <c r="D23" s="89">
        <v>90.5</v>
      </c>
      <c r="E23" s="89">
        <v>77.6</v>
      </c>
      <c r="F23" s="89">
        <v>114.8</v>
      </c>
      <c r="G23" s="89">
        <v>198.7</v>
      </c>
      <c r="H23" s="89">
        <v>84.9</v>
      </c>
      <c r="I23" s="89">
        <v>65.1</v>
      </c>
      <c r="J23" s="90">
        <v>47.3</v>
      </c>
      <c r="K23" s="90">
        <v>54.6</v>
      </c>
      <c r="L23" s="89">
        <v>38.9</v>
      </c>
      <c r="M23" s="89">
        <v>35.7</v>
      </c>
      <c r="N23" s="89">
        <v>52.9</v>
      </c>
      <c r="O23" s="89">
        <f>SUM(C23:N23)</f>
        <v>930.4999999999999</v>
      </c>
    </row>
    <row r="24" spans="2:15" s="88" customFormat="1" ht="20.25" customHeight="1">
      <c r="B24" s="160" t="s">
        <v>52</v>
      </c>
      <c r="C24" s="89">
        <v>72.9</v>
      </c>
      <c r="D24" s="89">
        <v>81.8</v>
      </c>
      <c r="E24" s="89">
        <v>77.1</v>
      </c>
      <c r="F24" s="89">
        <v>107.9</v>
      </c>
      <c r="G24" s="89">
        <v>184.6</v>
      </c>
      <c r="H24" s="89">
        <v>99.3</v>
      </c>
      <c r="I24" s="89">
        <v>72.4</v>
      </c>
      <c r="J24" s="90">
        <v>52.7</v>
      </c>
      <c r="K24" s="90">
        <v>59.7</v>
      </c>
      <c r="L24" s="89">
        <v>40.4</v>
      </c>
      <c r="M24" s="89">
        <v>37.6</v>
      </c>
      <c r="N24" s="89">
        <v>57.6</v>
      </c>
      <c r="O24" s="89">
        <f>SUM(C24:N24)</f>
        <v>944</v>
      </c>
    </row>
    <row r="25" spans="2:15" s="88" customFormat="1" ht="20.25" customHeight="1">
      <c r="B25" s="160" t="s">
        <v>53</v>
      </c>
      <c r="C25" s="89">
        <v>69.1</v>
      </c>
      <c r="D25" s="89">
        <v>90.9</v>
      </c>
      <c r="E25" s="89">
        <v>89.1</v>
      </c>
      <c r="F25" s="89">
        <v>116.1</v>
      </c>
      <c r="G25" s="89">
        <v>193.6</v>
      </c>
      <c r="H25" s="89">
        <v>92.2</v>
      </c>
      <c r="I25" s="89">
        <v>88.4</v>
      </c>
      <c r="J25" s="90">
        <v>45.2</v>
      </c>
      <c r="K25" s="90">
        <v>54.4</v>
      </c>
      <c r="L25" s="89">
        <v>36.7</v>
      </c>
      <c r="M25" s="89">
        <v>32.6</v>
      </c>
      <c r="N25" s="89">
        <v>50.1</v>
      </c>
      <c r="O25" s="89">
        <f>SUM(C25:N25)</f>
        <v>958.4000000000001</v>
      </c>
    </row>
    <row r="26" spans="2:15" s="88" customFormat="1" ht="20.25" customHeight="1">
      <c r="B26" s="160" t="s">
        <v>94</v>
      </c>
      <c r="C26" s="89">
        <v>59</v>
      </c>
      <c r="D26" s="89">
        <v>79.5</v>
      </c>
      <c r="E26" s="89">
        <v>67.7</v>
      </c>
      <c r="F26" s="89">
        <v>103.9</v>
      </c>
      <c r="G26" s="89">
        <v>173.6</v>
      </c>
      <c r="H26" s="89">
        <v>101.5</v>
      </c>
      <c r="I26" s="89">
        <v>55.9</v>
      </c>
      <c r="J26" s="90">
        <v>41.1</v>
      </c>
      <c r="K26" s="90">
        <v>49.9</v>
      </c>
      <c r="L26" s="89">
        <v>36</v>
      </c>
      <c r="M26" s="89">
        <v>32.3</v>
      </c>
      <c r="N26" s="89">
        <v>49.2</v>
      </c>
      <c r="O26" s="89">
        <f>SUM(C26:N26)</f>
        <v>849.6</v>
      </c>
    </row>
    <row r="27" spans="3:10" ht="12.75" customHeight="1">
      <c r="C27" s="92"/>
      <c r="D27" s="92"/>
      <c r="E27" s="92"/>
      <c r="F27" s="92"/>
      <c r="G27" s="93"/>
      <c r="H27" s="93"/>
      <c r="I27" s="93"/>
      <c r="J27" s="93"/>
    </row>
    <row r="28" ht="14.25"/>
    <row r="29" ht="14.25"/>
  </sheetData>
  <sheetProtection/>
  <mergeCells count="1">
    <mergeCell ref="B1:O1"/>
  </mergeCells>
  <printOptions/>
  <pageMargins left="0.5905511811023623" right="0" top="0.984251968503937" bottom="0" header="0.5118110236220472" footer="0.5118110236220472"/>
  <pageSetup horizontalDpi="200" verticalDpi="200" orientation="landscape" paperSize="9" scale="9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0"/>
  <sheetViews>
    <sheetView showZeros="0" zoomScale="75" zoomScaleNormal="75" zoomScalePageLayoutView="0" workbookViewId="0" topLeftCell="A4">
      <selection activeCell="C18" sqref="C18"/>
    </sheetView>
  </sheetViews>
  <sheetFormatPr defaultColWidth="9.00390625" defaultRowHeight="13.5"/>
  <cols>
    <col min="1" max="1" width="2.00390625" style="2" customWidth="1"/>
    <col min="2" max="10" width="16.625" style="2" customWidth="1"/>
    <col min="11" max="16384" width="9.00390625" style="2" customWidth="1"/>
  </cols>
  <sheetData>
    <row r="1" spans="3:10" ht="17.25" customHeight="1">
      <c r="C1" s="29"/>
      <c r="D1" s="29"/>
      <c r="G1" s="29"/>
      <c r="H1" s="29"/>
      <c r="J1" s="3"/>
    </row>
    <row r="2" spans="2:10" ht="31.5" customHeight="1">
      <c r="B2" s="201" t="s">
        <v>101</v>
      </c>
      <c r="C2" s="202"/>
      <c r="D2" s="202"/>
      <c r="E2" s="202"/>
      <c r="F2" s="202"/>
      <c r="G2" s="202"/>
      <c r="H2" s="202"/>
      <c r="I2" s="202"/>
      <c r="J2" s="202"/>
    </row>
    <row r="3" spans="2:10" ht="22.5" customHeight="1" thickBot="1">
      <c r="B3" s="4"/>
      <c r="C3" s="28"/>
      <c r="D3" s="28"/>
      <c r="E3" s="4"/>
      <c r="F3" s="4"/>
      <c r="G3" s="28"/>
      <c r="H3" s="28"/>
      <c r="J3" s="68" t="s">
        <v>2</v>
      </c>
    </row>
    <row r="4" spans="2:10" ht="31.5" customHeight="1">
      <c r="B4" s="203"/>
      <c r="C4" s="205" t="s">
        <v>8</v>
      </c>
      <c r="D4" s="206"/>
      <c r="E4" s="206"/>
      <c r="F4" s="206"/>
      <c r="G4" s="205" t="s">
        <v>9</v>
      </c>
      <c r="H4" s="206"/>
      <c r="I4" s="206"/>
      <c r="J4" s="207"/>
    </row>
    <row r="5" spans="2:10" ht="31.5" customHeight="1" thickBot="1">
      <c r="B5" s="204"/>
      <c r="C5" s="5" t="s">
        <v>99</v>
      </c>
      <c r="D5" s="6" t="s">
        <v>100</v>
      </c>
      <c r="E5" s="7" t="s">
        <v>5</v>
      </c>
      <c r="F5" s="8" t="s">
        <v>23</v>
      </c>
      <c r="G5" s="5" t="s">
        <v>99</v>
      </c>
      <c r="H5" s="6" t="s">
        <v>100</v>
      </c>
      <c r="I5" s="9" t="s">
        <v>5</v>
      </c>
      <c r="J5" s="10" t="s">
        <v>22</v>
      </c>
    </row>
    <row r="6" spans="2:10" s="11" customFormat="1" ht="31.5" customHeight="1">
      <c r="B6" s="20" t="s">
        <v>10</v>
      </c>
      <c r="C6" s="22">
        <v>465982</v>
      </c>
      <c r="D6" s="18">
        <v>509300</v>
      </c>
      <c r="E6" s="47">
        <f aca="true" t="shared" si="0" ref="E6:E11">+C6/D6</f>
        <v>0.9149460043196544</v>
      </c>
      <c r="F6" s="153">
        <f aca="true" t="shared" si="1" ref="F6:F11">+C6-D6</f>
        <v>-43318</v>
      </c>
      <c r="G6" s="48">
        <v>610317</v>
      </c>
      <c r="H6" s="49">
        <v>690088</v>
      </c>
      <c r="I6" s="47">
        <f aca="true" t="shared" si="2" ref="I6:I11">+G6/H6</f>
        <v>0.8844045976744995</v>
      </c>
      <c r="J6" s="154">
        <f aca="true" t="shared" si="3" ref="J6:J11">+G6-H6</f>
        <v>-79771</v>
      </c>
    </row>
    <row r="7" spans="2:10" s="11" customFormat="1" ht="31.5" customHeight="1">
      <c r="B7" s="12" t="s">
        <v>11</v>
      </c>
      <c r="C7" s="23">
        <v>446598</v>
      </c>
      <c r="D7" s="13">
        <v>470596</v>
      </c>
      <c r="E7" s="50">
        <f t="shared" si="0"/>
        <v>0.9490050914159917</v>
      </c>
      <c r="F7" s="161">
        <f t="shared" si="1"/>
        <v>-23998</v>
      </c>
      <c r="G7" s="23">
        <v>761082</v>
      </c>
      <c r="H7" s="13">
        <v>865978</v>
      </c>
      <c r="I7" s="50">
        <f t="shared" si="2"/>
        <v>0.8788699020067484</v>
      </c>
      <c r="J7" s="162">
        <f t="shared" si="3"/>
        <v>-104896</v>
      </c>
    </row>
    <row r="8" spans="2:10" s="11" customFormat="1" ht="31.5" customHeight="1">
      <c r="B8" s="12" t="s">
        <v>12</v>
      </c>
      <c r="C8" s="23">
        <v>428473</v>
      </c>
      <c r="D8" s="13">
        <v>448321</v>
      </c>
      <c r="E8" s="50">
        <f t="shared" si="0"/>
        <v>0.9557281501424203</v>
      </c>
      <c r="F8" s="161">
        <f t="shared" si="1"/>
        <v>-19848</v>
      </c>
      <c r="G8" s="23">
        <v>854909</v>
      </c>
      <c r="H8" s="13">
        <v>948139</v>
      </c>
      <c r="I8" s="50">
        <f t="shared" si="2"/>
        <v>0.9016705356493088</v>
      </c>
      <c r="J8" s="162">
        <f t="shared" si="3"/>
        <v>-93230</v>
      </c>
    </row>
    <row r="9" spans="2:10" s="11" customFormat="1" ht="31.5" customHeight="1">
      <c r="B9" s="12" t="s">
        <v>13</v>
      </c>
      <c r="C9" s="23">
        <v>535619</v>
      </c>
      <c r="D9" s="13">
        <v>536584</v>
      </c>
      <c r="E9" s="50">
        <f t="shared" si="0"/>
        <v>0.9982015863313106</v>
      </c>
      <c r="F9" s="161">
        <f t="shared" si="1"/>
        <v>-965</v>
      </c>
      <c r="G9" s="23">
        <v>951662</v>
      </c>
      <c r="H9" s="13">
        <v>990958</v>
      </c>
      <c r="I9" s="50">
        <f t="shared" si="2"/>
        <v>0.9603454435001282</v>
      </c>
      <c r="J9" s="162">
        <f t="shared" si="3"/>
        <v>-39296</v>
      </c>
    </row>
    <row r="10" spans="2:10" s="11" customFormat="1" ht="31.5" customHeight="1">
      <c r="B10" s="12" t="s">
        <v>14</v>
      </c>
      <c r="C10" s="23">
        <v>618915</v>
      </c>
      <c r="D10" s="13">
        <v>649675</v>
      </c>
      <c r="E10" s="50">
        <f t="shared" si="0"/>
        <v>0.952653249701774</v>
      </c>
      <c r="F10" s="161">
        <f t="shared" si="1"/>
        <v>-30760</v>
      </c>
      <c r="G10" s="23">
        <v>1048475</v>
      </c>
      <c r="H10" s="13">
        <v>1128751</v>
      </c>
      <c r="I10" s="50">
        <f t="shared" si="2"/>
        <v>0.9288806831621854</v>
      </c>
      <c r="J10" s="162">
        <f t="shared" si="3"/>
        <v>-80276</v>
      </c>
    </row>
    <row r="11" spans="2:10" s="11" customFormat="1" ht="31.5" customHeight="1">
      <c r="B11" s="12" t="s">
        <v>15</v>
      </c>
      <c r="C11" s="23">
        <v>529404</v>
      </c>
      <c r="D11" s="13">
        <v>557595</v>
      </c>
      <c r="E11" s="50">
        <f t="shared" si="0"/>
        <v>0.9494417991553009</v>
      </c>
      <c r="F11" s="161">
        <f t="shared" si="1"/>
        <v>-28191</v>
      </c>
      <c r="G11" s="23">
        <v>1031256</v>
      </c>
      <c r="H11" s="13">
        <v>1061583</v>
      </c>
      <c r="I11" s="50">
        <f t="shared" si="2"/>
        <v>0.9714322855584537</v>
      </c>
      <c r="J11" s="162">
        <f t="shared" si="3"/>
        <v>-30327</v>
      </c>
    </row>
    <row r="12" spans="2:10" s="11" customFormat="1" ht="31.5" customHeight="1">
      <c r="B12" s="12" t="s">
        <v>16</v>
      </c>
      <c r="C12" s="23">
        <v>497395</v>
      </c>
      <c r="D12" s="13">
        <v>562852</v>
      </c>
      <c r="E12" s="50">
        <f aca="true" t="shared" si="4" ref="E12:E18">+C12/D12</f>
        <v>0.883704774967487</v>
      </c>
      <c r="F12" s="161">
        <f aca="true" t="shared" si="5" ref="F12:F17">+C12-D12</f>
        <v>-65457</v>
      </c>
      <c r="G12" s="23">
        <v>889934</v>
      </c>
      <c r="H12" s="13">
        <v>991248</v>
      </c>
      <c r="I12" s="50">
        <f aca="true" t="shared" si="6" ref="I12:I18">+G12/H12</f>
        <v>0.8977914709537875</v>
      </c>
      <c r="J12" s="162">
        <f>+G12-H12</f>
        <v>-101314</v>
      </c>
    </row>
    <row r="13" spans="2:10" s="11" customFormat="1" ht="31.5" customHeight="1">
      <c r="B13" s="12" t="s">
        <v>17</v>
      </c>
      <c r="C13" s="23">
        <v>447000</v>
      </c>
      <c r="D13" s="13">
        <v>510754</v>
      </c>
      <c r="E13" s="50">
        <f t="shared" si="4"/>
        <v>0.8751766995461612</v>
      </c>
      <c r="F13" s="161">
        <f t="shared" si="5"/>
        <v>-63754</v>
      </c>
      <c r="G13" s="23">
        <v>751002</v>
      </c>
      <c r="H13" s="13">
        <v>789179</v>
      </c>
      <c r="I13" s="50">
        <f t="shared" si="6"/>
        <v>0.9516244096713167</v>
      </c>
      <c r="J13" s="162">
        <f>+G13-H13</f>
        <v>-38177</v>
      </c>
    </row>
    <row r="14" spans="2:10" s="11" customFormat="1" ht="31.5" customHeight="1">
      <c r="B14" s="12" t="s">
        <v>18</v>
      </c>
      <c r="C14" s="23">
        <v>455201</v>
      </c>
      <c r="D14" s="13">
        <v>499736</v>
      </c>
      <c r="E14" s="50">
        <f t="shared" si="4"/>
        <v>0.9108829461955913</v>
      </c>
      <c r="F14" s="161">
        <f t="shared" si="5"/>
        <v>-44535</v>
      </c>
      <c r="G14" s="23">
        <v>735289</v>
      </c>
      <c r="H14" s="13">
        <v>781156</v>
      </c>
      <c r="I14" s="50">
        <f t="shared" si="6"/>
        <v>0.9412831751916391</v>
      </c>
      <c r="J14" s="162">
        <f>+G14-H14</f>
        <v>-45867</v>
      </c>
    </row>
    <row r="15" spans="2:10" s="11" customFormat="1" ht="31.5" customHeight="1">
      <c r="B15" s="12" t="s">
        <v>19</v>
      </c>
      <c r="C15" s="23">
        <v>444278</v>
      </c>
      <c r="D15" s="13">
        <v>449589</v>
      </c>
      <c r="E15" s="50">
        <f t="shared" si="4"/>
        <v>0.9881869885606632</v>
      </c>
      <c r="F15" s="161">
        <f t="shared" si="5"/>
        <v>-5311</v>
      </c>
      <c r="G15" s="23">
        <v>704742</v>
      </c>
      <c r="H15" s="13">
        <v>717245</v>
      </c>
      <c r="I15" s="50">
        <f t="shared" si="6"/>
        <v>0.9825680206902802</v>
      </c>
      <c r="J15" s="162">
        <f>+G15-H15</f>
        <v>-12503</v>
      </c>
    </row>
    <row r="16" spans="2:10" s="11" customFormat="1" ht="31.5" customHeight="1">
      <c r="B16" s="12" t="s">
        <v>20</v>
      </c>
      <c r="C16" s="23">
        <v>470635</v>
      </c>
      <c r="D16" s="13">
        <v>443486</v>
      </c>
      <c r="E16" s="50">
        <f t="shared" si="4"/>
        <v>1.0612172650320415</v>
      </c>
      <c r="F16" s="26">
        <f t="shared" si="5"/>
        <v>27149</v>
      </c>
      <c r="G16" s="23">
        <v>749014</v>
      </c>
      <c r="H16" s="13">
        <v>707563</v>
      </c>
      <c r="I16" s="50">
        <f t="shared" si="6"/>
        <v>1.0585827693081746</v>
      </c>
      <c r="J16" s="1">
        <f>+G16-H16</f>
        <v>41451</v>
      </c>
    </row>
    <row r="17" spans="2:10" ht="31.5" customHeight="1" thickBot="1">
      <c r="B17" s="21" t="s">
        <v>21</v>
      </c>
      <c r="C17" s="24">
        <v>574374</v>
      </c>
      <c r="D17" s="19">
        <v>571811</v>
      </c>
      <c r="E17" s="50">
        <f t="shared" si="4"/>
        <v>1.0044822502540176</v>
      </c>
      <c r="F17" s="27">
        <f t="shared" si="5"/>
        <v>2563</v>
      </c>
      <c r="G17" s="23">
        <v>807988</v>
      </c>
      <c r="H17" s="13">
        <v>834546</v>
      </c>
      <c r="I17" s="50">
        <f t="shared" si="6"/>
        <v>0.9681767092526955</v>
      </c>
      <c r="J17" s="1" t="s">
        <v>121</v>
      </c>
    </row>
    <row r="18" spans="2:10" ht="31.5" customHeight="1" thickBot="1">
      <c r="B18" s="14" t="s">
        <v>3</v>
      </c>
      <c r="C18" s="16">
        <f>SUM(C6:C17)</f>
        <v>5913874</v>
      </c>
      <c r="D18" s="15">
        <f>SUM(D6:D17)</f>
        <v>6210299</v>
      </c>
      <c r="E18" s="53">
        <f t="shared" si="4"/>
        <v>0.9522688038047765</v>
      </c>
      <c r="F18" s="155">
        <f>SUM(F6:F17)</f>
        <v>-296425</v>
      </c>
      <c r="G18" s="25">
        <f>SUM(G6:G17)</f>
        <v>9895670</v>
      </c>
      <c r="H18" s="15">
        <f>SUM(H6:H17)</f>
        <v>10506434</v>
      </c>
      <c r="I18" s="53">
        <f t="shared" si="6"/>
        <v>0.9418676213070962</v>
      </c>
      <c r="J18" s="156">
        <f>SUM(J6:J17)</f>
        <v>-584206</v>
      </c>
    </row>
    <row r="19" spans="2:10" ht="31.5" customHeight="1">
      <c r="B19" s="199" t="s">
        <v>120</v>
      </c>
      <c r="C19" s="200"/>
      <c r="D19" s="200"/>
      <c r="E19" s="200"/>
      <c r="F19" s="200"/>
      <c r="G19" s="200"/>
      <c r="H19" s="200"/>
      <c r="I19" s="200"/>
      <c r="J19" s="17"/>
    </row>
    <row r="20" spans="2:9" ht="14.25">
      <c r="B20" s="199"/>
      <c r="C20" s="200"/>
      <c r="D20" s="200"/>
      <c r="E20" s="200"/>
      <c r="F20" s="200"/>
      <c r="G20" s="200"/>
      <c r="H20" s="200"/>
      <c r="I20" s="200"/>
    </row>
  </sheetData>
  <sheetProtection/>
  <mergeCells count="6">
    <mergeCell ref="B20:I20"/>
    <mergeCell ref="B2:J2"/>
    <mergeCell ref="B4:B5"/>
    <mergeCell ref="B19:I19"/>
    <mergeCell ref="C4:F4"/>
    <mergeCell ref="G4:J4"/>
  </mergeCells>
  <printOptions/>
  <pageMargins left="0.8661417322834646" right="0.7480314960629921" top="0.984251968503937" bottom="0" header="0.5118110236220472" footer="0.5118110236220472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観光局</cp:lastModifiedBy>
  <cp:lastPrinted>2010-04-26T06:04:58Z</cp:lastPrinted>
  <dcterms:created xsi:type="dcterms:W3CDTF">1999-06-23T05:02:56Z</dcterms:created>
  <dcterms:modified xsi:type="dcterms:W3CDTF">2013-12-11T07:36:36Z</dcterms:modified>
  <cp:category/>
  <cp:version/>
  <cp:contentType/>
  <cp:contentStatus/>
</cp:coreProperties>
</file>