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来道者輸送実績" sheetId="1" r:id="rId1"/>
    <sheet name="発地空港別来道者数" sheetId="2" r:id="rId2"/>
    <sheet name="空港別来道者数" sheetId="3" r:id="rId3"/>
    <sheet name="合計" sheetId="4" r:id="rId4"/>
    <sheet name="航空機" sheetId="5" r:id="rId5"/>
    <sheet name="フェリー" sheetId="6" r:id="rId6"/>
    <sheet name="ＪＲ" sheetId="7" r:id="rId7"/>
    <sheet name="北海道と沖縄県の旅客輸送実績" sheetId="8" r:id="rId8"/>
  </sheets>
  <externalReferences>
    <externalReference r:id="rId11"/>
  </externalReferences>
  <definedNames>
    <definedName name="atesaki">'[1]その他'!#REF!</definedName>
    <definedName name="e">#REF!</definedName>
    <definedName name="G">#REF!</definedName>
    <definedName name="G1">#REF!</definedName>
    <definedName name="G2">#REF!</definedName>
    <definedName name="G3">#REF!</definedName>
    <definedName name="G4">#REF!</definedName>
    <definedName name="ga">#REF!</definedName>
    <definedName name="MACRO">#REF!</definedName>
    <definedName name="p">#REF!</definedName>
    <definedName name="PRINT">#REF!</definedName>
    <definedName name="_xlnm.Print_Area" localSheetId="6">'ＪＲ'!$A$1:$P$18</definedName>
    <definedName name="_xlnm.Print_Area" localSheetId="5">'フェリー'!$A$1:$P$19</definedName>
    <definedName name="_xlnm.Print_Area" localSheetId="2">'空港別来道者数'!$A$1:$Q$46</definedName>
    <definedName name="_xlnm.Print_Area" localSheetId="4">'航空機'!$A$1:$P$18</definedName>
    <definedName name="_xlnm.Print_Area" localSheetId="3">'合計'!$A$1:$P$19</definedName>
    <definedName name="_xlnm.Print_Area" localSheetId="0">'来道者輸送実績'!$B$1:$U$20</definedName>
    <definedName name="prntg3">#REF!</definedName>
    <definedName name="psDKDKRTopRTm3TB0TB4TB0TB0TB25.">#REF!</definedName>
    <definedName name="ｚｌ">#REF!</definedName>
  </definedNames>
  <calcPr fullCalcOnLoad="1"/>
</workbook>
</file>

<file path=xl/sharedStrings.xml><?xml version="1.0" encoding="utf-8"?>
<sst xmlns="http://schemas.openxmlformats.org/spreadsheetml/2006/main" count="276" uniqueCount="137">
  <si>
    <t xml:space="preserve">H１１年度計 </t>
  </si>
  <si>
    <t>Ｈ１１　　　　　　　同月比</t>
  </si>
  <si>
    <t>空　港　別　（　路　線　）　来　道　者　数　　　《　速　報　》</t>
  </si>
  <si>
    <t>（単位：人、％）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</si>
  <si>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</si>
  <si>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</si>
  <si>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</si>
  <si>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</si>
  <si>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</si>
  <si>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</si>
  <si>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</si>
  <si>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</si>
  <si>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</si>
  <si>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</si>
  <si>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</si>
  <si>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</si>
  <si>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</si>
  <si>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東京→千歳</t>
  </si>
  <si>
    <t>前年比</t>
  </si>
  <si>
    <t>大阪→千歳</t>
  </si>
  <si>
    <t>名古屋→千歳</t>
  </si>
  <si>
    <t>福岡→千歳</t>
  </si>
  <si>
    <t>千歳着計</t>
  </si>
  <si>
    <t>函館着計</t>
  </si>
  <si>
    <t>旭川着計</t>
  </si>
  <si>
    <t>稚内着計</t>
  </si>
  <si>
    <t>中標津着計</t>
  </si>
  <si>
    <t>帯広着計</t>
  </si>
  <si>
    <t>釧路着計</t>
  </si>
  <si>
    <t>女満別着計</t>
  </si>
  <si>
    <t>紋別着計</t>
  </si>
  <si>
    <t>合　　計</t>
  </si>
  <si>
    <t>※千歳着の東京は、成田を含んでいる。</t>
  </si>
  <si>
    <t>(（社）北海道観光連盟調べ）</t>
  </si>
  <si>
    <t>航空機</t>
  </si>
  <si>
    <t>対前年比</t>
  </si>
  <si>
    <t>（（社）北海道観光連盟調べ）</t>
  </si>
  <si>
    <t>資料２</t>
  </si>
  <si>
    <t>JR(津軽海峡線）</t>
  </si>
  <si>
    <t>増減</t>
  </si>
  <si>
    <t>　　4月</t>
  </si>
  <si>
    <t>　　5月</t>
  </si>
  <si>
    <t>　　6月</t>
  </si>
  <si>
    <t>　　7月</t>
  </si>
  <si>
    <t>　　8月</t>
  </si>
  <si>
    <t>　　9月</t>
  </si>
  <si>
    <t>　10月</t>
  </si>
  <si>
    <t>　11月</t>
  </si>
  <si>
    <t>　12月</t>
  </si>
  <si>
    <t>　　1月</t>
  </si>
  <si>
    <t>　　2月</t>
  </si>
  <si>
    <t>　　3月</t>
  </si>
  <si>
    <t>資料１</t>
  </si>
  <si>
    <t>（単位:人、％）</t>
  </si>
  <si>
    <t>沖縄県</t>
  </si>
  <si>
    <t>北海道</t>
  </si>
  <si>
    <t>4月</t>
  </si>
  <si>
    <t>5月</t>
  </si>
  <si>
    <t>6月</t>
  </si>
  <si>
    <t>7月</t>
  </si>
  <si>
    <t>8月</t>
  </si>
  <si>
    <t>9月</t>
  </si>
  <si>
    <t>上期計</t>
  </si>
  <si>
    <t>10月</t>
  </si>
  <si>
    <t>11月</t>
  </si>
  <si>
    <t>12月</t>
  </si>
  <si>
    <t>1月</t>
  </si>
  <si>
    <t>2月</t>
  </si>
  <si>
    <t>3月</t>
  </si>
  <si>
    <t>下期計</t>
  </si>
  <si>
    <t>＊下り便</t>
  </si>
  <si>
    <t>区　　　　　分</t>
  </si>
  <si>
    <t>増減数</t>
  </si>
  <si>
    <t>増減数</t>
  </si>
  <si>
    <t>計</t>
  </si>
  <si>
    <t>＜合計＞</t>
  </si>
  <si>
    <t>（単位：千人）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</si>
  <si>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</si>
  <si>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</si>
  <si>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</si>
  <si>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</si>
  <si>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</si>
  <si>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</si>
  <si>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</si>
  <si>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</si>
  <si>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</si>
  <si>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</si>
  <si>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</si>
  <si>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</si>
  <si>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平成15年度</t>
  </si>
  <si>
    <t>平成16年度</t>
  </si>
  <si>
    <t>平成17年度</t>
  </si>
  <si>
    <t>＜航空機＞</t>
  </si>
  <si>
    <t>＜ＪＲ＞</t>
  </si>
  <si>
    <t>＜フェリー＞</t>
  </si>
  <si>
    <t>H１８年度</t>
  </si>
  <si>
    <t>平成１８年度</t>
  </si>
  <si>
    <t>平成18年度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</si>
  <si>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</si>
  <si>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</si>
  <si>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</si>
  <si>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</si>
  <si>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</si>
  <si>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</si>
  <si>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</si>
  <si>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</si>
  <si>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</si>
  <si>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</si>
  <si>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</si>
  <si>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東京</t>
  </si>
  <si>
    <t>前年対比</t>
  </si>
  <si>
    <t>大阪</t>
  </si>
  <si>
    <t>名古屋</t>
  </si>
  <si>
    <t>東北</t>
  </si>
  <si>
    <t>合計</t>
  </si>
  <si>
    <t>　発　地　別　来　道　者　数　《　速　報　》</t>
  </si>
  <si>
    <t>（単位：人、％）</t>
  </si>
  <si>
    <t>４月</t>
  </si>
  <si>
    <t>北陸</t>
  </si>
  <si>
    <t>・</t>
  </si>
  <si>
    <t>信越</t>
  </si>
  <si>
    <t>中国</t>
  </si>
  <si>
    <t>・</t>
  </si>
  <si>
    <t>四国</t>
  </si>
  <si>
    <t>九州</t>
  </si>
  <si>
    <t>・</t>
  </si>
  <si>
    <t>沖縄</t>
  </si>
  <si>
    <t>（（社）北海道観光連盟調べ）</t>
  </si>
  <si>
    <t>　　　　平　成　１９　年　度　来　道　者　輸　送　実　績　　（速報）</t>
  </si>
  <si>
    <t>H１９年度</t>
  </si>
  <si>
    <t>１９年度</t>
  </si>
  <si>
    <t>１８年度</t>
  </si>
  <si>
    <t>平成１９年度</t>
  </si>
  <si>
    <t>平成１９年度　北海道と沖縄県の航空機旅客輸送実績</t>
  </si>
  <si>
    <t>平成19年度</t>
  </si>
  <si>
    <t>フェリー</t>
  </si>
  <si>
    <t>合   計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</si>
</sst>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_ "/>
    <numFmt numFmtId="179" formatCode="#,##0_);\(#,##0\)"/>
    <numFmt numFmtId="180" formatCode="0.00000"/>
    <numFmt numFmtId="181" formatCode="0.0000"/>
    <numFmt numFmtId="182" formatCode="0.000"/>
    <numFmt numFmtId="183" formatCode="0.0"/>
    <numFmt numFmtId="184" formatCode="#,##0.0_ ;[Red]\-#,##0.0\ "/>
    <numFmt numFmtId="185" formatCode="#,##0.0;[Red]\-#,##0.0"/>
    <numFmt numFmtId="186" formatCode="#,##0_);[Red]\(#,##0\)"/>
    <numFmt numFmtId="187" formatCode="#,##0.0_);[Red]\(#,##0.0\)"/>
    <numFmt numFmtId="188" formatCode="#,##0_ "/>
    <numFmt numFmtId="189" formatCode="#,##0.0_ "/>
    <numFmt numFmtId="190" formatCode="0.0_);[Red]\(0.0\)"/>
    <numFmt numFmtId="191" formatCode="#,##0_ ;[Red]\-#,##0\ "/>
    <numFmt numFmtId="192" formatCode="0_ ;[Red]\-0\ "/>
    <numFmt numFmtId="193" formatCode="#,##0.0000"/>
    <numFmt numFmtId="194" formatCode="0E+00"/>
    <numFmt numFmtId="195" formatCode="\$#,##0.00;\(\$#,##0.00\)"/>
    <numFmt numFmtId="196" formatCode="\$#,##0;\(\$#,##0\)"/>
    <numFmt numFmtId="197" formatCode="[$-411]ee\-m\-d"/>
    <numFmt numFmtId="198" formatCode="m/d"/>
    <numFmt numFmtId="199" formatCode="m/d/yy\ h:mm"/>
    <numFmt numFmtId="200" formatCode="[$-411]ee/m/d"/>
    <numFmt numFmtId="201" formatCode="[$-411]ee&quot;年&quot;m&quot;月&quot;d&quot;日&quot;"/>
    <numFmt numFmtId="202" formatCode="[$-411]gggee&quot;年&quot;m&quot;月&quot;d&quot;日&quot;"/>
    <numFmt numFmtId="203" formatCode="0.000000"/>
    <numFmt numFmtId="204" formatCode="#,##0;&quot;△&quot;#,##0"/>
    <numFmt numFmtId="205" formatCode="\(#,##0;&quot;△&quot;#,##0\)"/>
    <numFmt numFmtId="206" formatCode="\(#,##0\);\(&quot;△&quot;#,##0\)"/>
    <numFmt numFmtId="207" formatCode="\(#,##0\);[Red]\(&quot;△&quot;#,##0\)"/>
    <numFmt numFmtId="208" formatCode="0.0000000000"/>
    <numFmt numFmtId="209" formatCode="0.000000000"/>
    <numFmt numFmtId="210" formatCode="0.00000000"/>
    <numFmt numFmtId="211" formatCode="0.0000000"/>
    <numFmt numFmtId="212" formatCode="0,&quot;0&quot;"/>
    <numFmt numFmtId="213" formatCode="000000"/>
    <numFmt numFmtId="214" formatCode="\F\ General"/>
    <numFmt numFmtId="215" formatCode="\(General\)"/>
    <numFmt numFmtId="216" formatCode="#,##0.0;[Red]&quot;△&quot;#,##0.0"/>
    <numFmt numFmtId="217" formatCode="#,##0.0"/>
    <numFmt numFmtId="218" formatCode="[&lt;=999]000;[&lt;=99999]000\-00;000\-0000"/>
    <numFmt numFmtId="219" formatCode="#,##0;[Red]&quot;△&quot;#,##0"/>
    <numFmt numFmtId="220" formatCode="#,##0.0;&quot;△&quot;#,##0.0"/>
    <numFmt numFmtId="221" formatCode="#,##0.0;&quot;△&quot;#,##0"/>
    <numFmt numFmtId="222" formatCode="\(#,##0\)"/>
    <numFmt numFmtId="223" formatCode="[$-411]e&quot;年&quot;m&quot;月&quot;"/>
    <numFmt numFmtId="224" formatCode="#,##0.00_);[Red]\(#,##0.00\)"/>
    <numFmt numFmtId="225" formatCode="#,##0.000_);[Red]\(#,##0.000\)"/>
    <numFmt numFmtId="226" formatCode="#,##0.000;[Red]\-#,##0.000"/>
    <numFmt numFmtId="227" formatCode="0.000%"/>
    <numFmt numFmtId="228" formatCode="0_);[Red]\(0\)"/>
    <numFmt numFmtId="229" formatCode="#,##0.00_ "/>
    <numFmt numFmtId="230" formatCode="&quot;\&quot;#,##0_);[Red]\(&quot;\&quot;#,##0\)"/>
    <numFmt numFmtId="231" formatCode="0.%"/>
    <numFmt numFmtId="232" formatCode="#,###&quot;便&quot;_ "/>
    <numFmt numFmtId="233" formatCode="#,##0;&quot;▲ &quot;#,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12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10" fillId="0" borderId="3" xfId="0" applyFont="1" applyBorder="1" applyAlignment="1">
      <alignment horizontal="distributed" vertical="center"/>
    </xf>
    <xf numFmtId="0" fontId="0" fillId="0" borderId="6" xfId="0" applyFont="1" applyFill="1" applyBorder="1" applyAlignment="1">
      <alignment horizontal="center"/>
    </xf>
    <xf numFmtId="38" fontId="0" fillId="0" borderId="0" xfId="17" applyFont="1" applyFill="1" applyBorder="1" applyAlignment="1">
      <alignment/>
    </xf>
    <xf numFmtId="38" fontId="0" fillId="0" borderId="7" xfId="17" applyFont="1" applyFill="1" applyBorder="1" applyAlignment="1">
      <alignment/>
    </xf>
    <xf numFmtId="178" fontId="0" fillId="0" borderId="7" xfId="15" applyNumberFormat="1" applyFont="1" applyFill="1" applyBorder="1" applyAlignment="1">
      <alignment/>
    </xf>
    <xf numFmtId="38" fontId="0" fillId="0" borderId="8" xfId="17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distributed"/>
    </xf>
    <xf numFmtId="186" fontId="7" fillId="0" borderId="10" xfId="0" applyNumberFormat="1" applyFont="1" applyFill="1" applyBorder="1" applyAlignment="1">
      <alignment/>
    </xf>
    <xf numFmtId="186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6" fontId="7" fillId="0" borderId="12" xfId="0" applyNumberFormat="1" applyFont="1" applyFill="1" applyBorder="1" applyAlignment="1">
      <alignment/>
    </xf>
    <xf numFmtId="186" fontId="7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distributed"/>
    </xf>
    <xf numFmtId="187" fontId="7" fillId="0" borderId="15" xfId="0" applyNumberFormat="1" applyFont="1" applyFill="1" applyBorder="1" applyAlignment="1">
      <alignment/>
    </xf>
    <xf numFmtId="187" fontId="7" fillId="0" borderId="16" xfId="0" applyNumberFormat="1" applyFont="1" applyFill="1" applyBorder="1" applyAlignment="1">
      <alignment/>
    </xf>
    <xf numFmtId="187" fontId="7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distributed"/>
    </xf>
    <xf numFmtId="186" fontId="7" fillId="0" borderId="19" xfId="0" applyNumberFormat="1" applyFont="1" applyFill="1" applyBorder="1" applyAlignment="1">
      <alignment/>
    </xf>
    <xf numFmtId="186" fontId="7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distributed"/>
    </xf>
    <xf numFmtId="187" fontId="7" fillId="0" borderId="22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8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186" fontId="7" fillId="0" borderId="25" xfId="0" applyNumberFormat="1" applyFont="1" applyFill="1" applyBorder="1" applyAlignment="1">
      <alignment/>
    </xf>
    <xf numFmtId="186" fontId="7" fillId="0" borderId="26" xfId="0" applyNumberFormat="1" applyFont="1" applyFill="1" applyBorder="1" applyAlignment="1">
      <alignment/>
    </xf>
    <xf numFmtId="0" fontId="11" fillId="0" borderId="0" xfId="21" applyFill="1" applyBorder="1" applyAlignment="1">
      <alignment horizontal="center" vertical="center"/>
      <protection/>
    </xf>
    <xf numFmtId="3" fontId="11" fillId="0" borderId="0" xfId="21" applyNumberFormat="1" applyFill="1" applyBorder="1" applyAlignment="1">
      <alignment vertical="center"/>
      <protection/>
    </xf>
    <xf numFmtId="0" fontId="11" fillId="0" borderId="0" xfId="21" applyFill="1" applyAlignment="1">
      <alignment vertical="center"/>
      <protection/>
    </xf>
    <xf numFmtId="0" fontId="11" fillId="2" borderId="0" xfId="21" applyFill="1" applyAlignment="1">
      <alignment vertical="center"/>
      <protection/>
    </xf>
    <xf numFmtId="0" fontId="11" fillId="0" borderId="0" xfId="21" applyAlignment="1">
      <alignment vertical="center"/>
      <protection/>
    </xf>
    <xf numFmtId="0" fontId="11" fillId="0" borderId="0" xfId="21" applyAlignment="1">
      <alignment horizontal="right" vertical="center"/>
      <protection/>
    </xf>
    <xf numFmtId="3" fontId="11" fillId="0" borderId="27" xfId="21" applyNumberFormat="1" applyBorder="1" applyAlignment="1">
      <alignment vertical="center"/>
      <protection/>
    </xf>
    <xf numFmtId="3" fontId="11" fillId="0" borderId="27" xfId="21" applyNumberFormat="1" applyBorder="1" applyAlignment="1">
      <alignment horizontal="center" vertical="center"/>
      <protection/>
    </xf>
    <xf numFmtId="3" fontId="11" fillId="0" borderId="0" xfId="21" applyNumberFormat="1" applyAlignment="1">
      <alignment vertical="center"/>
      <protection/>
    </xf>
    <xf numFmtId="3" fontId="11" fillId="2" borderId="0" xfId="21" applyNumberFormat="1" applyFill="1" applyAlignment="1">
      <alignment vertical="center"/>
      <protection/>
    </xf>
    <xf numFmtId="3" fontId="11" fillId="0" borderId="27" xfId="21" applyNumberFormat="1" applyFont="1" applyBorder="1" applyAlignment="1">
      <alignment horizontal="center" vertical="center"/>
      <protection/>
    </xf>
    <xf numFmtId="217" fontId="11" fillId="0" borderId="27" xfId="21" applyNumberFormat="1" applyBorder="1" applyAlignment="1">
      <alignment vertical="center"/>
      <protection/>
    </xf>
    <xf numFmtId="217" fontId="11" fillId="0" borderId="27" xfId="21" applyNumberFormat="1" applyFont="1" applyBorder="1" applyAlignment="1">
      <alignment vertical="center"/>
      <protection/>
    </xf>
    <xf numFmtId="0" fontId="0" fillId="0" borderId="3" xfId="0" applyFont="1" applyFill="1" applyBorder="1" applyAlignment="1">
      <alignment horizontal="center" vertical="center"/>
    </xf>
    <xf numFmtId="186" fontId="7" fillId="0" borderId="28" xfId="0" applyNumberFormat="1" applyFont="1" applyFill="1" applyBorder="1" applyAlignment="1">
      <alignment/>
    </xf>
    <xf numFmtId="186" fontId="7" fillId="0" borderId="29" xfId="0" applyNumberFormat="1" applyFont="1" applyFill="1" applyBorder="1" applyAlignment="1">
      <alignment/>
    </xf>
    <xf numFmtId="186" fontId="7" fillId="0" borderId="9" xfId="0" applyNumberFormat="1" applyFont="1" applyFill="1" applyBorder="1" applyAlignment="1">
      <alignment/>
    </xf>
    <xf numFmtId="188" fontId="16" fillId="0" borderId="0" xfId="0" applyNumberFormat="1" applyFont="1" applyAlignment="1">
      <alignment horizontal="centerContinuous"/>
    </xf>
    <xf numFmtId="0" fontId="15" fillId="0" borderId="0" xfId="0" applyFont="1" applyAlignment="1">
      <alignment/>
    </xf>
    <xf numFmtId="186" fontId="16" fillId="0" borderId="0" xfId="0" applyNumberFormat="1" applyFont="1" applyAlignment="1">
      <alignment horizontal="right"/>
    </xf>
    <xf numFmtId="188" fontId="16" fillId="0" borderId="1" xfId="0" applyNumberFormat="1" applyFont="1" applyBorder="1" applyAlignment="1">
      <alignment horizontal="center"/>
    </xf>
    <xf numFmtId="188" fontId="16" fillId="0" borderId="2" xfId="0" applyNumberFormat="1" applyFont="1" applyBorder="1" applyAlignment="1">
      <alignment horizontal="center"/>
    </xf>
    <xf numFmtId="188" fontId="16" fillId="0" borderId="3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188" fontId="16" fillId="0" borderId="26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 vertical="center"/>
    </xf>
    <xf numFmtId="3" fontId="16" fillId="0" borderId="26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188" fontId="16" fillId="0" borderId="32" xfId="0" applyNumberFormat="1" applyFont="1" applyBorder="1" applyAlignment="1">
      <alignment horizontal="center" vertical="center"/>
    </xf>
    <xf numFmtId="188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right" vertical="center"/>
    </xf>
    <xf numFmtId="3" fontId="16" fillId="0" borderId="27" xfId="0" applyNumberFormat="1" applyFont="1" applyBorder="1" applyAlignment="1">
      <alignment horizontal="right" vertical="center"/>
    </xf>
    <xf numFmtId="3" fontId="16" fillId="0" borderId="35" xfId="0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0" borderId="13" xfId="0" applyNumberFormat="1" applyFont="1" applyBorder="1" applyAlignment="1">
      <alignment horizontal="right" vertical="center"/>
    </xf>
    <xf numFmtId="188" fontId="16" fillId="0" borderId="36" xfId="0" applyNumberFormat="1" applyFont="1" applyBorder="1" applyAlignment="1">
      <alignment horizontal="center" vertical="center"/>
    </xf>
    <xf numFmtId="188" fontId="16" fillId="0" borderId="37" xfId="0" applyNumberFormat="1" applyFont="1" applyBorder="1" applyAlignment="1">
      <alignment horizontal="center" vertical="center"/>
    </xf>
    <xf numFmtId="176" fontId="16" fillId="0" borderId="38" xfId="0" applyNumberFormat="1" applyFont="1" applyBorder="1" applyAlignment="1">
      <alignment vertical="center"/>
    </xf>
    <xf numFmtId="176" fontId="16" fillId="0" borderId="39" xfId="0" applyNumberFormat="1" applyFont="1" applyBorder="1" applyAlignment="1">
      <alignment vertical="center"/>
    </xf>
    <xf numFmtId="176" fontId="16" fillId="0" borderId="17" xfId="0" applyNumberFormat="1" applyFont="1" applyBorder="1" applyAlignment="1">
      <alignment vertical="center"/>
    </xf>
    <xf numFmtId="188" fontId="16" fillId="0" borderId="32" xfId="0" applyNumberFormat="1" applyFont="1" applyBorder="1" applyAlignment="1">
      <alignment horizontal="center"/>
    </xf>
    <xf numFmtId="3" fontId="16" fillId="0" borderId="28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3" fontId="16" fillId="0" borderId="40" xfId="0" applyNumberFormat="1" applyFont="1" applyBorder="1" applyAlignment="1">
      <alignment horizontal="right" vertical="center"/>
    </xf>
    <xf numFmtId="3" fontId="16" fillId="0" borderId="29" xfId="0" applyNumberFormat="1" applyFont="1" applyBorder="1" applyAlignment="1">
      <alignment horizontal="right" vertical="center"/>
    </xf>
    <xf numFmtId="3" fontId="16" fillId="0" borderId="9" xfId="0" applyNumberFormat="1" applyFont="1" applyBorder="1" applyAlignment="1">
      <alignment horizontal="right" vertical="center"/>
    </xf>
    <xf numFmtId="176" fontId="16" fillId="0" borderId="41" xfId="0" applyNumberFormat="1" applyFont="1" applyBorder="1" applyAlignment="1">
      <alignment vertical="center"/>
    </xf>
    <xf numFmtId="176" fontId="16" fillId="0" borderId="16" xfId="0" applyNumberFormat="1" applyFont="1" applyBorder="1" applyAlignment="1">
      <alignment vertical="center"/>
    </xf>
    <xf numFmtId="176" fontId="16" fillId="0" borderId="14" xfId="0" applyNumberFormat="1" applyFont="1" applyBorder="1" applyAlignment="1">
      <alignment vertical="center"/>
    </xf>
    <xf numFmtId="188" fontId="16" fillId="0" borderId="30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8" xfId="0" applyFont="1" applyBorder="1" applyAlignment="1">
      <alignment horizontal="center" vertical="top"/>
    </xf>
    <xf numFmtId="188" fontId="16" fillId="0" borderId="30" xfId="0" applyNumberFormat="1" applyFont="1" applyBorder="1" applyAlignment="1">
      <alignment horizontal="center" vertical="center"/>
    </xf>
    <xf numFmtId="3" fontId="16" fillId="0" borderId="42" xfId="0" applyNumberFormat="1" applyFont="1" applyBorder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3" fontId="16" fillId="0" borderId="43" xfId="0" applyNumberFormat="1" applyFont="1" applyBorder="1" applyAlignment="1">
      <alignment horizontal="right" vertical="center"/>
    </xf>
    <xf numFmtId="176" fontId="16" fillId="0" borderId="44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7" fillId="0" borderId="45" xfId="0" applyFont="1" applyFill="1" applyBorder="1" applyAlignment="1">
      <alignment/>
    </xf>
    <xf numFmtId="0" fontId="17" fillId="0" borderId="45" xfId="0" applyFont="1" applyBorder="1" applyAlignment="1">
      <alignment/>
    </xf>
    <xf numFmtId="217" fontId="11" fillId="0" borderId="27" xfId="21" applyNumberForma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217" fontId="11" fillId="0" borderId="27" xfId="21" applyNumberFormat="1" applyFont="1" applyFill="1" applyBorder="1" applyAlignment="1">
      <alignment vertical="center"/>
      <protection/>
    </xf>
    <xf numFmtId="188" fontId="0" fillId="0" borderId="0" xfId="0" applyNumberFormat="1" applyAlignment="1">
      <alignment/>
    </xf>
    <xf numFmtId="188" fontId="0" fillId="0" borderId="0" xfId="17" applyNumberFormat="1" applyAlignment="1">
      <alignment/>
    </xf>
    <xf numFmtId="188" fontId="6" fillId="0" borderId="3" xfId="0" applyNumberFormat="1" applyFont="1" applyBorder="1" applyAlignment="1">
      <alignment horizontal="distributed" vertical="center"/>
    </xf>
    <xf numFmtId="188" fontId="6" fillId="0" borderId="0" xfId="0" applyNumberFormat="1" applyFont="1" applyBorder="1" applyAlignment="1">
      <alignment horizontal="distributed" vertical="center"/>
    </xf>
    <xf numFmtId="188" fontId="4" fillId="0" borderId="0" xfId="0" applyNumberFormat="1" applyFon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17" applyNumberFormat="1" applyBorder="1" applyAlignment="1">
      <alignment/>
    </xf>
    <xf numFmtId="188" fontId="0" fillId="0" borderId="0" xfId="0" applyNumberFormat="1" applyBorder="1" applyAlignment="1">
      <alignment shrinkToFit="1"/>
    </xf>
    <xf numFmtId="188" fontId="0" fillId="0" borderId="44" xfId="17" applyNumberFormat="1" applyFont="1" applyBorder="1" applyAlignment="1">
      <alignment horizontal="center" vertical="center"/>
    </xf>
    <xf numFmtId="188" fontId="0" fillId="0" borderId="39" xfId="17" applyNumberFormat="1" applyFont="1" applyBorder="1" applyAlignment="1">
      <alignment horizontal="center" vertical="center"/>
    </xf>
    <xf numFmtId="188" fontId="0" fillId="0" borderId="39" xfId="0" applyNumberFormat="1" applyFont="1" applyBorder="1" applyAlignment="1">
      <alignment horizontal="center" vertical="center"/>
    </xf>
    <xf numFmtId="188" fontId="0" fillId="0" borderId="46" xfId="0" applyNumberFormat="1" applyFont="1" applyBorder="1" applyAlignment="1">
      <alignment horizontal="center" vertical="center"/>
    </xf>
    <xf numFmtId="188" fontId="0" fillId="0" borderId="47" xfId="0" applyNumberFormat="1" applyFont="1" applyBorder="1" applyAlignment="1">
      <alignment horizontal="center" vertical="center"/>
    </xf>
    <xf numFmtId="188" fontId="0" fillId="0" borderId="48" xfId="0" applyNumberFormat="1" applyFont="1" applyBorder="1" applyAlignment="1">
      <alignment horizontal="center" vertical="center"/>
    </xf>
    <xf numFmtId="188" fontId="5" fillId="0" borderId="43" xfId="0" applyNumberFormat="1" applyFont="1" applyFill="1" applyBorder="1" applyAlignment="1">
      <alignment horizontal="center" vertical="center"/>
    </xf>
    <xf numFmtId="188" fontId="5" fillId="0" borderId="43" xfId="17" applyNumberFormat="1" applyFont="1" applyFill="1" applyBorder="1" applyAlignment="1">
      <alignment vertical="center"/>
    </xf>
    <xf numFmtId="188" fontId="5" fillId="0" borderId="10" xfId="17" applyNumberFormat="1" applyFont="1" applyFill="1" applyBorder="1" applyAlignment="1">
      <alignment vertical="center"/>
    </xf>
    <xf numFmtId="188" fontId="0" fillId="0" borderId="0" xfId="0" applyNumberFormat="1" applyFill="1" applyAlignment="1">
      <alignment/>
    </xf>
    <xf numFmtId="188" fontId="5" fillId="0" borderId="49" xfId="0" applyNumberFormat="1" applyFont="1" applyFill="1" applyBorder="1" applyAlignment="1">
      <alignment horizontal="center" vertical="center"/>
    </xf>
    <xf numFmtId="188" fontId="5" fillId="0" borderId="49" xfId="17" applyNumberFormat="1" applyFont="1" applyFill="1" applyBorder="1" applyAlignment="1">
      <alignment vertical="center"/>
    </xf>
    <xf numFmtId="188" fontId="5" fillId="0" borderId="27" xfId="17" applyNumberFormat="1" applyFont="1" applyFill="1" applyBorder="1" applyAlignment="1">
      <alignment vertical="center"/>
    </xf>
    <xf numFmtId="188" fontId="5" fillId="0" borderId="50" xfId="0" applyNumberFormat="1" applyFont="1" applyFill="1" applyBorder="1" applyAlignment="1">
      <alignment horizontal="center" vertical="center"/>
    </xf>
    <xf numFmtId="188" fontId="5" fillId="0" borderId="50" xfId="17" applyNumberFormat="1" applyFont="1" applyFill="1" applyBorder="1" applyAlignment="1">
      <alignment vertical="center"/>
    </xf>
    <xf numFmtId="188" fontId="5" fillId="0" borderId="16" xfId="17" applyNumberFormat="1" applyFont="1" applyFill="1" applyBorder="1" applyAlignment="1">
      <alignment vertical="center"/>
    </xf>
    <xf numFmtId="188" fontId="5" fillId="0" borderId="51" xfId="0" applyNumberFormat="1" applyFont="1" applyFill="1" applyBorder="1" applyAlignment="1">
      <alignment horizontal="center" vertical="center"/>
    </xf>
    <xf numFmtId="188" fontId="5" fillId="0" borderId="51" xfId="17" applyNumberFormat="1" applyFont="1" applyFill="1" applyBorder="1" applyAlignment="1">
      <alignment vertical="center"/>
    </xf>
    <xf numFmtId="188" fontId="5" fillId="0" borderId="1" xfId="17" applyNumberFormat="1" applyFont="1" applyFill="1" applyBorder="1" applyAlignment="1">
      <alignment vertical="center"/>
    </xf>
    <xf numFmtId="188" fontId="5" fillId="0" borderId="50" xfId="0" applyNumberFormat="1" applyFont="1" applyBorder="1" applyAlignment="1">
      <alignment horizontal="center" vertical="center"/>
    </xf>
    <xf numFmtId="188" fontId="5" fillId="0" borderId="50" xfId="17" applyNumberFormat="1" applyFont="1" applyBorder="1" applyAlignment="1">
      <alignment vertical="center"/>
    </xf>
    <xf numFmtId="188" fontId="5" fillId="0" borderId="16" xfId="17" applyNumberFormat="1" applyFont="1" applyBorder="1" applyAlignment="1">
      <alignment vertical="center"/>
    </xf>
    <xf numFmtId="188" fontId="5" fillId="0" borderId="3" xfId="0" applyNumberFormat="1" applyFont="1" applyBorder="1" applyAlignment="1">
      <alignment horizontal="center" vertical="center"/>
    </xf>
    <xf numFmtId="188" fontId="5" fillId="0" borderId="52" xfId="17" applyNumberFormat="1" applyFont="1" applyBorder="1" applyAlignment="1">
      <alignment vertical="center"/>
    </xf>
    <xf numFmtId="188" fontId="5" fillId="0" borderId="1" xfId="17" applyNumberFormat="1" applyFont="1" applyBorder="1" applyAlignment="1">
      <alignment vertical="center"/>
    </xf>
    <xf numFmtId="188" fontId="5" fillId="0" borderId="2" xfId="17" applyNumberFormat="1" applyFont="1" applyBorder="1" applyAlignment="1">
      <alignment vertical="center"/>
    </xf>
    <xf numFmtId="188" fontId="0" fillId="0" borderId="0" xfId="0" applyNumberFormat="1" applyBorder="1" applyAlignment="1">
      <alignment/>
    </xf>
    <xf numFmtId="189" fontId="5" fillId="0" borderId="10" xfId="0" applyNumberFormat="1" applyFont="1" applyFill="1" applyBorder="1" applyAlignment="1">
      <alignment vertical="center"/>
    </xf>
    <xf numFmtId="189" fontId="5" fillId="0" borderId="27" xfId="0" applyNumberFormat="1" applyFont="1" applyFill="1" applyBorder="1" applyAlignment="1">
      <alignment vertical="center"/>
    </xf>
    <xf numFmtId="189" fontId="5" fillId="0" borderId="16" xfId="0" applyNumberFormat="1" applyFont="1" applyFill="1" applyBorder="1" applyAlignment="1">
      <alignment vertical="center"/>
    </xf>
    <xf numFmtId="189" fontId="5" fillId="0" borderId="2" xfId="0" applyNumberFormat="1" applyFont="1" applyFill="1" applyBorder="1" applyAlignment="1">
      <alignment vertical="center"/>
    </xf>
    <xf numFmtId="189" fontId="5" fillId="0" borderId="40" xfId="0" applyNumberFormat="1" applyFont="1" applyFill="1" applyBorder="1" applyAlignment="1">
      <alignment vertical="center"/>
    </xf>
    <xf numFmtId="189" fontId="5" fillId="0" borderId="35" xfId="0" applyNumberFormat="1" applyFont="1" applyFill="1" applyBorder="1" applyAlignment="1">
      <alignment vertical="center"/>
    </xf>
    <xf numFmtId="189" fontId="5" fillId="0" borderId="53" xfId="0" applyNumberFormat="1" applyFont="1" applyFill="1" applyBorder="1" applyAlignment="1">
      <alignment vertical="center"/>
    </xf>
    <xf numFmtId="189" fontId="5" fillId="0" borderId="2" xfId="0" applyNumberFormat="1" applyFont="1" applyBorder="1" applyAlignment="1">
      <alignment vertical="center"/>
    </xf>
    <xf numFmtId="189" fontId="5" fillId="0" borderId="53" xfId="0" applyNumberFormat="1" applyFont="1" applyBorder="1" applyAlignment="1">
      <alignment vertical="center"/>
    </xf>
    <xf numFmtId="189" fontId="5" fillId="0" borderId="16" xfId="0" applyNumberFormat="1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178" fontId="0" fillId="0" borderId="0" xfId="15" applyNumberFormat="1" applyFont="1" applyAlignment="1">
      <alignment/>
    </xf>
    <xf numFmtId="178" fontId="0" fillId="0" borderId="5" xfId="15" applyNumberFormat="1" applyFont="1" applyBorder="1" applyAlignment="1">
      <alignment/>
    </xf>
    <xf numFmtId="38" fontId="0" fillId="0" borderId="5" xfId="17" applyFont="1" applyBorder="1" applyAlignment="1">
      <alignment horizontal="distributed" vertical="center"/>
    </xf>
    <xf numFmtId="38" fontId="0" fillId="0" borderId="39" xfId="17" applyFont="1" applyBorder="1" applyAlignment="1">
      <alignment horizontal="distributed" vertical="center"/>
    </xf>
    <xf numFmtId="178" fontId="0" fillId="0" borderId="39" xfId="15" applyNumberFormat="1" applyFont="1" applyBorder="1" applyAlignment="1">
      <alignment horizontal="distributed" vertical="center"/>
    </xf>
    <xf numFmtId="178" fontId="0" fillId="0" borderId="37" xfId="15" applyNumberFormat="1" applyFont="1" applyBorder="1" applyAlignment="1">
      <alignment horizontal="distributed" vertical="center"/>
    </xf>
    <xf numFmtId="178" fontId="0" fillId="0" borderId="54" xfId="15" applyNumberFormat="1" applyFont="1" applyFill="1" applyBorder="1" applyAlignment="1">
      <alignment/>
    </xf>
    <xf numFmtId="178" fontId="0" fillId="0" borderId="42" xfId="15" applyNumberFormat="1" applyFont="1" applyBorder="1" applyAlignment="1">
      <alignment horizontal="distributed" vertical="center"/>
    </xf>
    <xf numFmtId="38" fontId="0" fillId="0" borderId="55" xfId="17" applyFont="1" applyBorder="1" applyAlignment="1">
      <alignment horizontal="distributed" vertical="center"/>
    </xf>
    <xf numFmtId="38" fontId="0" fillId="0" borderId="30" xfId="17" applyFont="1" applyFill="1" applyBorder="1" applyAlignment="1">
      <alignment/>
    </xf>
    <xf numFmtId="38" fontId="0" fillId="0" borderId="54" xfId="17" applyFont="1" applyFill="1" applyBorder="1" applyAlignment="1">
      <alignment/>
    </xf>
    <xf numFmtId="38" fontId="0" fillId="0" borderId="0" xfId="0" applyNumberFormat="1" applyFont="1" applyBorder="1" applyAlignment="1">
      <alignment/>
    </xf>
    <xf numFmtId="185" fontId="0" fillId="0" borderId="56" xfId="0" applyNumberFormat="1" applyFont="1" applyBorder="1" applyAlignment="1">
      <alignment/>
    </xf>
    <xf numFmtId="38" fontId="0" fillId="0" borderId="32" xfId="17" applyFont="1" applyFill="1" applyBorder="1" applyAlignment="1">
      <alignment/>
    </xf>
    <xf numFmtId="38" fontId="0" fillId="0" borderId="43" xfId="17" applyFont="1" applyFill="1" applyBorder="1" applyAlignment="1">
      <alignment/>
    </xf>
    <xf numFmtId="38" fontId="0" fillId="0" borderId="10" xfId="17" applyFont="1" applyFill="1" applyBorder="1" applyAlignment="1">
      <alignment/>
    </xf>
    <xf numFmtId="178" fontId="0" fillId="0" borderId="10" xfId="15" applyNumberFormat="1" applyFont="1" applyFill="1" applyBorder="1" applyAlignment="1">
      <alignment/>
    </xf>
    <xf numFmtId="191" fontId="0" fillId="0" borderId="0" xfId="0" applyNumberFormat="1" applyFont="1" applyAlignment="1">
      <alignment/>
    </xf>
    <xf numFmtId="38" fontId="0" fillId="0" borderId="1" xfId="17" applyFont="1" applyFill="1" applyBorder="1" applyAlignment="1">
      <alignment/>
    </xf>
    <xf numFmtId="178" fontId="0" fillId="0" borderId="1" xfId="15" applyNumberFormat="1" applyFont="1" applyFill="1" applyBorder="1" applyAlignment="1">
      <alignment/>
    </xf>
    <xf numFmtId="38" fontId="0" fillId="0" borderId="52" xfId="17" applyFont="1" applyBorder="1" applyAlignment="1">
      <alignment/>
    </xf>
    <xf numFmtId="185" fontId="0" fillId="0" borderId="5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5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38" fontId="0" fillId="0" borderId="42" xfId="17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8" fontId="0" fillId="0" borderId="58" xfId="17" applyFont="1" applyBorder="1" applyAlignment="1">
      <alignment horizontal="distributed" vertical="center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188" fontId="14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5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88" fontId="5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4" fillId="0" borderId="0" xfId="0" applyNumberFormat="1" applyFon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5" fillId="0" borderId="63" xfId="0" applyNumberFormat="1" applyFont="1" applyBorder="1" applyAlignment="1">
      <alignment/>
    </xf>
    <xf numFmtId="188" fontId="5" fillId="0" borderId="64" xfId="0" applyNumberFormat="1" applyFont="1" applyBorder="1" applyAlignment="1">
      <alignment/>
    </xf>
    <xf numFmtId="188" fontId="6" fillId="0" borderId="42" xfId="17" applyNumberFormat="1" applyFont="1" applyBorder="1" applyAlignment="1">
      <alignment horizontal="distributed" vertical="center"/>
    </xf>
    <xf numFmtId="188" fontId="6" fillId="0" borderId="55" xfId="0" applyNumberFormat="1" applyFont="1" applyBorder="1" applyAlignment="1">
      <alignment horizontal="distributed" vertical="center"/>
    </xf>
    <xf numFmtId="188" fontId="6" fillId="0" borderId="58" xfId="0" applyNumberFormat="1" applyFont="1" applyBorder="1" applyAlignment="1">
      <alignment horizontal="distributed" vertical="center"/>
    </xf>
    <xf numFmtId="0" fontId="17" fillId="0" borderId="45" xfId="0" applyFont="1" applyFill="1" applyBorder="1" applyAlignment="1">
      <alignment horizontal="center"/>
    </xf>
    <xf numFmtId="233" fontId="0" fillId="0" borderId="57" xfId="0" applyNumberFormat="1" applyFont="1" applyFill="1" applyBorder="1" applyAlignment="1">
      <alignment/>
    </xf>
    <xf numFmtId="233" fontId="0" fillId="0" borderId="65" xfId="0" applyNumberFormat="1" applyFont="1" applyFill="1" applyBorder="1" applyAlignment="1">
      <alignment/>
    </xf>
    <xf numFmtId="233" fontId="0" fillId="0" borderId="66" xfId="0" applyNumberFormat="1" applyFont="1" applyFill="1" applyBorder="1" applyAlignment="1">
      <alignment/>
    </xf>
    <xf numFmtId="233" fontId="0" fillId="0" borderId="56" xfId="15" applyNumberFormat="1" applyFont="1" applyFill="1" applyBorder="1" applyAlignment="1">
      <alignment/>
    </xf>
    <xf numFmtId="233" fontId="0" fillId="0" borderId="29" xfId="15" applyNumberFormat="1" applyFont="1" applyFill="1" applyBorder="1" applyAlignment="1">
      <alignment/>
    </xf>
    <xf numFmtId="233" fontId="0" fillId="0" borderId="29" xfId="17" applyNumberFormat="1" applyFont="1" applyFill="1" applyBorder="1" applyAlignment="1">
      <alignment/>
    </xf>
    <xf numFmtId="233" fontId="0" fillId="0" borderId="62" xfId="0" applyNumberFormat="1" applyFont="1" applyFill="1" applyBorder="1" applyAlignment="1">
      <alignment/>
    </xf>
    <xf numFmtId="188" fontId="16" fillId="0" borderId="67" xfId="0" applyNumberFormat="1" applyFont="1" applyBorder="1" applyAlignment="1">
      <alignment horizontal="center"/>
    </xf>
    <xf numFmtId="188" fontId="16" fillId="0" borderId="68" xfId="0" applyNumberFormat="1" applyFont="1" applyBorder="1" applyAlignment="1">
      <alignment horizontal="center"/>
    </xf>
    <xf numFmtId="233" fontId="5" fillId="0" borderId="26" xfId="0" applyNumberFormat="1" applyFont="1" applyFill="1" applyBorder="1" applyAlignment="1">
      <alignment vertical="center"/>
    </xf>
    <xf numFmtId="233" fontId="5" fillId="0" borderId="29" xfId="0" applyNumberFormat="1" applyFont="1" applyFill="1" applyBorder="1" applyAlignment="1">
      <alignment vertical="center"/>
    </xf>
    <xf numFmtId="233" fontId="5" fillId="0" borderId="33" xfId="0" applyNumberFormat="1" applyFont="1" applyFill="1" applyBorder="1" applyAlignment="1">
      <alignment vertical="center"/>
    </xf>
    <xf numFmtId="233" fontId="5" fillId="0" borderId="69" xfId="0" applyNumberFormat="1" applyFont="1" applyFill="1" applyBorder="1" applyAlignment="1">
      <alignment vertical="center"/>
    </xf>
    <xf numFmtId="233" fontId="5" fillId="0" borderId="70" xfId="17" applyNumberFormat="1" applyFont="1" applyFill="1" applyBorder="1" applyAlignment="1">
      <alignment vertical="center"/>
    </xf>
    <xf numFmtId="233" fontId="5" fillId="0" borderId="37" xfId="0" applyNumberFormat="1" applyFont="1" applyBorder="1" applyAlignment="1">
      <alignment vertical="center"/>
    </xf>
    <xf numFmtId="233" fontId="5" fillId="0" borderId="7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別来道輸送実績の推移（Ｈ１２～Ｈ１６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月別来道輸送実績の推移（平成15年度～平成19年度）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5"/>
          <c:w val="0.836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'合計'!$B$14</c:f>
              <c:strCache>
                <c:ptCount val="1"/>
                <c:pt idx="0">
                  <c:v>平成15年度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'合計'!$C$14:$N$14</c:f>
              <c:numCache/>
            </c:numRef>
          </c:val>
        </c:ser>
        <c:ser>
          <c:idx val="1"/>
          <c:order val="1"/>
          <c:tx>
            <c:strRef>
              <c:f>'合計'!$B$15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'合計'!$C$15:$N$15</c:f>
              <c:numCache/>
            </c:numRef>
          </c:val>
        </c:ser>
        <c:ser>
          <c:idx val="2"/>
          <c:order val="2"/>
          <c:tx>
            <c:strRef>
              <c:f>'合計'!$B$16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'合計'!$C$16:$N$16</c:f>
              <c:numCache/>
            </c:numRef>
          </c:val>
        </c:ser>
        <c:ser>
          <c:idx val="3"/>
          <c:order val="3"/>
          <c:tx>
            <c:strRef>
              <c:f>'合計'!$B$17</c:f>
              <c:strCache>
                <c:ptCount val="1"/>
                <c:pt idx="0">
                  <c:v>平成18年度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'合計'!$C$17:$N$17</c:f>
              <c:numCache/>
            </c:numRef>
          </c:val>
        </c:ser>
        <c:ser>
          <c:idx val="4"/>
          <c:order val="4"/>
          <c:tx>
            <c:strRef>
              <c:f>'合計'!$B$18</c:f>
              <c:strCache>
                <c:ptCount val="1"/>
                <c:pt idx="0">
                  <c:v>平成19年度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'合計'!$C$18:$N$18</c:f>
              <c:numCache/>
            </c:numRef>
          </c:val>
        </c:ser>
        <c:axId val="37445138"/>
        <c:axId val="17024747"/>
      </c:barChart>
      <c:catAx>
        <c:axId val="37445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7024747"/>
        <c:crosses val="autoZero"/>
        <c:auto val="0"/>
        <c:lblOffset val="100"/>
        <c:noMultiLvlLbl val="0"/>
      </c:catAx>
      <c:valAx>
        <c:axId val="17024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4451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15025"/>
          <c:w val="0.1115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航空機月別来道輸送実績の推移（平成15年度～平成19年度）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775"/>
          <c:w val="0.8352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'航空機'!$B$14</c:f>
              <c:strCache>
                <c:ptCount val="1"/>
                <c:pt idx="0">
                  <c:v>平成15年度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'航空機'!$C$14:$N$14</c:f>
              <c:numCache/>
            </c:numRef>
          </c:val>
        </c:ser>
        <c:ser>
          <c:idx val="1"/>
          <c:order val="1"/>
          <c:tx>
            <c:strRef>
              <c:f>'航空機'!$B$15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'航空機'!$C$15:$N$15</c:f>
              <c:numCache/>
            </c:numRef>
          </c:val>
        </c:ser>
        <c:ser>
          <c:idx val="2"/>
          <c:order val="2"/>
          <c:tx>
            <c:strRef>
              <c:f>'航空機'!$B$16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'航空機'!$C$16:$N$16</c:f>
              <c:numCache/>
            </c:numRef>
          </c:val>
        </c:ser>
        <c:ser>
          <c:idx val="3"/>
          <c:order val="3"/>
          <c:tx>
            <c:strRef>
              <c:f>'航空機'!$B$17</c:f>
              <c:strCache>
                <c:ptCount val="1"/>
                <c:pt idx="0">
                  <c:v>平成18年度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'航空機'!$C$17:$N$17</c:f>
              <c:numCache/>
            </c:numRef>
          </c:val>
        </c:ser>
        <c:ser>
          <c:idx val="4"/>
          <c:order val="4"/>
          <c:tx>
            <c:strRef>
              <c:f>'航空機'!$B$18</c:f>
              <c:strCache>
                <c:ptCount val="1"/>
                <c:pt idx="0">
                  <c:v>平成19年度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'航空機'!$C$18:$N$18</c:f>
              <c:numCache/>
            </c:numRef>
          </c:val>
        </c:ser>
        <c:axId val="19995120"/>
        <c:axId val="58609969"/>
      </c:barChart>
      <c:catAx>
        <c:axId val="19995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8609969"/>
        <c:crosses val="autoZero"/>
        <c:auto val="0"/>
        <c:lblOffset val="100"/>
        <c:noMultiLvlLbl val="0"/>
      </c:catAx>
      <c:valAx>
        <c:axId val="58609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995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15025"/>
          <c:w val="0.112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フェリー月別来道輸送実績の推移（平成15年度～平成19年度）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8"/>
          <c:w val="0.835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フェリー!$B$14</c:f>
              <c:strCache>
                <c:ptCount val="1"/>
                <c:pt idx="0">
                  <c:v>平成15年度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フェリー!$C$14:$N$14</c:f>
              <c:numCache/>
            </c:numRef>
          </c:val>
        </c:ser>
        <c:ser>
          <c:idx val="1"/>
          <c:order val="1"/>
          <c:tx>
            <c:strRef>
              <c:f>フェリー!$B$15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フェリー!$C$15:$N$15</c:f>
              <c:numCache/>
            </c:numRef>
          </c:val>
        </c:ser>
        <c:ser>
          <c:idx val="2"/>
          <c:order val="2"/>
          <c:tx>
            <c:strRef>
              <c:f>フェリー!$B$16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フェリー!$C$16:$N$16</c:f>
              <c:numCache/>
            </c:numRef>
          </c:val>
        </c:ser>
        <c:ser>
          <c:idx val="3"/>
          <c:order val="3"/>
          <c:tx>
            <c:strRef>
              <c:f>フェリー!$B$17</c:f>
              <c:strCache>
                <c:ptCount val="1"/>
                <c:pt idx="0">
                  <c:v>平成18年度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フェリー!$C$17:$N$17</c:f>
              <c:numCache/>
            </c:numRef>
          </c:val>
        </c:ser>
        <c:ser>
          <c:idx val="4"/>
          <c:order val="4"/>
          <c:tx>
            <c:strRef>
              <c:f>フェリー!$B$18</c:f>
              <c:strCache>
                <c:ptCount val="1"/>
                <c:pt idx="0">
                  <c:v>平成19年度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フェリー!$C$18:$N$18</c:f>
              <c:numCache/>
            </c:numRef>
          </c:val>
        </c:ser>
        <c:axId val="23732094"/>
        <c:axId val="40081767"/>
      </c:barChart>
      <c:catAx>
        <c:axId val="23732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0081767"/>
        <c:crosses val="autoZero"/>
        <c:auto val="0"/>
        <c:lblOffset val="100"/>
        <c:noMultiLvlLbl val="0"/>
      </c:catAx>
      <c:valAx>
        <c:axId val="40081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732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153"/>
          <c:w val="0.11175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ＪＲ月別来道輸送実績の推移（平成15年度～平成19年度）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775"/>
          <c:w val="0.8352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ＪＲ!$B$14</c:f>
              <c:strCache>
                <c:ptCount val="1"/>
                <c:pt idx="0">
                  <c:v>平成15年度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ＪＲ!$C$14:$N$14</c:f>
              <c:numCache/>
            </c:numRef>
          </c:val>
        </c:ser>
        <c:ser>
          <c:idx val="1"/>
          <c:order val="1"/>
          <c:tx>
            <c:strRef>
              <c:f>ＪＲ!$B$15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ＪＲ!$C$15:$N$15</c:f>
              <c:numCache/>
            </c:numRef>
          </c:val>
        </c:ser>
        <c:ser>
          <c:idx val="2"/>
          <c:order val="2"/>
          <c:tx>
            <c:strRef>
              <c:f>ＪＲ!$B$16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ＪＲ!$C$16:$N$16</c:f>
              <c:numCache/>
            </c:numRef>
          </c:val>
        </c:ser>
        <c:ser>
          <c:idx val="3"/>
          <c:order val="3"/>
          <c:tx>
            <c:strRef>
              <c:f>ＪＲ!$B$17</c:f>
              <c:strCache>
                <c:ptCount val="1"/>
                <c:pt idx="0">
                  <c:v>平成18年度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ＪＲ!$C$17:$N$17</c:f>
              <c:numCache/>
            </c:numRef>
          </c:val>
        </c:ser>
        <c:ser>
          <c:idx val="4"/>
          <c:order val="4"/>
          <c:tx>
            <c:strRef>
              <c:f>ＪＲ!$B$18</c:f>
              <c:strCache>
                <c:ptCount val="1"/>
                <c:pt idx="0">
                  <c:v>平成19年度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ＪＲ!$C$18:$N$18</c:f>
              <c:numCache/>
            </c:numRef>
          </c:val>
        </c:ser>
        <c:axId val="51300924"/>
        <c:axId val="62932237"/>
      </c:barChart>
      <c:catAx>
        <c:axId val="51300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2932237"/>
        <c:crosses val="autoZero"/>
        <c:auto val="0"/>
        <c:lblOffset val="100"/>
        <c:noMultiLvlLbl val="0"/>
      </c:catAx>
      <c:valAx>
        <c:axId val="62932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3009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15025"/>
          <c:w val="0.112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9429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257175</xdr:rowOff>
    </xdr:from>
    <xdr:to>
      <xdr:col>15</xdr:col>
      <xdr:colOff>504825</xdr:colOff>
      <xdr:row>10</xdr:row>
      <xdr:rowOff>304800</xdr:rowOff>
    </xdr:to>
    <xdr:graphicFrame>
      <xdr:nvGraphicFramePr>
        <xdr:cNvPr id="2" name="Chart 3"/>
        <xdr:cNvGraphicFramePr/>
      </xdr:nvGraphicFramePr>
      <xdr:xfrm>
        <a:off x="390525" y="257175"/>
        <a:ext cx="991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9429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247650</xdr:rowOff>
    </xdr:from>
    <xdr:to>
      <xdr:col>15</xdr:col>
      <xdr:colOff>504825</xdr:colOff>
      <xdr:row>10</xdr:row>
      <xdr:rowOff>295275</xdr:rowOff>
    </xdr:to>
    <xdr:graphicFrame>
      <xdr:nvGraphicFramePr>
        <xdr:cNvPr id="2" name="Chart 3"/>
        <xdr:cNvGraphicFramePr/>
      </xdr:nvGraphicFramePr>
      <xdr:xfrm>
        <a:off x="390525" y="247650"/>
        <a:ext cx="9867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9048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342900</xdr:rowOff>
    </xdr:from>
    <xdr:to>
      <xdr:col>15</xdr:col>
      <xdr:colOff>514350</xdr:colOff>
      <xdr:row>11</xdr:row>
      <xdr:rowOff>38100</xdr:rowOff>
    </xdr:to>
    <xdr:graphicFrame>
      <xdr:nvGraphicFramePr>
        <xdr:cNvPr id="2" name="Chart 3"/>
        <xdr:cNvGraphicFramePr/>
      </xdr:nvGraphicFramePr>
      <xdr:xfrm>
        <a:off x="400050" y="342900"/>
        <a:ext cx="9877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9048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1</xdr:row>
      <xdr:rowOff>9525</xdr:rowOff>
    </xdr:from>
    <xdr:to>
      <xdr:col>15</xdr:col>
      <xdr:colOff>495300</xdr:colOff>
      <xdr:row>11</xdr:row>
      <xdr:rowOff>57150</xdr:rowOff>
    </xdr:to>
    <xdr:graphicFrame>
      <xdr:nvGraphicFramePr>
        <xdr:cNvPr id="2" name="Chart 3"/>
        <xdr:cNvGraphicFramePr/>
      </xdr:nvGraphicFramePr>
      <xdr:xfrm>
        <a:off x="381000" y="361950"/>
        <a:ext cx="9867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0"/>
  <sheetViews>
    <sheetView showZero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4921875" style="151" customWidth="1"/>
    <col min="2" max="2" width="10.00390625" style="151" customWidth="1"/>
    <col min="3" max="4" width="10.75390625" style="152" customWidth="1"/>
    <col min="5" max="5" width="9.25390625" style="153" bestFit="1" customWidth="1"/>
    <col min="6" max="6" width="11.25390625" style="153" customWidth="1"/>
    <col min="7" max="8" width="9.625" style="152" bestFit="1" customWidth="1"/>
    <col min="9" max="9" width="9.25390625" style="151" bestFit="1" customWidth="1"/>
    <col min="10" max="10" width="9.25390625" style="151" customWidth="1"/>
    <col min="11" max="11" width="9.625" style="152" customWidth="1"/>
    <col min="12" max="12" width="10.00390625" style="152" customWidth="1"/>
    <col min="13" max="13" width="9.25390625" style="151" bestFit="1" customWidth="1"/>
    <col min="14" max="14" width="9.25390625" style="151" customWidth="1"/>
    <col min="15" max="15" width="10.50390625" style="152" customWidth="1"/>
    <col min="16" max="16" width="10.125" style="151" customWidth="1"/>
    <col min="17" max="17" width="9.25390625" style="151" bestFit="1" customWidth="1"/>
    <col min="18" max="18" width="11.875" style="151" customWidth="1"/>
    <col min="19" max="19" width="10.25390625" style="151" hidden="1" customWidth="1"/>
    <col min="20" max="20" width="8.00390625" style="151" hidden="1" customWidth="1"/>
    <col min="21" max="16384" width="9.00390625" style="151" customWidth="1"/>
  </cols>
  <sheetData>
    <row r="1" spans="18:20" ht="18" thickBot="1">
      <c r="R1" s="8" t="s">
        <v>52</v>
      </c>
      <c r="S1" s="1"/>
      <c r="T1" s="1"/>
    </row>
    <row r="2" spans="2:18" ht="18.75">
      <c r="B2" s="180" t="s">
        <v>128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6:18" ht="14.25" thickBot="1">
      <c r="F3" s="154"/>
      <c r="R3" s="151" t="s">
        <v>53</v>
      </c>
    </row>
    <row r="4" spans="2:20" ht="20.25" customHeight="1">
      <c r="B4" s="191"/>
      <c r="C4" s="160" t="s">
        <v>34</v>
      </c>
      <c r="D4" s="184"/>
      <c r="E4" s="184"/>
      <c r="F4" s="185"/>
      <c r="G4" s="183" t="s">
        <v>38</v>
      </c>
      <c r="H4" s="184"/>
      <c r="I4" s="184"/>
      <c r="J4" s="185"/>
      <c r="K4" s="183" t="s">
        <v>135</v>
      </c>
      <c r="L4" s="184"/>
      <c r="M4" s="184"/>
      <c r="N4" s="185"/>
      <c r="O4" s="183" t="s">
        <v>16</v>
      </c>
      <c r="P4" s="161"/>
      <c r="Q4" s="161"/>
      <c r="R4" s="190"/>
      <c r="S4" s="186" t="s">
        <v>0</v>
      </c>
      <c r="T4" s="181" t="s">
        <v>1</v>
      </c>
    </row>
    <row r="5" spans="2:20" ht="19.5" customHeight="1" thickBot="1">
      <c r="B5" s="192"/>
      <c r="C5" s="155" t="s">
        <v>129</v>
      </c>
      <c r="D5" s="156" t="s">
        <v>95</v>
      </c>
      <c r="E5" s="157" t="s">
        <v>18</v>
      </c>
      <c r="F5" s="158" t="s">
        <v>39</v>
      </c>
      <c r="G5" s="155" t="s">
        <v>129</v>
      </c>
      <c r="H5" s="156" t="s">
        <v>95</v>
      </c>
      <c r="I5" s="157" t="s">
        <v>18</v>
      </c>
      <c r="J5" s="158" t="s">
        <v>39</v>
      </c>
      <c r="K5" s="155" t="s">
        <v>129</v>
      </c>
      <c r="L5" s="156" t="s">
        <v>95</v>
      </c>
      <c r="M5" s="157" t="s">
        <v>18</v>
      </c>
      <c r="N5" s="158" t="s">
        <v>39</v>
      </c>
      <c r="O5" s="155" t="s">
        <v>129</v>
      </c>
      <c r="P5" s="156" t="s">
        <v>95</v>
      </c>
      <c r="Q5" s="157" t="s">
        <v>18</v>
      </c>
      <c r="R5" s="158" t="s">
        <v>39</v>
      </c>
      <c r="S5" s="187"/>
      <c r="T5" s="182"/>
    </row>
    <row r="6" spans="2:20" ht="32.25" customHeight="1">
      <c r="B6" s="9" t="s">
        <v>40</v>
      </c>
      <c r="C6" s="10">
        <v>694932</v>
      </c>
      <c r="D6" s="11">
        <v>700932</v>
      </c>
      <c r="E6" s="159">
        <f aca="true" t="shared" si="0" ref="E6:E11">C6/D6*100</f>
        <v>99.1439968499084</v>
      </c>
      <c r="F6" s="209">
        <f aca="true" t="shared" si="1" ref="F6:F11">C6-D6</f>
        <v>-6000</v>
      </c>
      <c r="G6" s="13">
        <v>52000</v>
      </c>
      <c r="H6" s="11">
        <v>52200</v>
      </c>
      <c r="I6" s="159">
        <f aca="true" t="shared" si="2" ref="I6:I11">G6/H6*100</f>
        <v>99.61685823754789</v>
      </c>
      <c r="J6" s="209">
        <f aca="true" t="shared" si="3" ref="J6:J11">G6-H6</f>
        <v>-200</v>
      </c>
      <c r="K6" s="13">
        <v>72925</v>
      </c>
      <c r="L6" s="11">
        <v>69540</v>
      </c>
      <c r="M6" s="159">
        <f aca="true" t="shared" si="4" ref="M6:M11">K6/L6*100</f>
        <v>104.86770204199023</v>
      </c>
      <c r="N6" s="209">
        <f aca="true" t="shared" si="5" ref="N6:N11">K6-L6</f>
        <v>3385</v>
      </c>
      <c r="O6" s="162">
        <f>C6+G6+K6</f>
        <v>819857</v>
      </c>
      <c r="P6" s="163">
        <f>D6+H6+L6</f>
        <v>822672</v>
      </c>
      <c r="Q6" s="159">
        <f aca="true" t="shared" si="6" ref="Q6:Q11">O6/P6*100</f>
        <v>99.65782231557657</v>
      </c>
      <c r="R6" s="210">
        <f aca="true" t="shared" si="7" ref="R6:R11">O6-P6</f>
        <v>-2815</v>
      </c>
      <c r="S6" s="164">
        <v>874252</v>
      </c>
      <c r="T6" s="165">
        <f aca="true" t="shared" si="8" ref="T6:T17">O6/S6*100</f>
        <v>93.77810974410124</v>
      </c>
    </row>
    <row r="7" spans="2:20" ht="32.25" customHeight="1">
      <c r="B7" s="9" t="s">
        <v>41</v>
      </c>
      <c r="C7" s="10">
        <v>859637</v>
      </c>
      <c r="D7" s="11">
        <v>917332</v>
      </c>
      <c r="E7" s="12">
        <f t="shared" si="0"/>
        <v>93.71056498628631</v>
      </c>
      <c r="F7" s="211">
        <f t="shared" si="1"/>
        <v>-57695</v>
      </c>
      <c r="G7" s="13">
        <v>84200</v>
      </c>
      <c r="H7" s="11">
        <v>94100</v>
      </c>
      <c r="I7" s="12">
        <f t="shared" si="2"/>
        <v>89.47927736450585</v>
      </c>
      <c r="J7" s="211">
        <f t="shared" si="3"/>
        <v>-9900</v>
      </c>
      <c r="K7" s="13">
        <v>81809</v>
      </c>
      <c r="L7" s="11">
        <v>90502</v>
      </c>
      <c r="M7" s="12">
        <f t="shared" si="4"/>
        <v>90.39468741022297</v>
      </c>
      <c r="N7" s="211">
        <f t="shared" si="5"/>
        <v>-8693</v>
      </c>
      <c r="O7" s="11">
        <v>1025646</v>
      </c>
      <c r="P7" s="11">
        <v>1101934</v>
      </c>
      <c r="Q7" s="12">
        <f t="shared" si="6"/>
        <v>93.07689934242886</v>
      </c>
      <c r="R7" s="211">
        <f t="shared" si="7"/>
        <v>-76288</v>
      </c>
      <c r="S7" s="164">
        <v>1105506</v>
      </c>
      <c r="T7" s="165">
        <f t="shared" si="8"/>
        <v>92.7761586097226</v>
      </c>
    </row>
    <row r="8" spans="2:20" ht="32.25" customHeight="1">
      <c r="B8" s="9" t="s">
        <v>42</v>
      </c>
      <c r="C8" s="10">
        <v>995362</v>
      </c>
      <c r="D8" s="11">
        <v>1003150</v>
      </c>
      <c r="E8" s="12">
        <f t="shared" si="0"/>
        <v>99.22364551662264</v>
      </c>
      <c r="F8" s="211">
        <f t="shared" si="1"/>
        <v>-7788</v>
      </c>
      <c r="G8" s="13">
        <v>85400</v>
      </c>
      <c r="H8" s="11">
        <v>77900</v>
      </c>
      <c r="I8" s="12">
        <f t="shared" si="2"/>
        <v>109.62772785622592</v>
      </c>
      <c r="J8" s="211">
        <f t="shared" si="3"/>
        <v>7500</v>
      </c>
      <c r="K8" s="13">
        <v>77093</v>
      </c>
      <c r="L8" s="11">
        <v>77581</v>
      </c>
      <c r="M8" s="12">
        <f t="shared" si="4"/>
        <v>99.37098000799165</v>
      </c>
      <c r="N8" s="211">
        <f t="shared" si="5"/>
        <v>-488</v>
      </c>
      <c r="O8" s="11">
        <v>1157855</v>
      </c>
      <c r="P8" s="11">
        <v>1158631</v>
      </c>
      <c r="Q8" s="12">
        <f t="shared" si="6"/>
        <v>99.93302440552687</v>
      </c>
      <c r="R8" s="211">
        <f t="shared" si="7"/>
        <v>-776</v>
      </c>
      <c r="S8" s="164">
        <v>1140898</v>
      </c>
      <c r="T8" s="165">
        <f t="shared" si="8"/>
        <v>101.48628536468642</v>
      </c>
    </row>
    <row r="9" spans="2:20" ht="32.25" customHeight="1">
      <c r="B9" s="9" t="s">
        <v>43</v>
      </c>
      <c r="C9" s="10">
        <v>1040824</v>
      </c>
      <c r="D9" s="11">
        <v>1079427</v>
      </c>
      <c r="E9" s="12">
        <f t="shared" si="0"/>
        <v>96.42375074924011</v>
      </c>
      <c r="F9" s="211">
        <f t="shared" si="1"/>
        <v>-38603</v>
      </c>
      <c r="G9" s="13">
        <v>75800</v>
      </c>
      <c r="H9" s="11">
        <v>86400</v>
      </c>
      <c r="I9" s="12">
        <f t="shared" si="2"/>
        <v>87.73148148148148</v>
      </c>
      <c r="J9" s="211">
        <f t="shared" si="3"/>
        <v>-10600</v>
      </c>
      <c r="K9" s="13">
        <v>107908</v>
      </c>
      <c r="L9" s="11">
        <v>114768</v>
      </c>
      <c r="M9" s="12">
        <f t="shared" si="4"/>
        <v>94.02272410427994</v>
      </c>
      <c r="N9" s="211">
        <f t="shared" si="5"/>
        <v>-6860</v>
      </c>
      <c r="O9" s="166">
        <f aca="true" t="shared" si="9" ref="O9:P11">C9+G9+K9</f>
        <v>1224532</v>
      </c>
      <c r="P9" s="11">
        <f t="shared" si="9"/>
        <v>1280595</v>
      </c>
      <c r="Q9" s="12">
        <f t="shared" si="6"/>
        <v>95.62211315833655</v>
      </c>
      <c r="R9" s="211">
        <f t="shared" si="7"/>
        <v>-56063</v>
      </c>
      <c r="S9" s="164">
        <v>1407785</v>
      </c>
      <c r="T9" s="165">
        <f t="shared" si="8"/>
        <v>86.98288446034019</v>
      </c>
    </row>
    <row r="10" spans="2:20" ht="32.25" customHeight="1">
      <c r="B10" s="9" t="s">
        <v>44</v>
      </c>
      <c r="C10" s="10">
        <v>1208341</v>
      </c>
      <c r="D10" s="11">
        <v>1200187</v>
      </c>
      <c r="E10" s="12">
        <f t="shared" si="0"/>
        <v>100.67939412774842</v>
      </c>
      <c r="F10" s="212">
        <f t="shared" si="1"/>
        <v>8154</v>
      </c>
      <c r="G10" s="13">
        <v>111800</v>
      </c>
      <c r="H10" s="11">
        <v>120400</v>
      </c>
      <c r="I10" s="12">
        <f t="shared" si="2"/>
        <v>92.85714285714286</v>
      </c>
      <c r="J10" s="211">
        <f t="shared" si="3"/>
        <v>-8600</v>
      </c>
      <c r="K10" s="13">
        <v>184569</v>
      </c>
      <c r="L10" s="11">
        <v>198716</v>
      </c>
      <c r="M10" s="12">
        <f t="shared" si="4"/>
        <v>92.88079470198676</v>
      </c>
      <c r="N10" s="212">
        <f t="shared" si="5"/>
        <v>-14147</v>
      </c>
      <c r="O10" s="166">
        <f t="shared" si="9"/>
        <v>1504710</v>
      </c>
      <c r="P10" s="11">
        <f t="shared" si="9"/>
        <v>1519303</v>
      </c>
      <c r="Q10" s="12">
        <f t="shared" si="6"/>
        <v>99.03949376786592</v>
      </c>
      <c r="R10" s="211">
        <f t="shared" si="7"/>
        <v>-14593</v>
      </c>
      <c r="S10" s="164">
        <v>1676802</v>
      </c>
      <c r="T10" s="165">
        <f t="shared" si="8"/>
        <v>89.73689201229483</v>
      </c>
    </row>
    <row r="11" spans="2:20" ht="32.25" customHeight="1">
      <c r="B11" s="9" t="s">
        <v>45</v>
      </c>
      <c r="C11" s="10">
        <v>1120416</v>
      </c>
      <c r="D11" s="11">
        <v>1142968</v>
      </c>
      <c r="E11" s="12">
        <f t="shared" si="0"/>
        <v>98.02689139153502</v>
      </c>
      <c r="F11" s="212">
        <f t="shared" si="1"/>
        <v>-22552</v>
      </c>
      <c r="G11" s="13">
        <v>79300</v>
      </c>
      <c r="H11" s="11">
        <v>80400</v>
      </c>
      <c r="I11" s="12">
        <f t="shared" si="2"/>
        <v>98.6318407960199</v>
      </c>
      <c r="J11" s="212">
        <f t="shared" si="3"/>
        <v>-1100</v>
      </c>
      <c r="K11" s="13">
        <v>99317</v>
      </c>
      <c r="L11" s="11">
        <v>84875</v>
      </c>
      <c r="M11" s="12">
        <f t="shared" si="4"/>
        <v>117.01561119293078</v>
      </c>
      <c r="N11" s="212">
        <f t="shared" si="5"/>
        <v>14442</v>
      </c>
      <c r="O11" s="166">
        <f t="shared" si="9"/>
        <v>1299033</v>
      </c>
      <c r="P11" s="11">
        <f t="shared" si="9"/>
        <v>1308243</v>
      </c>
      <c r="Q11" s="12">
        <f t="shared" si="6"/>
        <v>99.29600234818761</v>
      </c>
      <c r="R11" s="211">
        <f t="shared" si="7"/>
        <v>-9210</v>
      </c>
      <c r="S11" s="164">
        <v>1221059</v>
      </c>
      <c r="T11" s="165">
        <f t="shared" si="8"/>
        <v>106.38576841905265</v>
      </c>
    </row>
    <row r="12" spans="2:20" ht="32.25" customHeight="1">
      <c r="B12" s="9" t="s">
        <v>46</v>
      </c>
      <c r="C12" s="10">
        <v>1007862</v>
      </c>
      <c r="D12" s="11">
        <v>1107038</v>
      </c>
      <c r="E12" s="12">
        <f aca="true" t="shared" si="10" ref="E12:E18">C12/D12*100</f>
        <v>91.04131926817327</v>
      </c>
      <c r="F12" s="212">
        <f aca="true" t="shared" si="11" ref="F12:F18">C12-D12</f>
        <v>-99176</v>
      </c>
      <c r="G12" s="13">
        <v>66200</v>
      </c>
      <c r="H12" s="11">
        <v>70200</v>
      </c>
      <c r="I12" s="12">
        <f aca="true" t="shared" si="12" ref="I12:I18">G12/H12*100</f>
        <v>94.30199430199431</v>
      </c>
      <c r="J12" s="212">
        <f aca="true" t="shared" si="13" ref="J12:J18">G12-H12</f>
        <v>-4000</v>
      </c>
      <c r="K12" s="13">
        <v>65459</v>
      </c>
      <c r="L12" s="11">
        <v>65075</v>
      </c>
      <c r="M12" s="12">
        <f aca="true" t="shared" si="14" ref="M12:M18">K12/L12*100</f>
        <v>100.5900883595851</v>
      </c>
      <c r="N12" s="212">
        <f aca="true" t="shared" si="15" ref="N12:N18">K12-L12</f>
        <v>384</v>
      </c>
      <c r="O12" s="166">
        <f aca="true" t="shared" si="16" ref="O12:P17">C12+G12+K12</f>
        <v>1139521</v>
      </c>
      <c r="P12" s="11">
        <f t="shared" si="16"/>
        <v>1242313</v>
      </c>
      <c r="Q12" s="12">
        <f aca="true" t="shared" si="17" ref="Q12:Q18">O12/P12*100</f>
        <v>91.72575671348525</v>
      </c>
      <c r="R12" s="211">
        <f aca="true" t="shared" si="18" ref="R12:R18">O12-P12</f>
        <v>-102792</v>
      </c>
      <c r="S12" s="164">
        <v>1275632</v>
      </c>
      <c r="T12" s="165">
        <f t="shared" si="8"/>
        <v>89.3299164649366</v>
      </c>
    </row>
    <row r="13" spans="2:20" ht="32.25" customHeight="1">
      <c r="B13" s="9" t="s">
        <v>47</v>
      </c>
      <c r="C13" s="10">
        <v>842823</v>
      </c>
      <c r="D13" s="11">
        <v>841185</v>
      </c>
      <c r="E13" s="12">
        <f t="shared" si="10"/>
        <v>100.19472529823999</v>
      </c>
      <c r="F13" s="212">
        <f t="shared" si="11"/>
        <v>1638</v>
      </c>
      <c r="G13" s="13">
        <v>51200</v>
      </c>
      <c r="H13" s="11">
        <v>51000</v>
      </c>
      <c r="I13" s="12">
        <f t="shared" si="12"/>
        <v>100.3921568627451</v>
      </c>
      <c r="J13" s="212">
        <f t="shared" si="13"/>
        <v>200</v>
      </c>
      <c r="K13" s="13">
        <v>46714</v>
      </c>
      <c r="L13" s="11">
        <v>47325</v>
      </c>
      <c r="M13" s="12">
        <f t="shared" si="14"/>
        <v>98.70892762810354</v>
      </c>
      <c r="N13" s="212">
        <f t="shared" si="15"/>
        <v>-611</v>
      </c>
      <c r="O13" s="11">
        <f t="shared" si="16"/>
        <v>940737</v>
      </c>
      <c r="P13" s="11">
        <f t="shared" si="16"/>
        <v>939510</v>
      </c>
      <c r="Q13" s="12">
        <f t="shared" si="17"/>
        <v>100.13059999361369</v>
      </c>
      <c r="R13" s="211">
        <f t="shared" si="18"/>
        <v>1227</v>
      </c>
      <c r="S13" s="164">
        <v>944670</v>
      </c>
      <c r="T13" s="165">
        <f t="shared" si="8"/>
        <v>99.58366413668264</v>
      </c>
    </row>
    <row r="14" spans="2:20" ht="32.25" customHeight="1">
      <c r="B14" s="9" t="s">
        <v>48</v>
      </c>
      <c r="C14" s="10">
        <v>831361</v>
      </c>
      <c r="D14" s="11">
        <v>811267</v>
      </c>
      <c r="E14" s="12">
        <f t="shared" si="10"/>
        <v>102.47686643238292</v>
      </c>
      <c r="F14" s="212">
        <f t="shared" si="11"/>
        <v>20094</v>
      </c>
      <c r="G14" s="13">
        <v>60300</v>
      </c>
      <c r="H14" s="11">
        <v>59200</v>
      </c>
      <c r="I14" s="12">
        <f t="shared" si="12"/>
        <v>101.85810810810811</v>
      </c>
      <c r="J14" s="212">
        <f t="shared" si="13"/>
        <v>1100</v>
      </c>
      <c r="K14" s="13">
        <v>59692</v>
      </c>
      <c r="L14" s="11">
        <v>54553</v>
      </c>
      <c r="M14" s="12">
        <f t="shared" si="14"/>
        <v>109.42019687276594</v>
      </c>
      <c r="N14" s="212">
        <f t="shared" si="15"/>
        <v>5139</v>
      </c>
      <c r="O14" s="11">
        <f t="shared" si="16"/>
        <v>951353</v>
      </c>
      <c r="P14" s="11">
        <f t="shared" si="16"/>
        <v>925020</v>
      </c>
      <c r="Q14" s="12">
        <f t="shared" si="17"/>
        <v>102.84674925947547</v>
      </c>
      <c r="R14" s="211">
        <f t="shared" si="18"/>
        <v>26333</v>
      </c>
      <c r="S14" s="164">
        <v>918791</v>
      </c>
      <c r="T14" s="165">
        <f t="shared" si="8"/>
        <v>103.54400511106444</v>
      </c>
    </row>
    <row r="15" spans="2:20" ht="32.25" customHeight="1">
      <c r="B15" s="9" t="s">
        <v>49</v>
      </c>
      <c r="C15" s="10">
        <v>749562</v>
      </c>
      <c r="D15" s="11">
        <v>752923</v>
      </c>
      <c r="E15" s="12">
        <f t="shared" si="10"/>
        <v>99.55360641127977</v>
      </c>
      <c r="F15" s="212">
        <f t="shared" si="11"/>
        <v>-3361</v>
      </c>
      <c r="G15" s="13">
        <v>48500</v>
      </c>
      <c r="H15" s="11">
        <v>46400</v>
      </c>
      <c r="I15" s="12">
        <f t="shared" si="12"/>
        <v>104.52586206896552</v>
      </c>
      <c r="J15" s="212">
        <f t="shared" si="13"/>
        <v>2100</v>
      </c>
      <c r="K15" s="13">
        <v>40393</v>
      </c>
      <c r="L15" s="11">
        <v>38944</v>
      </c>
      <c r="M15" s="12">
        <f t="shared" si="14"/>
        <v>103.72072719802794</v>
      </c>
      <c r="N15" s="212">
        <f t="shared" si="15"/>
        <v>1449</v>
      </c>
      <c r="O15" s="11">
        <f t="shared" si="16"/>
        <v>838455</v>
      </c>
      <c r="P15" s="11">
        <f t="shared" si="16"/>
        <v>838267</v>
      </c>
      <c r="Q15" s="12">
        <f t="shared" si="17"/>
        <v>100.0224272218756</v>
      </c>
      <c r="R15" s="211">
        <f t="shared" si="18"/>
        <v>188</v>
      </c>
      <c r="S15" s="164">
        <v>873904</v>
      </c>
      <c r="T15" s="165">
        <f t="shared" si="8"/>
        <v>95.9436047895421</v>
      </c>
    </row>
    <row r="16" spans="2:20" ht="32.25" customHeight="1">
      <c r="B16" s="9" t="s">
        <v>50</v>
      </c>
      <c r="C16" s="10">
        <v>820470</v>
      </c>
      <c r="D16" s="11">
        <v>842249</v>
      </c>
      <c r="E16" s="12">
        <f t="shared" si="10"/>
        <v>97.41418511627796</v>
      </c>
      <c r="F16" s="212">
        <f t="shared" si="11"/>
        <v>-21779</v>
      </c>
      <c r="G16" s="13">
        <v>49200</v>
      </c>
      <c r="H16" s="11">
        <v>47900</v>
      </c>
      <c r="I16" s="12">
        <f t="shared" si="12"/>
        <v>102.71398747390397</v>
      </c>
      <c r="J16" s="212">
        <f t="shared" si="13"/>
        <v>1300</v>
      </c>
      <c r="K16" s="13">
        <v>37597</v>
      </c>
      <c r="L16" s="11">
        <v>35746</v>
      </c>
      <c r="M16" s="12">
        <f t="shared" si="14"/>
        <v>105.17820175683991</v>
      </c>
      <c r="N16" s="212">
        <f t="shared" si="15"/>
        <v>1851</v>
      </c>
      <c r="O16" s="11">
        <f t="shared" si="16"/>
        <v>907267</v>
      </c>
      <c r="P16" s="11">
        <f t="shared" si="16"/>
        <v>925895</v>
      </c>
      <c r="Q16" s="12">
        <f t="shared" si="17"/>
        <v>97.98810880283402</v>
      </c>
      <c r="R16" s="211">
        <f t="shared" si="18"/>
        <v>-18628</v>
      </c>
      <c r="S16" s="164">
        <v>1032838</v>
      </c>
      <c r="T16" s="165">
        <f t="shared" si="8"/>
        <v>87.8421398128264</v>
      </c>
    </row>
    <row r="17" spans="2:25" ht="32.25" customHeight="1" thickBot="1">
      <c r="B17" s="9" t="s">
        <v>51</v>
      </c>
      <c r="C17" s="167">
        <v>880327</v>
      </c>
      <c r="D17" s="168">
        <v>908886</v>
      </c>
      <c r="E17" s="169">
        <f t="shared" si="10"/>
        <v>96.85780174851412</v>
      </c>
      <c r="F17" s="213">
        <f t="shared" si="11"/>
        <v>-28559</v>
      </c>
      <c r="G17" s="167">
        <v>57000</v>
      </c>
      <c r="H17" s="168">
        <v>57600</v>
      </c>
      <c r="I17" s="12">
        <f t="shared" si="12"/>
        <v>98.95833333333334</v>
      </c>
      <c r="J17" s="213">
        <f t="shared" si="13"/>
        <v>-600</v>
      </c>
      <c r="K17" s="167">
        <v>57640</v>
      </c>
      <c r="L17" s="168">
        <v>52913</v>
      </c>
      <c r="M17" s="12">
        <f t="shared" si="14"/>
        <v>108.93353240224519</v>
      </c>
      <c r="N17" s="213">
        <f t="shared" si="15"/>
        <v>4727</v>
      </c>
      <c r="O17" s="168">
        <f t="shared" si="16"/>
        <v>994967</v>
      </c>
      <c r="P17" s="168">
        <f t="shared" si="16"/>
        <v>1019399</v>
      </c>
      <c r="Q17" s="12">
        <f t="shared" si="17"/>
        <v>97.60329370540877</v>
      </c>
      <c r="R17" s="214">
        <f t="shared" si="18"/>
        <v>-24432</v>
      </c>
      <c r="S17" s="164">
        <v>1081340</v>
      </c>
      <c r="T17" s="165">
        <f t="shared" si="8"/>
        <v>92.01241052767863</v>
      </c>
      <c r="Y17" s="170"/>
    </row>
    <row r="18" spans="2:20" ht="31.5" customHeight="1" thickBot="1">
      <c r="B18" s="53" t="s">
        <v>136</v>
      </c>
      <c r="C18" s="171">
        <f>SUM(C6:C17)</f>
        <v>11051917</v>
      </c>
      <c r="D18" s="171">
        <f>SUM(D6:D17)</f>
        <v>11307544</v>
      </c>
      <c r="E18" s="172">
        <f t="shared" si="10"/>
        <v>97.73932341099004</v>
      </c>
      <c r="F18" s="215">
        <f t="shared" si="11"/>
        <v>-255627</v>
      </c>
      <c r="G18" s="171">
        <f>SUM(G6:G17)</f>
        <v>820900</v>
      </c>
      <c r="H18" s="171">
        <f>SUM(H6:H17)</f>
        <v>843700</v>
      </c>
      <c r="I18" s="172">
        <f t="shared" si="12"/>
        <v>97.29761763660069</v>
      </c>
      <c r="J18" s="215">
        <f t="shared" si="13"/>
        <v>-22800</v>
      </c>
      <c r="K18" s="171">
        <f>SUM(K6:K17)</f>
        <v>931116</v>
      </c>
      <c r="L18" s="171">
        <f>SUM(L6:L17)</f>
        <v>930538</v>
      </c>
      <c r="M18" s="172">
        <f t="shared" si="14"/>
        <v>100.06211460466956</v>
      </c>
      <c r="N18" s="215">
        <f t="shared" si="15"/>
        <v>578</v>
      </c>
      <c r="O18" s="171">
        <f>SUM(O6:O17)</f>
        <v>12803933</v>
      </c>
      <c r="P18" s="171">
        <f>SUM(P6:P17)</f>
        <v>13081782</v>
      </c>
      <c r="Q18" s="172">
        <f t="shared" si="17"/>
        <v>97.8760615335128</v>
      </c>
      <c r="R18" s="215">
        <f t="shared" si="18"/>
        <v>-277849</v>
      </c>
      <c r="S18" s="173"/>
      <c r="T18" s="174"/>
    </row>
    <row r="19" spans="2:20" ht="13.5">
      <c r="B19" s="188"/>
      <c r="C19" s="189"/>
      <c r="D19" s="189"/>
      <c r="E19" s="189"/>
      <c r="F19" s="189"/>
      <c r="G19" s="176"/>
      <c r="P19" s="176" t="s">
        <v>36</v>
      </c>
      <c r="S19" s="176"/>
      <c r="T19" s="176"/>
    </row>
    <row r="20" spans="2:14" ht="14.25">
      <c r="B20" s="103"/>
      <c r="C20" s="177"/>
      <c r="D20" s="175"/>
      <c r="E20" s="175"/>
      <c r="F20" s="175"/>
      <c r="G20" s="175"/>
      <c r="H20" s="175"/>
      <c r="I20" s="175"/>
      <c r="J20" s="178"/>
      <c r="M20" s="179"/>
      <c r="N20" s="179"/>
    </row>
  </sheetData>
  <mergeCells count="9">
    <mergeCell ref="B19:F19"/>
    <mergeCell ref="C4:F4"/>
    <mergeCell ref="O4:R4"/>
    <mergeCell ref="B4:B5"/>
    <mergeCell ref="B2:R2"/>
    <mergeCell ref="T4:T5"/>
    <mergeCell ref="G4:J4"/>
    <mergeCell ref="K4:N4"/>
    <mergeCell ref="S4:S5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2" sqref="A2"/>
    </sheetView>
  </sheetViews>
  <sheetFormatPr defaultColWidth="9.00390625" defaultRowHeight="13.5"/>
  <cols>
    <col min="1" max="1" width="7.625" style="58" customWidth="1"/>
    <col min="2" max="2" width="8.00390625" style="99" customWidth="1"/>
    <col min="3" max="14" width="8.00390625" style="58" customWidth="1"/>
    <col min="15" max="15" width="9.875" style="58" customWidth="1"/>
    <col min="16" max="16384" width="9.00390625" style="58" customWidth="1"/>
  </cols>
  <sheetData>
    <row r="1" spans="1:16" ht="14.25">
      <c r="A1" s="193" t="s">
        <v>115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57"/>
    </row>
    <row r="2" spans="1:15" ht="14.2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O2" s="59" t="s">
        <v>116</v>
      </c>
    </row>
    <row r="3" spans="1:15" ht="21.75" customHeight="1" thickBot="1">
      <c r="A3" s="216"/>
      <c r="B3" s="217"/>
      <c r="C3" s="60" t="s">
        <v>117</v>
      </c>
      <c r="D3" s="60" t="s">
        <v>98</v>
      </c>
      <c r="E3" s="60" t="s">
        <v>99</v>
      </c>
      <c r="F3" s="60" t="s">
        <v>100</v>
      </c>
      <c r="G3" s="60" t="s">
        <v>101</v>
      </c>
      <c r="H3" s="61" t="s">
        <v>102</v>
      </c>
      <c r="I3" s="60" t="s">
        <v>103</v>
      </c>
      <c r="J3" s="60" t="s">
        <v>104</v>
      </c>
      <c r="K3" s="60" t="s">
        <v>105</v>
      </c>
      <c r="L3" s="60" t="s">
        <v>106</v>
      </c>
      <c r="M3" s="60" t="s">
        <v>107</v>
      </c>
      <c r="N3" s="61" t="s">
        <v>108</v>
      </c>
      <c r="O3" s="62" t="s">
        <v>16</v>
      </c>
    </row>
    <row r="4" spans="1:15" ht="21.75" customHeight="1">
      <c r="A4" s="63"/>
      <c r="B4" s="64" t="s">
        <v>130</v>
      </c>
      <c r="C4" s="65">
        <v>466205</v>
      </c>
      <c r="D4" s="66">
        <v>553782</v>
      </c>
      <c r="E4" s="66">
        <v>645222</v>
      </c>
      <c r="F4" s="66">
        <v>669741</v>
      </c>
      <c r="G4" s="66">
        <v>773048</v>
      </c>
      <c r="H4" s="67">
        <v>721370</v>
      </c>
      <c r="I4" s="67">
        <v>669390</v>
      </c>
      <c r="J4" s="66">
        <v>559683</v>
      </c>
      <c r="K4" s="66">
        <v>574455</v>
      </c>
      <c r="L4" s="66">
        <v>503670</v>
      </c>
      <c r="M4" s="66">
        <v>565006</v>
      </c>
      <c r="N4" s="68">
        <v>597894</v>
      </c>
      <c r="O4" s="69">
        <f>SUM(C4:N4)</f>
        <v>7299466</v>
      </c>
    </row>
    <row r="5" spans="1:15" ht="21.75" customHeight="1">
      <c r="A5" s="70" t="s">
        <v>109</v>
      </c>
      <c r="B5" s="71" t="s">
        <v>131</v>
      </c>
      <c r="C5" s="72">
        <v>473560</v>
      </c>
      <c r="D5" s="73">
        <v>597917</v>
      </c>
      <c r="E5" s="73">
        <v>649911</v>
      </c>
      <c r="F5" s="73">
        <v>690897</v>
      </c>
      <c r="G5" s="73">
        <v>769432</v>
      </c>
      <c r="H5" s="74">
        <v>731684</v>
      </c>
      <c r="I5" s="74">
        <v>720967</v>
      </c>
      <c r="J5" s="73">
        <v>549647</v>
      </c>
      <c r="K5" s="73">
        <v>552052</v>
      </c>
      <c r="L5" s="73">
        <v>493584</v>
      </c>
      <c r="M5" s="73">
        <v>566112</v>
      </c>
      <c r="N5" s="75">
        <v>606606</v>
      </c>
      <c r="O5" s="76">
        <f>SUM(C5:N5)</f>
        <v>7402369</v>
      </c>
    </row>
    <row r="6" spans="1:15" ht="21.75" customHeight="1" thickBot="1">
      <c r="A6" s="77"/>
      <c r="B6" s="78" t="s">
        <v>110</v>
      </c>
      <c r="C6" s="79">
        <f aca="true" t="shared" si="0" ref="C6:N6">SUM(C4/C5)</f>
        <v>0.9844687051271223</v>
      </c>
      <c r="D6" s="80">
        <f t="shared" si="0"/>
        <v>0.9261854070046511</v>
      </c>
      <c r="E6" s="80">
        <f t="shared" si="0"/>
        <v>0.9927851659688788</v>
      </c>
      <c r="F6" s="80">
        <f t="shared" si="0"/>
        <v>0.9693789378156223</v>
      </c>
      <c r="G6" s="80">
        <f t="shared" si="0"/>
        <v>1.004699570592333</v>
      </c>
      <c r="H6" s="80">
        <f t="shared" si="0"/>
        <v>0.9859037507995255</v>
      </c>
      <c r="I6" s="80">
        <f t="shared" si="0"/>
        <v>0.9284613581481538</v>
      </c>
      <c r="J6" s="80">
        <f t="shared" si="0"/>
        <v>1.0182589916801148</v>
      </c>
      <c r="K6" s="80">
        <f t="shared" si="0"/>
        <v>1.0405813220493723</v>
      </c>
      <c r="L6" s="80">
        <f t="shared" si="0"/>
        <v>1.0204342118058933</v>
      </c>
      <c r="M6" s="80">
        <f t="shared" si="0"/>
        <v>0.9980463229890905</v>
      </c>
      <c r="N6" s="80">
        <f t="shared" si="0"/>
        <v>0.9856381242519856</v>
      </c>
      <c r="O6" s="81">
        <f>SUM(O4/O5)</f>
        <v>0.9860986395031104</v>
      </c>
    </row>
    <row r="7" spans="1:15" ht="21.75" customHeight="1">
      <c r="A7" s="63"/>
      <c r="B7" s="64" t="s">
        <v>130</v>
      </c>
      <c r="C7" s="65">
        <v>95616</v>
      </c>
      <c r="D7" s="66">
        <v>122516</v>
      </c>
      <c r="E7" s="66">
        <v>135474</v>
      </c>
      <c r="F7" s="66">
        <v>144795</v>
      </c>
      <c r="G7" s="66">
        <v>170891</v>
      </c>
      <c r="H7" s="67">
        <v>156331</v>
      </c>
      <c r="I7" s="67">
        <v>131880</v>
      </c>
      <c r="J7" s="66">
        <v>116748</v>
      </c>
      <c r="K7" s="66">
        <v>114154</v>
      </c>
      <c r="L7" s="66">
        <v>114878</v>
      </c>
      <c r="M7" s="66">
        <v>109880</v>
      </c>
      <c r="N7" s="68">
        <v>122830</v>
      </c>
      <c r="O7" s="69">
        <f>SUM(C7:N7)</f>
        <v>1535993</v>
      </c>
    </row>
    <row r="8" spans="1:15" ht="21.75" customHeight="1">
      <c r="A8" s="70" t="s">
        <v>111</v>
      </c>
      <c r="B8" s="71" t="s">
        <v>131</v>
      </c>
      <c r="C8" s="72">
        <v>94604</v>
      </c>
      <c r="D8" s="73">
        <v>122686</v>
      </c>
      <c r="E8" s="73">
        <v>133808</v>
      </c>
      <c r="F8" s="73">
        <v>145774</v>
      </c>
      <c r="G8" s="73">
        <v>164366</v>
      </c>
      <c r="H8" s="74">
        <v>153792</v>
      </c>
      <c r="I8" s="74">
        <v>138432</v>
      </c>
      <c r="J8" s="73">
        <v>115901</v>
      </c>
      <c r="K8" s="73">
        <v>108259</v>
      </c>
      <c r="L8" s="73">
        <v>111172</v>
      </c>
      <c r="M8" s="73">
        <v>107452</v>
      </c>
      <c r="N8" s="75">
        <v>120694</v>
      </c>
      <c r="O8" s="76">
        <f>SUM(C8:N8)</f>
        <v>1516940</v>
      </c>
    </row>
    <row r="9" spans="1:15" ht="21.75" customHeight="1" thickBot="1">
      <c r="A9" s="77"/>
      <c r="B9" s="78" t="s">
        <v>110</v>
      </c>
      <c r="C9" s="79">
        <f aca="true" t="shared" si="1" ref="C9:N9">SUM(C7/C8)</f>
        <v>1.0106972221047736</v>
      </c>
      <c r="D9" s="80">
        <f t="shared" si="1"/>
        <v>0.9986143488254569</v>
      </c>
      <c r="E9" s="80">
        <f t="shared" si="1"/>
        <v>1.012450675594882</v>
      </c>
      <c r="F9" s="80">
        <f t="shared" si="1"/>
        <v>0.9932841247410374</v>
      </c>
      <c r="G9" s="80">
        <f t="shared" si="1"/>
        <v>1.0396979910687125</v>
      </c>
      <c r="H9" s="80">
        <f t="shared" si="1"/>
        <v>1.0165093112775696</v>
      </c>
      <c r="I9" s="80">
        <f t="shared" si="1"/>
        <v>0.9526699029126213</v>
      </c>
      <c r="J9" s="80">
        <f t="shared" si="1"/>
        <v>1.007307961104736</v>
      </c>
      <c r="K9" s="80">
        <f t="shared" si="1"/>
        <v>1.0544527475775687</v>
      </c>
      <c r="L9" s="80">
        <f t="shared" si="1"/>
        <v>1.0333357320188536</v>
      </c>
      <c r="M9" s="80">
        <f t="shared" si="1"/>
        <v>1.022596135949075</v>
      </c>
      <c r="N9" s="80">
        <f t="shared" si="1"/>
        <v>1.0176976485989362</v>
      </c>
      <c r="O9" s="81">
        <f>SUM(O7/O8)</f>
        <v>1.0125601539942253</v>
      </c>
    </row>
    <row r="10" spans="1:15" ht="21.75" customHeight="1">
      <c r="A10" s="63"/>
      <c r="B10" s="64" t="s">
        <v>130</v>
      </c>
      <c r="C10" s="65">
        <v>44097</v>
      </c>
      <c r="D10" s="66">
        <v>68045</v>
      </c>
      <c r="E10" s="66">
        <v>82271</v>
      </c>
      <c r="F10" s="66">
        <v>83480</v>
      </c>
      <c r="G10" s="66">
        <v>98229</v>
      </c>
      <c r="H10" s="67">
        <v>93832</v>
      </c>
      <c r="I10" s="67">
        <v>77154</v>
      </c>
      <c r="J10" s="66">
        <v>62003</v>
      </c>
      <c r="K10" s="66">
        <v>55633</v>
      </c>
      <c r="L10" s="66">
        <v>44892</v>
      </c>
      <c r="M10" s="66">
        <v>57216</v>
      </c>
      <c r="N10" s="68">
        <v>64702</v>
      </c>
      <c r="O10" s="69">
        <f>SUM(C10:N10)</f>
        <v>831554</v>
      </c>
    </row>
    <row r="11" spans="1:15" ht="21.75" customHeight="1">
      <c r="A11" s="70" t="s">
        <v>112</v>
      </c>
      <c r="B11" s="71" t="s">
        <v>131</v>
      </c>
      <c r="C11" s="72">
        <v>45666</v>
      </c>
      <c r="D11" s="73">
        <v>72448</v>
      </c>
      <c r="E11" s="73">
        <v>83751</v>
      </c>
      <c r="F11" s="73">
        <v>90064</v>
      </c>
      <c r="G11" s="73">
        <v>102401</v>
      </c>
      <c r="H11" s="74">
        <v>95059</v>
      </c>
      <c r="I11" s="74">
        <v>91997</v>
      </c>
      <c r="J11" s="73">
        <v>65577</v>
      </c>
      <c r="K11" s="73">
        <v>53182</v>
      </c>
      <c r="L11" s="73">
        <v>45184</v>
      </c>
      <c r="M11" s="73">
        <v>59270</v>
      </c>
      <c r="N11" s="75">
        <v>67009</v>
      </c>
      <c r="O11" s="76">
        <f>SUM(C11:N11)</f>
        <v>871608</v>
      </c>
    </row>
    <row r="12" spans="1:15" ht="21.75" customHeight="1" thickBot="1">
      <c r="A12" s="77"/>
      <c r="B12" s="78" t="s">
        <v>110</v>
      </c>
      <c r="C12" s="79">
        <f aca="true" t="shared" si="2" ref="C12:N12">SUM(C10/C11)</f>
        <v>0.9656418341873604</v>
      </c>
      <c r="D12" s="80">
        <f t="shared" si="2"/>
        <v>0.9392253754416962</v>
      </c>
      <c r="E12" s="80">
        <f t="shared" si="2"/>
        <v>0.9823285692111139</v>
      </c>
      <c r="F12" s="80">
        <f t="shared" si="2"/>
        <v>0.926896429205898</v>
      </c>
      <c r="G12" s="80">
        <f t="shared" si="2"/>
        <v>0.9592582103690394</v>
      </c>
      <c r="H12" s="80">
        <f t="shared" si="2"/>
        <v>0.987092226932747</v>
      </c>
      <c r="I12" s="80">
        <f t="shared" si="2"/>
        <v>0.8386577823189887</v>
      </c>
      <c r="J12" s="80">
        <f t="shared" si="2"/>
        <v>0.9454991841651799</v>
      </c>
      <c r="K12" s="80">
        <f t="shared" si="2"/>
        <v>1.0460870219247114</v>
      </c>
      <c r="L12" s="80">
        <f t="shared" si="2"/>
        <v>0.9935375354107648</v>
      </c>
      <c r="M12" s="80">
        <f t="shared" si="2"/>
        <v>0.9653450312130927</v>
      </c>
      <c r="N12" s="80">
        <f t="shared" si="2"/>
        <v>0.9655717888641824</v>
      </c>
      <c r="O12" s="81">
        <f>SUM(O10/O11)</f>
        <v>0.954045855476315</v>
      </c>
    </row>
    <row r="13" spans="1:15" ht="21.75" customHeight="1">
      <c r="A13" s="63"/>
      <c r="B13" s="64" t="s">
        <v>130</v>
      </c>
      <c r="C13" s="65">
        <v>45949</v>
      </c>
      <c r="D13" s="66">
        <v>55018</v>
      </c>
      <c r="E13" s="66">
        <v>59638</v>
      </c>
      <c r="F13" s="66">
        <v>64405</v>
      </c>
      <c r="G13" s="66">
        <v>76476</v>
      </c>
      <c r="H13" s="67">
        <v>65304</v>
      </c>
      <c r="I13" s="67">
        <v>57584</v>
      </c>
      <c r="J13" s="66">
        <v>45729</v>
      </c>
      <c r="K13" s="66">
        <v>37918</v>
      </c>
      <c r="L13" s="66">
        <v>34994</v>
      </c>
      <c r="M13" s="66">
        <v>36747</v>
      </c>
      <c r="N13" s="68">
        <v>44931</v>
      </c>
      <c r="O13" s="69">
        <f>SUM(C13:N13)</f>
        <v>624693</v>
      </c>
    </row>
    <row r="14" spans="1:15" ht="21.75" customHeight="1">
      <c r="A14" s="70" t="s">
        <v>113</v>
      </c>
      <c r="B14" s="71" t="s">
        <v>131</v>
      </c>
      <c r="C14" s="72">
        <v>43876</v>
      </c>
      <c r="D14" s="73">
        <v>59174</v>
      </c>
      <c r="E14" s="73">
        <v>62818</v>
      </c>
      <c r="F14" s="73">
        <v>68586</v>
      </c>
      <c r="G14" s="73">
        <v>78477</v>
      </c>
      <c r="H14" s="74">
        <v>68559</v>
      </c>
      <c r="I14" s="74">
        <v>66695</v>
      </c>
      <c r="J14" s="73">
        <v>48724</v>
      </c>
      <c r="K14" s="73">
        <v>39226</v>
      </c>
      <c r="L14" s="73">
        <v>37538</v>
      </c>
      <c r="M14" s="73">
        <v>39965</v>
      </c>
      <c r="N14" s="75">
        <v>46713</v>
      </c>
      <c r="O14" s="76">
        <f>SUM(C14:N14)</f>
        <v>660351</v>
      </c>
    </row>
    <row r="15" spans="1:15" ht="21.75" customHeight="1" thickBot="1">
      <c r="A15" s="77"/>
      <c r="B15" s="78" t="s">
        <v>110</v>
      </c>
      <c r="C15" s="79">
        <f aca="true" t="shared" si="3" ref="C15:N15">SUM(C13/C14)</f>
        <v>1.0472467863980308</v>
      </c>
      <c r="D15" s="80">
        <f t="shared" si="3"/>
        <v>0.9297664514820698</v>
      </c>
      <c r="E15" s="80">
        <f t="shared" si="3"/>
        <v>0.9493775669394122</v>
      </c>
      <c r="F15" s="80">
        <f t="shared" si="3"/>
        <v>0.9390400373254016</v>
      </c>
      <c r="G15" s="80">
        <f t="shared" si="3"/>
        <v>0.9745020834129745</v>
      </c>
      <c r="H15" s="80">
        <f t="shared" si="3"/>
        <v>0.9525226447293572</v>
      </c>
      <c r="I15" s="80">
        <f t="shared" si="3"/>
        <v>0.8633930579503711</v>
      </c>
      <c r="J15" s="80">
        <f t="shared" si="3"/>
        <v>0.938531319267712</v>
      </c>
      <c r="K15" s="80">
        <f t="shared" si="3"/>
        <v>0.9666547697955438</v>
      </c>
      <c r="L15" s="80">
        <f t="shared" si="3"/>
        <v>0.9322286749427247</v>
      </c>
      <c r="M15" s="80">
        <f t="shared" si="3"/>
        <v>0.9194795446015264</v>
      </c>
      <c r="N15" s="80">
        <f t="shared" si="3"/>
        <v>0.9618521610686532</v>
      </c>
      <c r="O15" s="81">
        <f>SUM(O13/O14)</f>
        <v>0.946001444686235</v>
      </c>
    </row>
    <row r="16" spans="1:15" ht="21.75" customHeight="1">
      <c r="A16" s="82" t="s">
        <v>118</v>
      </c>
      <c r="B16" s="64" t="s">
        <v>130</v>
      </c>
      <c r="C16" s="83">
        <v>11954</v>
      </c>
      <c r="D16" s="84">
        <v>18636</v>
      </c>
      <c r="E16" s="84">
        <v>25972</v>
      </c>
      <c r="F16" s="84">
        <v>24264</v>
      </c>
      <c r="G16" s="84">
        <v>28072</v>
      </c>
      <c r="H16" s="85">
        <v>25411</v>
      </c>
      <c r="I16" s="85">
        <v>17776</v>
      </c>
      <c r="J16" s="84">
        <v>14036</v>
      </c>
      <c r="K16" s="84">
        <v>11454</v>
      </c>
      <c r="L16" s="84">
        <v>10613</v>
      </c>
      <c r="M16" s="84">
        <v>11023</v>
      </c>
      <c r="N16" s="86">
        <v>13378</v>
      </c>
      <c r="O16" s="87">
        <f>SUM(C16:N16)</f>
        <v>212589</v>
      </c>
    </row>
    <row r="17" spans="1:15" ht="21.75" customHeight="1">
      <c r="A17" s="70" t="s">
        <v>119</v>
      </c>
      <c r="B17" s="71" t="s">
        <v>131</v>
      </c>
      <c r="C17" s="72">
        <v>12052</v>
      </c>
      <c r="D17" s="73">
        <v>19286</v>
      </c>
      <c r="E17" s="73">
        <v>24089</v>
      </c>
      <c r="F17" s="73">
        <v>26574</v>
      </c>
      <c r="G17" s="73">
        <v>27453</v>
      </c>
      <c r="H17" s="74">
        <v>24969</v>
      </c>
      <c r="I17" s="74">
        <v>23613</v>
      </c>
      <c r="J17" s="73">
        <v>15655</v>
      </c>
      <c r="K17" s="73">
        <v>13013</v>
      </c>
      <c r="L17" s="73">
        <v>11498</v>
      </c>
      <c r="M17" s="73">
        <v>13453</v>
      </c>
      <c r="N17" s="75">
        <v>15820</v>
      </c>
      <c r="O17" s="76">
        <f>SUM(C17:N17)</f>
        <v>227475</v>
      </c>
    </row>
    <row r="18" spans="1:15" ht="21.75" customHeight="1" thickBot="1">
      <c r="A18" s="70" t="s">
        <v>120</v>
      </c>
      <c r="B18" s="78" t="s">
        <v>110</v>
      </c>
      <c r="C18" s="88">
        <f aca="true" t="shared" si="4" ref="C18:N18">SUM(C16/C17)</f>
        <v>0.9918685695320278</v>
      </c>
      <c r="D18" s="89">
        <f t="shared" si="4"/>
        <v>0.9662967956030281</v>
      </c>
      <c r="E18" s="89">
        <f t="shared" si="4"/>
        <v>1.0781684586325708</v>
      </c>
      <c r="F18" s="89">
        <f t="shared" si="4"/>
        <v>0.9130729284262813</v>
      </c>
      <c r="G18" s="89">
        <f t="shared" si="4"/>
        <v>1.0225476268531672</v>
      </c>
      <c r="H18" s="80">
        <f t="shared" si="4"/>
        <v>1.017701950418519</v>
      </c>
      <c r="I18" s="80">
        <f t="shared" si="4"/>
        <v>0.7528056579003092</v>
      </c>
      <c r="J18" s="80">
        <f t="shared" si="4"/>
        <v>0.8965825614819547</v>
      </c>
      <c r="K18" s="80">
        <f t="shared" si="4"/>
        <v>0.8801967263505726</v>
      </c>
      <c r="L18" s="80">
        <f t="shared" si="4"/>
        <v>0.923030092189946</v>
      </c>
      <c r="M18" s="80">
        <f t="shared" si="4"/>
        <v>0.8193711439827548</v>
      </c>
      <c r="N18" s="89">
        <f t="shared" si="4"/>
        <v>0.8456384323640961</v>
      </c>
      <c r="O18" s="90">
        <f>SUM(O16/O17)</f>
        <v>0.9345598417408506</v>
      </c>
    </row>
    <row r="19" spans="1:15" ht="21" customHeight="1">
      <c r="A19" s="91" t="s">
        <v>121</v>
      </c>
      <c r="B19" s="64" t="s">
        <v>130</v>
      </c>
      <c r="C19" s="65">
        <v>10272</v>
      </c>
      <c r="D19" s="66">
        <v>15607</v>
      </c>
      <c r="E19" s="66">
        <v>19206</v>
      </c>
      <c r="F19" s="66">
        <v>25741</v>
      </c>
      <c r="G19" s="66">
        <v>30184</v>
      </c>
      <c r="H19" s="67">
        <v>26221</v>
      </c>
      <c r="I19" s="67">
        <v>20777</v>
      </c>
      <c r="J19" s="66">
        <v>13962</v>
      </c>
      <c r="K19" s="66">
        <v>15267</v>
      </c>
      <c r="L19" s="66">
        <v>12192</v>
      </c>
      <c r="M19" s="66">
        <v>16201</v>
      </c>
      <c r="N19" s="68">
        <v>13730</v>
      </c>
      <c r="O19" s="69">
        <f>SUM(C19:N19)</f>
        <v>219360</v>
      </c>
    </row>
    <row r="20" spans="1:15" ht="21.75" customHeight="1">
      <c r="A20" s="70" t="s">
        <v>122</v>
      </c>
      <c r="B20" s="71" t="s">
        <v>131</v>
      </c>
      <c r="C20" s="72">
        <v>10157</v>
      </c>
      <c r="D20" s="73">
        <v>17971</v>
      </c>
      <c r="E20" s="73">
        <v>19821</v>
      </c>
      <c r="F20" s="73">
        <v>27303</v>
      </c>
      <c r="G20" s="73">
        <v>28253</v>
      </c>
      <c r="H20" s="74">
        <v>27110</v>
      </c>
      <c r="I20" s="74">
        <v>22148</v>
      </c>
      <c r="J20" s="73">
        <v>14728</v>
      </c>
      <c r="K20" s="73">
        <v>12890</v>
      </c>
      <c r="L20" s="73">
        <v>11840</v>
      </c>
      <c r="M20" s="73">
        <v>18474</v>
      </c>
      <c r="N20" s="75">
        <v>16946</v>
      </c>
      <c r="O20" s="76">
        <f>SUM(C20:N20)</f>
        <v>227641</v>
      </c>
    </row>
    <row r="21" spans="1:15" ht="21.75" customHeight="1" thickBot="1">
      <c r="A21" s="77" t="s">
        <v>123</v>
      </c>
      <c r="B21" s="78" t="s">
        <v>110</v>
      </c>
      <c r="C21" s="79">
        <f aca="true" t="shared" si="5" ref="C21:N21">SUM(C19/C20)</f>
        <v>1.0113222408191396</v>
      </c>
      <c r="D21" s="80">
        <f t="shared" si="5"/>
        <v>0.8684547326247843</v>
      </c>
      <c r="E21" s="80">
        <f t="shared" si="5"/>
        <v>0.9689723021038292</v>
      </c>
      <c r="F21" s="80">
        <f t="shared" si="5"/>
        <v>0.9427901695784346</v>
      </c>
      <c r="G21" s="80">
        <f t="shared" si="5"/>
        <v>1.0683467242416735</v>
      </c>
      <c r="H21" s="80">
        <f t="shared" si="5"/>
        <v>0.967207672445592</v>
      </c>
      <c r="I21" s="80">
        <f t="shared" si="5"/>
        <v>0.938098248148817</v>
      </c>
      <c r="J21" s="80">
        <f t="shared" si="5"/>
        <v>0.9479902227050516</v>
      </c>
      <c r="K21" s="80">
        <f t="shared" si="5"/>
        <v>1.1844065166795965</v>
      </c>
      <c r="L21" s="80">
        <f t="shared" si="5"/>
        <v>1.0297297297297296</v>
      </c>
      <c r="M21" s="80">
        <f t="shared" si="5"/>
        <v>0.8769622171700768</v>
      </c>
      <c r="N21" s="80">
        <f t="shared" si="5"/>
        <v>0.8102207010503953</v>
      </c>
      <c r="O21" s="81">
        <f>SUM(O19/O20)</f>
        <v>0.9636225460264188</v>
      </c>
    </row>
    <row r="22" spans="1:15" ht="21.75" customHeight="1">
      <c r="A22" s="92" t="s">
        <v>124</v>
      </c>
      <c r="B22" s="64" t="s">
        <v>130</v>
      </c>
      <c r="C22" s="83">
        <v>20839</v>
      </c>
      <c r="D22" s="84">
        <v>26033</v>
      </c>
      <c r="E22" s="84">
        <v>27579</v>
      </c>
      <c r="F22" s="84">
        <v>28398</v>
      </c>
      <c r="G22" s="84">
        <v>31441</v>
      </c>
      <c r="H22" s="85">
        <v>31947</v>
      </c>
      <c r="I22" s="85">
        <v>33301</v>
      </c>
      <c r="J22" s="84">
        <v>30662</v>
      </c>
      <c r="K22" s="84">
        <v>22480</v>
      </c>
      <c r="L22" s="84">
        <v>28323</v>
      </c>
      <c r="M22" s="84">
        <v>24397</v>
      </c>
      <c r="N22" s="86">
        <v>22862</v>
      </c>
      <c r="O22" s="87">
        <f>SUM(C22:N22)</f>
        <v>328262</v>
      </c>
    </row>
    <row r="23" spans="1:15" ht="21.75" customHeight="1">
      <c r="A23" s="70" t="s">
        <v>125</v>
      </c>
      <c r="B23" s="71" t="s">
        <v>131</v>
      </c>
      <c r="C23" s="72">
        <v>21017</v>
      </c>
      <c r="D23" s="73">
        <v>27850</v>
      </c>
      <c r="E23" s="73">
        <v>28952</v>
      </c>
      <c r="F23" s="73">
        <v>30229</v>
      </c>
      <c r="G23" s="73">
        <v>29805</v>
      </c>
      <c r="H23" s="74">
        <v>41795</v>
      </c>
      <c r="I23" s="74">
        <v>43186</v>
      </c>
      <c r="J23" s="73">
        <v>30953</v>
      </c>
      <c r="K23" s="73">
        <v>32645</v>
      </c>
      <c r="L23" s="73">
        <v>42107</v>
      </c>
      <c r="M23" s="73">
        <v>37523</v>
      </c>
      <c r="N23" s="75">
        <v>35098</v>
      </c>
      <c r="O23" s="76">
        <f>SUM(C23:N23)</f>
        <v>401160</v>
      </c>
    </row>
    <row r="24" spans="1:15" ht="21.75" customHeight="1" thickBot="1">
      <c r="A24" s="93" t="s">
        <v>126</v>
      </c>
      <c r="B24" s="78" t="s">
        <v>110</v>
      </c>
      <c r="C24" s="88">
        <f aca="true" t="shared" si="6" ref="C24:N24">SUM(C22/C23)</f>
        <v>0.9915306656516154</v>
      </c>
      <c r="D24" s="89">
        <f t="shared" si="6"/>
        <v>0.9347576301615799</v>
      </c>
      <c r="E24" s="89">
        <f t="shared" si="6"/>
        <v>0.9525766786405084</v>
      </c>
      <c r="F24" s="89">
        <f t="shared" si="6"/>
        <v>0.9394290251083397</v>
      </c>
      <c r="G24" s="89">
        <f t="shared" si="6"/>
        <v>1.0548901191075324</v>
      </c>
      <c r="H24" s="80">
        <f t="shared" si="6"/>
        <v>0.7643737289149419</v>
      </c>
      <c r="I24" s="80">
        <f t="shared" si="6"/>
        <v>0.771106377066642</v>
      </c>
      <c r="J24" s="80">
        <f t="shared" si="6"/>
        <v>0.9905986495654703</v>
      </c>
      <c r="K24" s="80">
        <f t="shared" si="6"/>
        <v>0.6886200030632562</v>
      </c>
      <c r="L24" s="80">
        <f t="shared" si="6"/>
        <v>0.6726435034554825</v>
      </c>
      <c r="M24" s="80">
        <f t="shared" si="6"/>
        <v>0.6501878847640115</v>
      </c>
      <c r="N24" s="89">
        <f t="shared" si="6"/>
        <v>0.6513761467889908</v>
      </c>
      <c r="O24" s="90">
        <f>SUM(O22/O23)</f>
        <v>0.8182819822514708</v>
      </c>
    </row>
    <row r="25" spans="1:15" ht="21.75" customHeight="1">
      <c r="A25" s="94"/>
      <c r="B25" s="64" t="s">
        <v>130</v>
      </c>
      <c r="C25" s="95">
        <f aca="true" t="shared" si="7" ref="C25:E26">SUM(C4+C7+C10+C13+C16+C19+C22)</f>
        <v>694932</v>
      </c>
      <c r="D25" s="66">
        <f t="shared" si="7"/>
        <v>859637</v>
      </c>
      <c r="E25" s="66">
        <f t="shared" si="7"/>
        <v>995362</v>
      </c>
      <c r="F25" s="66">
        <f aca="true" t="shared" si="8" ref="F25:H26">SUM(F4+F7+F10+F13+F16+F19+F22)</f>
        <v>1040824</v>
      </c>
      <c r="G25" s="66">
        <f t="shared" si="8"/>
        <v>1208341</v>
      </c>
      <c r="H25" s="66">
        <f t="shared" si="8"/>
        <v>1120416</v>
      </c>
      <c r="I25" s="66">
        <f>SUM(I4+I7+I10+I13+I16+I19+I22)</f>
        <v>1007862</v>
      </c>
      <c r="J25" s="66">
        <f>SUM(J4+J7+J10+J13+J16+J19+J22)</f>
        <v>842823</v>
      </c>
      <c r="K25" s="66">
        <v>831361</v>
      </c>
      <c r="L25" s="66">
        <v>749562</v>
      </c>
      <c r="M25" s="66">
        <v>820470</v>
      </c>
      <c r="N25" s="66">
        <v>880327</v>
      </c>
      <c r="O25" s="69">
        <f>SUM(C25:N25)</f>
        <v>11051917</v>
      </c>
    </row>
    <row r="26" spans="1:15" ht="21.75" customHeight="1">
      <c r="A26" s="96" t="s">
        <v>114</v>
      </c>
      <c r="B26" s="71" t="s">
        <v>131</v>
      </c>
      <c r="C26" s="97">
        <f t="shared" si="7"/>
        <v>700932</v>
      </c>
      <c r="D26" s="84">
        <f t="shared" si="7"/>
        <v>917332</v>
      </c>
      <c r="E26" s="84">
        <f t="shared" si="7"/>
        <v>1003150</v>
      </c>
      <c r="F26" s="84">
        <f t="shared" si="8"/>
        <v>1079427</v>
      </c>
      <c r="G26" s="84">
        <f t="shared" si="8"/>
        <v>1200187</v>
      </c>
      <c r="H26" s="84">
        <f t="shared" si="8"/>
        <v>1142968</v>
      </c>
      <c r="I26" s="84">
        <f>SUM(I5+I8+I11+I14+I17+I20+I23)</f>
        <v>1107038</v>
      </c>
      <c r="J26" s="84">
        <f>SUM(J5+J8+J11+J14+J17+J20+J23)</f>
        <v>841185</v>
      </c>
      <c r="K26" s="84">
        <v>811267</v>
      </c>
      <c r="L26" s="84">
        <v>752923</v>
      </c>
      <c r="M26" s="84">
        <v>842249</v>
      </c>
      <c r="N26" s="84">
        <v>908886</v>
      </c>
      <c r="O26" s="76">
        <f>SUM(C26:N26)</f>
        <v>11307544</v>
      </c>
    </row>
    <row r="27" spans="1:15" ht="21.75" customHeight="1" thickBot="1">
      <c r="A27" s="77"/>
      <c r="B27" s="78" t="s">
        <v>110</v>
      </c>
      <c r="C27" s="98">
        <f aca="true" t="shared" si="9" ref="C27:N27">SUM(C25/C26)</f>
        <v>0.9914399684990841</v>
      </c>
      <c r="D27" s="80">
        <f t="shared" si="9"/>
        <v>0.9371056498628632</v>
      </c>
      <c r="E27" s="80">
        <f t="shared" si="9"/>
        <v>0.9922364551662264</v>
      </c>
      <c r="F27" s="80">
        <f t="shared" si="9"/>
        <v>0.9642375074924011</v>
      </c>
      <c r="G27" s="80">
        <f t="shared" si="9"/>
        <v>1.0067939412774842</v>
      </c>
      <c r="H27" s="80">
        <f t="shared" si="9"/>
        <v>0.9802689139153502</v>
      </c>
      <c r="I27" s="80">
        <f t="shared" si="9"/>
        <v>0.9104131926817327</v>
      </c>
      <c r="J27" s="80">
        <f t="shared" si="9"/>
        <v>1.0019472529823998</v>
      </c>
      <c r="K27" s="80">
        <f t="shared" si="9"/>
        <v>1.0247686643238292</v>
      </c>
      <c r="L27" s="80">
        <f t="shared" si="9"/>
        <v>0.9955360641127977</v>
      </c>
      <c r="M27" s="80">
        <f t="shared" si="9"/>
        <v>0.9741418511627796</v>
      </c>
      <c r="N27" s="80">
        <f t="shared" si="9"/>
        <v>0.9685780174851412</v>
      </c>
      <c r="O27" s="81">
        <f>SUM(O25/O26)</f>
        <v>0.9773932341099004</v>
      </c>
    </row>
    <row r="28" ht="13.5">
      <c r="M28" s="58" t="s">
        <v>127</v>
      </c>
    </row>
  </sheetData>
  <mergeCells count="2">
    <mergeCell ref="A1:O1"/>
    <mergeCell ref="A3:B3"/>
  </mergeCells>
  <printOptions horizontalCentered="1" verticalCentered="1"/>
  <pageMargins left="0.3937007874015748" right="0.3937007874015748" top="0.3937007874015748" bottom="0.3937007874015748" header="0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workbookViewId="0" topLeftCell="A1">
      <pane xSplit="2" topLeftCell="C1" activePane="topRight" state="frozen"/>
      <selection pane="topLeft" activeCell="O12" sqref="O12"/>
      <selection pane="topRight" activeCell="A1" sqref="A1"/>
    </sheetView>
  </sheetViews>
  <sheetFormatPr defaultColWidth="9.00390625" defaultRowHeight="12.75" customHeight="1"/>
  <cols>
    <col min="1" max="1" width="1.625" style="2" customWidth="1"/>
    <col min="2" max="2" width="12.625" style="2" customWidth="1"/>
    <col min="3" max="3" width="11.00390625" style="2" customWidth="1"/>
    <col min="4" max="15" width="9.00390625" style="2" customWidth="1"/>
    <col min="16" max="16" width="11.875" style="2" bestFit="1" customWidth="1"/>
    <col min="17" max="16384" width="9.00390625" style="2" customWidth="1"/>
  </cols>
  <sheetData>
    <row r="1" spans="2:7" ht="13.5" customHeight="1">
      <c r="B1" s="195" t="s">
        <v>2</v>
      </c>
      <c r="C1" s="196"/>
      <c r="D1" s="196"/>
      <c r="E1" s="196"/>
      <c r="F1" s="196"/>
      <c r="G1" s="196"/>
    </row>
    <row r="2" spans="8:16" ht="12.75" customHeight="1" thickBot="1">
      <c r="H2" s="7"/>
      <c r="P2" s="2" t="s">
        <v>3</v>
      </c>
    </row>
    <row r="3" spans="2:16" ht="12.75" customHeight="1" thickBot="1">
      <c r="B3" s="197" t="s">
        <v>71</v>
      </c>
      <c r="C3" s="198"/>
      <c r="D3" s="6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6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4" t="s">
        <v>15</v>
      </c>
      <c r="P3" s="5" t="s">
        <v>16</v>
      </c>
    </row>
    <row r="4" spans="2:16" s="18" customFormat="1" ht="12.75" customHeight="1">
      <c r="B4" s="14" t="s">
        <v>17</v>
      </c>
      <c r="C4" s="26" t="s">
        <v>132</v>
      </c>
      <c r="D4" s="38">
        <v>334980</v>
      </c>
      <c r="E4" s="28">
        <v>388100</v>
      </c>
      <c r="F4" s="28">
        <v>446632</v>
      </c>
      <c r="G4" s="28">
        <v>460032</v>
      </c>
      <c r="H4" s="28">
        <v>531218</v>
      </c>
      <c r="I4" s="28">
        <v>499885</v>
      </c>
      <c r="J4" s="28">
        <v>456458</v>
      </c>
      <c r="K4" s="28">
        <v>398270</v>
      </c>
      <c r="L4" s="28">
        <v>425822</v>
      </c>
      <c r="M4" s="28">
        <v>381139</v>
      </c>
      <c r="N4" s="28">
        <v>419242</v>
      </c>
      <c r="O4" s="39">
        <v>446870</v>
      </c>
      <c r="P4" s="17">
        <f>SUM(D4:O4)</f>
        <v>5188648</v>
      </c>
    </row>
    <row r="5" spans="2:16" s="18" customFormat="1" ht="12.75" customHeight="1">
      <c r="B5" s="14"/>
      <c r="C5" s="15" t="s">
        <v>96</v>
      </c>
      <c r="D5" s="54">
        <v>336548</v>
      </c>
      <c r="E5" s="16">
        <v>416903</v>
      </c>
      <c r="F5" s="16">
        <v>444698</v>
      </c>
      <c r="G5" s="16">
        <v>469502</v>
      </c>
      <c r="H5" s="16">
        <v>521701</v>
      </c>
      <c r="I5" s="16">
        <v>495388</v>
      </c>
      <c r="J5" s="16">
        <v>494342</v>
      </c>
      <c r="K5" s="16">
        <v>382462</v>
      </c>
      <c r="L5" s="16">
        <v>403599</v>
      </c>
      <c r="M5" s="16">
        <v>363794</v>
      </c>
      <c r="N5" s="16">
        <v>417348</v>
      </c>
      <c r="O5" s="55">
        <v>447850</v>
      </c>
      <c r="P5" s="56">
        <f>SUM(D5:O5)</f>
        <v>5194135</v>
      </c>
    </row>
    <row r="6" spans="2:16" s="18" customFormat="1" ht="12.75" customHeight="1" thickBot="1">
      <c r="B6" s="14"/>
      <c r="C6" s="21" t="s">
        <v>18</v>
      </c>
      <c r="D6" s="22">
        <f aca="true" t="shared" si="0" ref="D6:O6">D4/D5*100</f>
        <v>99.53409320512972</v>
      </c>
      <c r="E6" s="23">
        <f t="shared" si="0"/>
        <v>93.09119867211318</v>
      </c>
      <c r="F6" s="23">
        <f t="shared" si="0"/>
        <v>100.43490188847261</v>
      </c>
      <c r="G6" s="23">
        <f t="shared" si="0"/>
        <v>97.98296918862965</v>
      </c>
      <c r="H6" s="23">
        <f t="shared" si="0"/>
        <v>101.82422498710947</v>
      </c>
      <c r="I6" s="23">
        <f t="shared" si="0"/>
        <v>100.90777330092774</v>
      </c>
      <c r="J6" s="23">
        <f t="shared" si="0"/>
        <v>92.33647960318969</v>
      </c>
      <c r="K6" s="23">
        <f t="shared" si="0"/>
        <v>104.13322107817247</v>
      </c>
      <c r="L6" s="23">
        <f t="shared" si="0"/>
        <v>105.50620789446951</v>
      </c>
      <c r="M6" s="23">
        <f t="shared" si="0"/>
        <v>104.76780815516473</v>
      </c>
      <c r="N6" s="23">
        <f t="shared" si="0"/>
        <v>100.45381791694221</v>
      </c>
      <c r="O6" s="23">
        <f t="shared" si="0"/>
        <v>99.78117673328123</v>
      </c>
      <c r="P6" s="24">
        <f>P4/P5*100</f>
        <v>99.89436162132867</v>
      </c>
    </row>
    <row r="7" spans="2:16" s="18" customFormat="1" ht="12.75" customHeight="1">
      <c r="B7" s="25" t="s">
        <v>19</v>
      </c>
      <c r="C7" s="26" t="s">
        <v>132</v>
      </c>
      <c r="D7" s="38">
        <v>78843</v>
      </c>
      <c r="E7" s="28">
        <v>101839</v>
      </c>
      <c r="F7" s="28">
        <v>105746</v>
      </c>
      <c r="G7" s="28">
        <v>109665</v>
      </c>
      <c r="H7" s="28">
        <v>127276</v>
      </c>
      <c r="I7" s="28">
        <v>121550</v>
      </c>
      <c r="J7" s="28">
        <v>109229</v>
      </c>
      <c r="K7" s="28">
        <v>96669</v>
      </c>
      <c r="L7" s="28">
        <v>97038</v>
      </c>
      <c r="M7" s="28">
        <v>100750</v>
      </c>
      <c r="N7" s="28">
        <v>95154</v>
      </c>
      <c r="O7" s="39">
        <v>109262</v>
      </c>
      <c r="P7" s="17">
        <f>SUM(D7:O7)</f>
        <v>1253021</v>
      </c>
    </row>
    <row r="8" spans="2:16" s="18" customFormat="1" ht="12.75" customHeight="1">
      <c r="B8" s="14"/>
      <c r="C8" s="15" t="s">
        <v>96</v>
      </c>
      <c r="D8" s="54">
        <v>76944</v>
      </c>
      <c r="E8" s="16">
        <v>99074</v>
      </c>
      <c r="F8" s="16">
        <v>102577</v>
      </c>
      <c r="G8" s="16">
        <v>110993</v>
      </c>
      <c r="H8" s="16">
        <v>122662</v>
      </c>
      <c r="I8" s="16">
        <v>117379</v>
      </c>
      <c r="J8" s="16">
        <v>114436</v>
      </c>
      <c r="K8" s="16">
        <v>95458</v>
      </c>
      <c r="L8" s="16">
        <v>91199</v>
      </c>
      <c r="M8" s="16">
        <v>96578</v>
      </c>
      <c r="N8" s="16">
        <v>92191</v>
      </c>
      <c r="O8" s="55">
        <v>103875</v>
      </c>
      <c r="P8" s="56">
        <f>SUM(D8:O8)</f>
        <v>1223366</v>
      </c>
    </row>
    <row r="9" spans="2:16" s="18" customFormat="1" ht="12.75" customHeight="1" thickBot="1">
      <c r="B9" s="29"/>
      <c r="C9" s="21" t="s">
        <v>18</v>
      </c>
      <c r="D9" s="31">
        <f aca="true" t="shared" si="1" ref="D9:O9">D7/D8*100</f>
        <v>102.46802869619462</v>
      </c>
      <c r="E9" s="23">
        <f t="shared" si="1"/>
        <v>102.79084320810708</v>
      </c>
      <c r="F9" s="23">
        <f t="shared" si="1"/>
        <v>103.0893865096464</v>
      </c>
      <c r="G9" s="23">
        <f t="shared" si="1"/>
        <v>98.8035281504239</v>
      </c>
      <c r="H9" s="23">
        <f t="shared" si="1"/>
        <v>103.76155614615774</v>
      </c>
      <c r="I9" s="23">
        <f t="shared" si="1"/>
        <v>103.55344652791385</v>
      </c>
      <c r="J9" s="23">
        <f t="shared" si="1"/>
        <v>95.44985843615646</v>
      </c>
      <c r="K9" s="23">
        <f t="shared" si="1"/>
        <v>101.26862075467744</v>
      </c>
      <c r="L9" s="23">
        <f t="shared" si="1"/>
        <v>106.40248248336057</v>
      </c>
      <c r="M9" s="23">
        <f t="shared" si="1"/>
        <v>104.31982439064798</v>
      </c>
      <c r="N9" s="23">
        <f t="shared" si="1"/>
        <v>103.21397967263614</v>
      </c>
      <c r="O9" s="23">
        <f t="shared" si="1"/>
        <v>105.18604091456076</v>
      </c>
      <c r="P9" s="24">
        <f>P7/P8*100</f>
        <v>102.42404971202403</v>
      </c>
    </row>
    <row r="10" spans="2:16" s="18" customFormat="1" ht="12.75" customHeight="1">
      <c r="B10" s="25" t="s">
        <v>20</v>
      </c>
      <c r="C10" s="26" t="s">
        <v>132</v>
      </c>
      <c r="D10" s="38">
        <v>34414</v>
      </c>
      <c r="E10" s="28">
        <v>53850</v>
      </c>
      <c r="F10" s="28">
        <v>62609</v>
      </c>
      <c r="G10" s="28">
        <v>62508</v>
      </c>
      <c r="H10" s="28">
        <v>74667</v>
      </c>
      <c r="I10" s="28">
        <v>74144</v>
      </c>
      <c r="J10" s="28">
        <v>59214</v>
      </c>
      <c r="K10" s="28">
        <v>48327</v>
      </c>
      <c r="L10" s="28">
        <v>45497</v>
      </c>
      <c r="M10" s="28">
        <v>37074</v>
      </c>
      <c r="N10" s="28">
        <v>45743</v>
      </c>
      <c r="O10" s="39">
        <v>52564</v>
      </c>
      <c r="P10" s="17">
        <f>SUM(D10:O10)</f>
        <v>650611</v>
      </c>
    </row>
    <row r="11" spans="2:16" s="18" customFormat="1" ht="12.75" customHeight="1">
      <c r="B11" s="14"/>
      <c r="C11" s="15" t="s">
        <v>96</v>
      </c>
      <c r="D11" s="54">
        <v>35415</v>
      </c>
      <c r="E11" s="16">
        <v>55324</v>
      </c>
      <c r="F11" s="16">
        <v>62487</v>
      </c>
      <c r="G11" s="16">
        <v>68108</v>
      </c>
      <c r="H11" s="16">
        <v>78126</v>
      </c>
      <c r="I11" s="16">
        <v>75358</v>
      </c>
      <c r="J11" s="16">
        <v>71822</v>
      </c>
      <c r="K11" s="16">
        <v>50080</v>
      </c>
      <c r="L11" s="16">
        <v>42894</v>
      </c>
      <c r="M11" s="16">
        <v>36597</v>
      </c>
      <c r="N11" s="16">
        <v>47610</v>
      </c>
      <c r="O11" s="55">
        <v>54744</v>
      </c>
      <c r="P11" s="56">
        <f>SUM(D11:O11)</f>
        <v>678565</v>
      </c>
    </row>
    <row r="12" spans="2:16" s="18" customFormat="1" ht="12.75" customHeight="1" thickBot="1">
      <c r="B12" s="29"/>
      <c r="C12" s="21" t="s">
        <v>18</v>
      </c>
      <c r="D12" s="31">
        <f aca="true" t="shared" si="2" ref="D12:O12">D10/D11*100</f>
        <v>97.17351404771989</v>
      </c>
      <c r="E12" s="23">
        <f t="shared" si="2"/>
        <v>97.33569517749982</v>
      </c>
      <c r="F12" s="23">
        <f t="shared" si="2"/>
        <v>100.1952406100469</v>
      </c>
      <c r="G12" s="23">
        <f t="shared" si="2"/>
        <v>91.77776472661068</v>
      </c>
      <c r="H12" s="23">
        <f t="shared" si="2"/>
        <v>95.5725366715306</v>
      </c>
      <c r="I12" s="23">
        <f t="shared" si="2"/>
        <v>98.38902306324478</v>
      </c>
      <c r="J12" s="23">
        <f t="shared" si="2"/>
        <v>82.4454902397594</v>
      </c>
      <c r="K12" s="23">
        <f t="shared" si="2"/>
        <v>96.49960063897764</v>
      </c>
      <c r="L12" s="23">
        <f t="shared" si="2"/>
        <v>106.06844780155733</v>
      </c>
      <c r="M12" s="23">
        <f t="shared" si="2"/>
        <v>101.30338552340356</v>
      </c>
      <c r="N12" s="23">
        <f t="shared" si="2"/>
        <v>96.07855492543584</v>
      </c>
      <c r="O12" s="23">
        <f t="shared" si="2"/>
        <v>96.01782843781967</v>
      </c>
      <c r="P12" s="24">
        <f>P10/P11*100</f>
        <v>95.88042413033386</v>
      </c>
    </row>
    <row r="13" spans="2:16" s="18" customFormat="1" ht="12.75" customHeight="1">
      <c r="B13" s="25" t="s">
        <v>21</v>
      </c>
      <c r="C13" s="26" t="s">
        <v>132</v>
      </c>
      <c r="D13" s="38">
        <v>12322</v>
      </c>
      <c r="E13" s="28">
        <v>17457</v>
      </c>
      <c r="F13" s="28">
        <v>25135</v>
      </c>
      <c r="G13" s="28">
        <v>26187</v>
      </c>
      <c r="H13" s="28">
        <v>28702</v>
      </c>
      <c r="I13" s="28">
        <v>29132</v>
      </c>
      <c r="J13" s="28">
        <v>25346</v>
      </c>
      <c r="K13" s="28">
        <v>19748</v>
      </c>
      <c r="L13" s="28">
        <v>22480</v>
      </c>
      <c r="M13" s="28">
        <v>28323</v>
      </c>
      <c r="N13" s="28">
        <v>24397</v>
      </c>
      <c r="O13" s="39">
        <v>22862</v>
      </c>
      <c r="P13" s="17">
        <f>SUM(D13:O13)</f>
        <v>282091</v>
      </c>
    </row>
    <row r="14" spans="2:16" s="18" customFormat="1" ht="12.75" customHeight="1">
      <c r="B14" s="14"/>
      <c r="C14" s="15" t="s">
        <v>96</v>
      </c>
      <c r="D14" s="54">
        <v>13053</v>
      </c>
      <c r="E14" s="16">
        <v>20281</v>
      </c>
      <c r="F14" s="16">
        <v>26944</v>
      </c>
      <c r="G14" s="16">
        <v>28140</v>
      </c>
      <c r="H14" s="16">
        <v>27272</v>
      </c>
      <c r="I14" s="16">
        <v>31012</v>
      </c>
      <c r="J14" s="16">
        <v>30078</v>
      </c>
      <c r="K14" s="16">
        <v>21510</v>
      </c>
      <c r="L14" s="16">
        <v>25594</v>
      </c>
      <c r="M14" s="16">
        <v>33148</v>
      </c>
      <c r="N14" s="16">
        <v>28376</v>
      </c>
      <c r="O14" s="55">
        <v>24969</v>
      </c>
      <c r="P14" s="56">
        <f>SUM(D14:O14)</f>
        <v>310377</v>
      </c>
    </row>
    <row r="15" spans="2:16" s="18" customFormat="1" ht="12.75" customHeight="1" thickBot="1">
      <c r="B15" s="29"/>
      <c r="C15" s="21" t="s">
        <v>18</v>
      </c>
      <c r="D15" s="31">
        <f aca="true" t="shared" si="3" ref="D15:O15">D13/D14*100</f>
        <v>94.39975484562936</v>
      </c>
      <c r="E15" s="23">
        <f t="shared" si="3"/>
        <v>86.07563729599133</v>
      </c>
      <c r="F15" s="23">
        <f t="shared" si="3"/>
        <v>93.28607482185272</v>
      </c>
      <c r="G15" s="23">
        <f t="shared" si="3"/>
        <v>93.05970149253731</v>
      </c>
      <c r="H15" s="23">
        <f t="shared" si="3"/>
        <v>105.24347315928424</v>
      </c>
      <c r="I15" s="23">
        <f t="shared" si="3"/>
        <v>93.93783051721914</v>
      </c>
      <c r="J15" s="23">
        <f t="shared" si="3"/>
        <v>84.26757098211317</v>
      </c>
      <c r="K15" s="23">
        <f t="shared" si="3"/>
        <v>91.80846118084611</v>
      </c>
      <c r="L15" s="23">
        <f t="shared" si="3"/>
        <v>87.833085879503</v>
      </c>
      <c r="M15" s="23">
        <f t="shared" si="3"/>
        <v>85.44406902377217</v>
      </c>
      <c r="N15" s="23">
        <f t="shared" si="3"/>
        <v>85.97758669297998</v>
      </c>
      <c r="O15" s="23">
        <f t="shared" si="3"/>
        <v>91.56153630501822</v>
      </c>
      <c r="P15" s="24">
        <f>P13/P14*100</f>
        <v>90.88656698144516</v>
      </c>
    </row>
    <row r="16" spans="2:16" s="18" customFormat="1" ht="12.75" customHeight="1">
      <c r="B16" s="25" t="s">
        <v>22</v>
      </c>
      <c r="C16" s="26" t="s">
        <v>132</v>
      </c>
      <c r="D16" s="38">
        <v>537251</v>
      </c>
      <c r="E16" s="28">
        <v>659083</v>
      </c>
      <c r="F16" s="28">
        <v>747382</v>
      </c>
      <c r="G16" s="28">
        <v>775013</v>
      </c>
      <c r="H16" s="28">
        <v>899334</v>
      </c>
      <c r="I16" s="28">
        <v>844462</v>
      </c>
      <c r="J16" s="28">
        <v>754339</v>
      </c>
      <c r="K16" s="28">
        <v>647655</v>
      </c>
      <c r="L16" s="28">
        <v>655476</v>
      </c>
      <c r="M16" s="28">
        <v>605085</v>
      </c>
      <c r="N16" s="28">
        <v>648507</v>
      </c>
      <c r="O16" s="39">
        <v>703597</v>
      </c>
      <c r="P16" s="17">
        <f>SUM(D16:O16)</f>
        <v>8477184</v>
      </c>
    </row>
    <row r="17" spans="2:16" s="18" customFormat="1" ht="12.75" customHeight="1">
      <c r="B17" s="14"/>
      <c r="C17" s="15" t="s">
        <v>96</v>
      </c>
      <c r="D17" s="54">
        <v>536009</v>
      </c>
      <c r="E17" s="16">
        <v>695582</v>
      </c>
      <c r="F17" s="16">
        <v>745442</v>
      </c>
      <c r="G17" s="16">
        <v>799416</v>
      </c>
      <c r="H17" s="16">
        <v>884162</v>
      </c>
      <c r="I17" s="16">
        <v>850558</v>
      </c>
      <c r="J17" s="16">
        <v>836242</v>
      </c>
      <c r="K17" s="16">
        <v>638060</v>
      </c>
      <c r="L17" s="16">
        <v>635466</v>
      </c>
      <c r="M17" s="16">
        <v>599952</v>
      </c>
      <c r="N17" s="16">
        <v>666564</v>
      </c>
      <c r="O17" s="55">
        <v>721046</v>
      </c>
      <c r="P17" s="56">
        <f>SUM(D17:O17)</f>
        <v>8608499</v>
      </c>
    </row>
    <row r="18" spans="2:16" s="18" customFormat="1" ht="12.75" customHeight="1" thickBot="1">
      <c r="B18" s="29"/>
      <c r="C18" s="21" t="s">
        <v>18</v>
      </c>
      <c r="D18" s="31">
        <f aca="true" t="shared" si="4" ref="D18:O18">D16/D17*100</f>
        <v>100.23171252721504</v>
      </c>
      <c r="E18" s="23">
        <f t="shared" si="4"/>
        <v>94.75273943259026</v>
      </c>
      <c r="F18" s="23">
        <f t="shared" si="4"/>
        <v>100.2602482822272</v>
      </c>
      <c r="G18" s="23">
        <f t="shared" si="4"/>
        <v>96.94739659951765</v>
      </c>
      <c r="H18" s="23">
        <f t="shared" si="4"/>
        <v>101.71597512673016</v>
      </c>
      <c r="I18" s="23">
        <f t="shared" si="4"/>
        <v>99.28329402580424</v>
      </c>
      <c r="J18" s="23">
        <f t="shared" si="4"/>
        <v>90.20582558637332</v>
      </c>
      <c r="K18" s="23">
        <f t="shared" si="4"/>
        <v>101.50377707425633</v>
      </c>
      <c r="L18" s="23">
        <f t="shared" si="4"/>
        <v>103.14887027787482</v>
      </c>
      <c r="M18" s="23">
        <f t="shared" si="4"/>
        <v>100.85556844547563</v>
      </c>
      <c r="N18" s="23">
        <f t="shared" si="4"/>
        <v>97.29103281905414</v>
      </c>
      <c r="O18" s="23">
        <f t="shared" si="4"/>
        <v>97.58004343689585</v>
      </c>
      <c r="P18" s="24">
        <f>P16/P17*100</f>
        <v>98.47458889174524</v>
      </c>
    </row>
    <row r="19" spans="2:16" s="18" customFormat="1" ht="12.75" customHeight="1">
      <c r="B19" s="25" t="s">
        <v>23</v>
      </c>
      <c r="C19" s="26" t="s">
        <v>132</v>
      </c>
      <c r="D19" s="38">
        <v>53058</v>
      </c>
      <c r="E19" s="28">
        <v>65901</v>
      </c>
      <c r="F19" s="28">
        <v>74186</v>
      </c>
      <c r="G19" s="28">
        <v>75179</v>
      </c>
      <c r="H19" s="28">
        <v>92230</v>
      </c>
      <c r="I19" s="28">
        <v>84891</v>
      </c>
      <c r="J19" s="28">
        <v>83245</v>
      </c>
      <c r="K19" s="28">
        <v>67975</v>
      </c>
      <c r="L19" s="28">
        <v>63487</v>
      </c>
      <c r="M19" s="28">
        <v>42552</v>
      </c>
      <c r="N19" s="28">
        <v>46126</v>
      </c>
      <c r="O19" s="39">
        <v>56935</v>
      </c>
      <c r="P19" s="17">
        <f>SUM(D19:O19)</f>
        <v>805765</v>
      </c>
    </row>
    <row r="20" spans="2:16" s="18" customFormat="1" ht="12.75" customHeight="1">
      <c r="B20" s="14"/>
      <c r="C20" s="15" t="s">
        <v>96</v>
      </c>
      <c r="D20" s="54">
        <v>58153</v>
      </c>
      <c r="E20" s="16">
        <v>80448</v>
      </c>
      <c r="F20" s="16">
        <v>77051</v>
      </c>
      <c r="G20" s="16">
        <v>81083</v>
      </c>
      <c r="H20" s="16">
        <v>98289</v>
      </c>
      <c r="I20" s="16">
        <v>87411</v>
      </c>
      <c r="J20" s="16">
        <v>88275</v>
      </c>
      <c r="K20" s="16">
        <v>67176</v>
      </c>
      <c r="L20" s="16">
        <v>64866</v>
      </c>
      <c r="M20" s="16">
        <v>43630</v>
      </c>
      <c r="N20" s="16">
        <v>46827</v>
      </c>
      <c r="O20" s="55">
        <v>61230</v>
      </c>
      <c r="P20" s="56">
        <f>SUM(D20:O20)</f>
        <v>854439</v>
      </c>
    </row>
    <row r="21" spans="2:16" s="18" customFormat="1" ht="12.75" customHeight="1" thickBot="1">
      <c r="B21" s="29"/>
      <c r="C21" s="21" t="s">
        <v>18</v>
      </c>
      <c r="D21" s="31">
        <f aca="true" t="shared" si="5" ref="D21:O21">D19/D20*100</f>
        <v>91.2386291334927</v>
      </c>
      <c r="E21" s="23">
        <f t="shared" si="5"/>
        <v>81.91751193317423</v>
      </c>
      <c r="F21" s="23">
        <f t="shared" si="5"/>
        <v>96.28168356023932</v>
      </c>
      <c r="G21" s="23">
        <f t="shared" si="5"/>
        <v>92.71857232712159</v>
      </c>
      <c r="H21" s="23">
        <f t="shared" si="5"/>
        <v>93.83552584724639</v>
      </c>
      <c r="I21" s="23">
        <f t="shared" si="5"/>
        <v>97.11706764594845</v>
      </c>
      <c r="J21" s="23">
        <f t="shared" si="5"/>
        <v>94.30189747946758</v>
      </c>
      <c r="K21" s="23">
        <f t="shared" si="5"/>
        <v>101.18941288555436</v>
      </c>
      <c r="L21" s="23">
        <f t="shared" si="5"/>
        <v>97.87407887028644</v>
      </c>
      <c r="M21" s="23">
        <f t="shared" si="5"/>
        <v>97.5292230116892</v>
      </c>
      <c r="N21" s="23">
        <f t="shared" si="5"/>
        <v>98.50300040574882</v>
      </c>
      <c r="O21" s="23">
        <f t="shared" si="5"/>
        <v>92.98546464151559</v>
      </c>
      <c r="P21" s="24">
        <f>P19/P20*100</f>
        <v>94.30339673165668</v>
      </c>
    </row>
    <row r="22" spans="2:16" s="18" customFormat="1" ht="12.75" customHeight="1">
      <c r="B22" s="25" t="s">
        <v>24</v>
      </c>
      <c r="C22" s="26" t="s">
        <v>132</v>
      </c>
      <c r="D22" s="38">
        <v>35180</v>
      </c>
      <c r="E22" s="28">
        <v>45506</v>
      </c>
      <c r="F22" s="28">
        <v>55352</v>
      </c>
      <c r="G22" s="28">
        <v>61475</v>
      </c>
      <c r="H22" s="28">
        <v>65667</v>
      </c>
      <c r="I22" s="28">
        <v>55303</v>
      </c>
      <c r="J22" s="28">
        <v>54830</v>
      </c>
      <c r="K22" s="28">
        <v>42849</v>
      </c>
      <c r="L22" s="28">
        <v>42461</v>
      </c>
      <c r="M22" s="28">
        <v>40142</v>
      </c>
      <c r="N22" s="28">
        <v>42966</v>
      </c>
      <c r="O22" s="39">
        <v>43470</v>
      </c>
      <c r="P22" s="17">
        <f>SUM(D22:O22)</f>
        <v>585201</v>
      </c>
    </row>
    <row r="23" spans="2:16" s="18" customFormat="1" ht="12.75" customHeight="1">
      <c r="B23" s="14"/>
      <c r="C23" s="15" t="s">
        <v>96</v>
      </c>
      <c r="D23" s="54">
        <v>33591</v>
      </c>
      <c r="E23" s="16">
        <v>44761</v>
      </c>
      <c r="F23" s="16">
        <v>55640</v>
      </c>
      <c r="G23" s="16">
        <v>63936</v>
      </c>
      <c r="H23" s="16">
        <v>66429</v>
      </c>
      <c r="I23" s="16">
        <v>60602</v>
      </c>
      <c r="J23" s="16">
        <v>58802</v>
      </c>
      <c r="K23" s="16">
        <v>45730</v>
      </c>
      <c r="L23" s="16">
        <v>42578</v>
      </c>
      <c r="M23" s="16">
        <v>42433</v>
      </c>
      <c r="N23" s="16">
        <v>43965</v>
      </c>
      <c r="O23" s="55">
        <v>45642</v>
      </c>
      <c r="P23" s="56">
        <f>SUM(D23:O23)</f>
        <v>604109</v>
      </c>
    </row>
    <row r="24" spans="2:16" s="18" customFormat="1" ht="12.75" customHeight="1" thickBot="1">
      <c r="B24" s="29"/>
      <c r="C24" s="21" t="s">
        <v>18</v>
      </c>
      <c r="D24" s="31">
        <f aca="true" t="shared" si="6" ref="D24:O24">D22/D23*100</f>
        <v>104.73043374713464</v>
      </c>
      <c r="E24" s="23">
        <f t="shared" si="6"/>
        <v>101.6643953441612</v>
      </c>
      <c r="F24" s="23">
        <f t="shared" si="6"/>
        <v>99.4823867721064</v>
      </c>
      <c r="G24" s="23">
        <f t="shared" si="6"/>
        <v>96.15083833833835</v>
      </c>
      <c r="H24" s="23">
        <f t="shared" si="6"/>
        <v>98.85291062638305</v>
      </c>
      <c r="I24" s="23">
        <f t="shared" si="6"/>
        <v>91.25606415629846</v>
      </c>
      <c r="J24" s="23">
        <f t="shared" si="6"/>
        <v>93.24512771674432</v>
      </c>
      <c r="K24" s="23">
        <f t="shared" si="6"/>
        <v>93.69997813251695</v>
      </c>
      <c r="L24" s="23">
        <f t="shared" si="6"/>
        <v>99.72521020245198</v>
      </c>
      <c r="M24" s="23">
        <f t="shared" si="6"/>
        <v>94.6009002427356</v>
      </c>
      <c r="N24" s="23">
        <f t="shared" si="6"/>
        <v>97.72773797338792</v>
      </c>
      <c r="O24" s="23">
        <f t="shared" si="6"/>
        <v>95.24122518732746</v>
      </c>
      <c r="P24" s="24">
        <f>P22/P23*100</f>
        <v>96.87010125656131</v>
      </c>
    </row>
    <row r="25" spans="2:16" s="18" customFormat="1" ht="12.75" customHeight="1">
      <c r="B25" s="25" t="s">
        <v>25</v>
      </c>
      <c r="C25" s="26" t="s">
        <v>132</v>
      </c>
      <c r="D25" s="38">
        <v>2442</v>
      </c>
      <c r="E25" s="28">
        <v>5245</v>
      </c>
      <c r="F25" s="28">
        <v>16178</v>
      </c>
      <c r="G25" s="28">
        <v>18010</v>
      </c>
      <c r="H25" s="28">
        <v>16185</v>
      </c>
      <c r="I25" s="28">
        <v>13910</v>
      </c>
      <c r="J25" s="28">
        <v>5617</v>
      </c>
      <c r="K25" s="28">
        <v>2861</v>
      </c>
      <c r="L25" s="28">
        <v>3136</v>
      </c>
      <c r="M25" s="28">
        <v>1733</v>
      </c>
      <c r="N25" s="28">
        <v>2999</v>
      </c>
      <c r="O25" s="39">
        <v>3741</v>
      </c>
      <c r="P25" s="17">
        <f>SUM(D25:O25)</f>
        <v>92057</v>
      </c>
    </row>
    <row r="26" spans="2:16" s="18" customFormat="1" ht="12.75" customHeight="1">
      <c r="B26" s="14"/>
      <c r="C26" s="15" t="s">
        <v>96</v>
      </c>
      <c r="D26" s="54">
        <v>3144</v>
      </c>
      <c r="E26" s="16">
        <v>6253</v>
      </c>
      <c r="F26" s="16">
        <v>16985</v>
      </c>
      <c r="G26" s="16">
        <v>17148</v>
      </c>
      <c r="H26" s="16">
        <v>16001</v>
      </c>
      <c r="I26" s="16">
        <v>14794</v>
      </c>
      <c r="J26" s="16">
        <v>5333</v>
      </c>
      <c r="K26" s="16">
        <v>3043</v>
      </c>
      <c r="L26" s="16">
        <v>3027</v>
      </c>
      <c r="M26" s="16">
        <v>1803</v>
      </c>
      <c r="N26" s="16">
        <v>3242</v>
      </c>
      <c r="O26" s="55">
        <v>4898</v>
      </c>
      <c r="P26" s="56">
        <f>SUM(D26:O26)</f>
        <v>95671</v>
      </c>
    </row>
    <row r="27" spans="2:16" s="18" customFormat="1" ht="12.75" customHeight="1" thickBot="1">
      <c r="B27" s="29"/>
      <c r="C27" s="21" t="s">
        <v>18</v>
      </c>
      <c r="D27" s="31">
        <f aca="true" t="shared" si="7" ref="D27:O27">D25/D26*100</f>
        <v>77.67175572519083</v>
      </c>
      <c r="E27" s="23">
        <f t="shared" si="7"/>
        <v>83.87973772589157</v>
      </c>
      <c r="F27" s="23">
        <f t="shared" si="7"/>
        <v>95.24874889608478</v>
      </c>
      <c r="G27" s="23">
        <f t="shared" si="7"/>
        <v>105.0268252857476</v>
      </c>
      <c r="H27" s="23">
        <f t="shared" si="7"/>
        <v>101.14992812949191</v>
      </c>
      <c r="I27" s="23">
        <f t="shared" si="7"/>
        <v>94.02460456942003</v>
      </c>
      <c r="J27" s="23">
        <f t="shared" si="7"/>
        <v>105.32533283330207</v>
      </c>
      <c r="K27" s="23">
        <f t="shared" si="7"/>
        <v>94.01906013802169</v>
      </c>
      <c r="L27" s="23">
        <f t="shared" si="7"/>
        <v>103.600925008259</v>
      </c>
      <c r="M27" s="23">
        <f t="shared" si="7"/>
        <v>96.11758180809761</v>
      </c>
      <c r="N27" s="23">
        <f t="shared" si="7"/>
        <v>92.50462677359654</v>
      </c>
      <c r="O27" s="23">
        <f t="shared" si="7"/>
        <v>76.3781135157207</v>
      </c>
      <c r="P27" s="24">
        <f>P25/P26*100</f>
        <v>96.22247075916421</v>
      </c>
    </row>
    <row r="28" spans="2:16" s="18" customFormat="1" ht="12.75" customHeight="1">
      <c r="B28" s="25" t="s">
        <v>26</v>
      </c>
      <c r="C28" s="26" t="s">
        <v>132</v>
      </c>
      <c r="D28" s="38">
        <v>2694</v>
      </c>
      <c r="E28" s="28">
        <v>3941</v>
      </c>
      <c r="F28" s="28">
        <v>5661</v>
      </c>
      <c r="G28" s="28">
        <v>5699</v>
      </c>
      <c r="H28" s="28">
        <v>7155</v>
      </c>
      <c r="I28" s="28">
        <v>4914</v>
      </c>
      <c r="J28" s="28">
        <v>4742</v>
      </c>
      <c r="K28" s="28">
        <v>3693</v>
      </c>
      <c r="L28" s="28">
        <v>3121</v>
      </c>
      <c r="M28" s="28">
        <v>2437</v>
      </c>
      <c r="N28" s="28">
        <v>3092</v>
      </c>
      <c r="O28" s="39">
        <v>2924</v>
      </c>
      <c r="P28" s="17">
        <f>SUM(D28:O28)</f>
        <v>50073</v>
      </c>
    </row>
    <row r="29" spans="2:16" s="18" customFormat="1" ht="12.75" customHeight="1">
      <c r="B29" s="14"/>
      <c r="C29" s="15" t="s">
        <v>96</v>
      </c>
      <c r="D29" s="54">
        <v>2931</v>
      </c>
      <c r="E29" s="16">
        <v>4002</v>
      </c>
      <c r="F29" s="16">
        <v>6033</v>
      </c>
      <c r="G29" s="16">
        <v>5977</v>
      </c>
      <c r="H29" s="16">
        <v>7289</v>
      </c>
      <c r="I29" s="16">
        <v>6550</v>
      </c>
      <c r="J29" s="16">
        <v>6139</v>
      </c>
      <c r="K29" s="16">
        <v>4051</v>
      </c>
      <c r="L29" s="16">
        <v>2651</v>
      </c>
      <c r="M29" s="16">
        <v>2713</v>
      </c>
      <c r="N29" s="16">
        <v>3074</v>
      </c>
      <c r="O29" s="55">
        <v>2433</v>
      </c>
      <c r="P29" s="56">
        <f>SUM(D29:O29)</f>
        <v>53843</v>
      </c>
    </row>
    <row r="30" spans="2:16" s="18" customFormat="1" ht="12.75" customHeight="1" thickBot="1">
      <c r="B30" s="29"/>
      <c r="C30" s="21" t="s">
        <v>18</v>
      </c>
      <c r="D30" s="31">
        <f aca="true" t="shared" si="8" ref="D30:O30">D28/D29*100</f>
        <v>91.91402251791197</v>
      </c>
      <c r="E30" s="23">
        <f t="shared" si="8"/>
        <v>98.47576211894054</v>
      </c>
      <c r="F30" s="23">
        <f t="shared" si="8"/>
        <v>93.83391347588265</v>
      </c>
      <c r="G30" s="23">
        <f t="shared" si="8"/>
        <v>95.34883720930233</v>
      </c>
      <c r="H30" s="23">
        <f t="shared" si="8"/>
        <v>98.16161339003978</v>
      </c>
      <c r="I30" s="23">
        <f t="shared" si="8"/>
        <v>75.02290076335878</v>
      </c>
      <c r="J30" s="23">
        <f t="shared" si="8"/>
        <v>77.24385079003096</v>
      </c>
      <c r="K30" s="23">
        <f t="shared" si="8"/>
        <v>91.16267588249815</v>
      </c>
      <c r="L30" s="23">
        <f t="shared" si="8"/>
        <v>117.729158807997</v>
      </c>
      <c r="M30" s="23">
        <f t="shared" si="8"/>
        <v>89.82676004423148</v>
      </c>
      <c r="N30" s="23">
        <f t="shared" si="8"/>
        <v>100.58555627846455</v>
      </c>
      <c r="O30" s="23">
        <f t="shared" si="8"/>
        <v>120.18084669132759</v>
      </c>
      <c r="P30" s="24">
        <f>P28/P29*100</f>
        <v>92.99816132087737</v>
      </c>
    </row>
    <row r="31" spans="2:16" s="18" customFormat="1" ht="12.75" customHeight="1">
      <c r="B31" s="25" t="s">
        <v>27</v>
      </c>
      <c r="C31" s="26" t="s">
        <v>132</v>
      </c>
      <c r="D31" s="38">
        <v>20092</v>
      </c>
      <c r="E31" s="28">
        <v>22700</v>
      </c>
      <c r="F31" s="28">
        <v>28134</v>
      </c>
      <c r="G31" s="28">
        <v>28906</v>
      </c>
      <c r="H31" s="28">
        <v>33935</v>
      </c>
      <c r="I31" s="28">
        <v>33699</v>
      </c>
      <c r="J31" s="28">
        <v>30498</v>
      </c>
      <c r="K31" s="28">
        <v>24795</v>
      </c>
      <c r="L31" s="28">
        <v>21730</v>
      </c>
      <c r="M31" s="28">
        <v>20478</v>
      </c>
      <c r="N31" s="28">
        <v>22289</v>
      </c>
      <c r="O31" s="39">
        <v>23559</v>
      </c>
      <c r="P31" s="17">
        <f>SUM(D31:O31)</f>
        <v>310815</v>
      </c>
    </row>
    <row r="32" spans="2:16" s="18" customFormat="1" ht="12.75" customHeight="1">
      <c r="B32" s="14"/>
      <c r="C32" s="15" t="s">
        <v>96</v>
      </c>
      <c r="D32" s="54">
        <v>20421</v>
      </c>
      <c r="E32" s="16">
        <v>21524</v>
      </c>
      <c r="F32" s="16">
        <v>27940</v>
      </c>
      <c r="G32" s="16">
        <v>30628</v>
      </c>
      <c r="H32" s="16">
        <v>33599</v>
      </c>
      <c r="I32" s="16">
        <v>32382</v>
      </c>
      <c r="J32" s="16">
        <v>28563</v>
      </c>
      <c r="K32" s="16">
        <v>24270</v>
      </c>
      <c r="L32" s="16">
        <v>22410</v>
      </c>
      <c r="M32" s="16">
        <v>21819</v>
      </c>
      <c r="N32" s="16">
        <v>21551</v>
      </c>
      <c r="O32" s="55">
        <v>23935</v>
      </c>
      <c r="P32" s="56">
        <f>SUM(D32:O32)</f>
        <v>309042</v>
      </c>
    </row>
    <row r="33" spans="2:16" s="18" customFormat="1" ht="12.75" customHeight="1" thickBot="1">
      <c r="B33" s="29"/>
      <c r="C33" s="21" t="s">
        <v>18</v>
      </c>
      <c r="D33" s="31">
        <f aca="true" t="shared" si="9" ref="D33:O33">D31/D32*100</f>
        <v>98.38891337348808</v>
      </c>
      <c r="E33" s="23">
        <f t="shared" si="9"/>
        <v>105.46366846311095</v>
      </c>
      <c r="F33" s="23">
        <f t="shared" si="9"/>
        <v>100.69434502505368</v>
      </c>
      <c r="G33" s="23">
        <f t="shared" si="9"/>
        <v>94.37769361368682</v>
      </c>
      <c r="H33" s="23">
        <f t="shared" si="9"/>
        <v>101.00002976279056</v>
      </c>
      <c r="I33" s="23">
        <f t="shared" si="9"/>
        <v>104.06707430053734</v>
      </c>
      <c r="J33" s="23">
        <f t="shared" si="9"/>
        <v>106.77449847705074</v>
      </c>
      <c r="K33" s="23">
        <f t="shared" si="9"/>
        <v>102.16316440049444</v>
      </c>
      <c r="L33" s="23">
        <f t="shared" si="9"/>
        <v>96.96564033913432</v>
      </c>
      <c r="M33" s="23">
        <f t="shared" si="9"/>
        <v>93.85398047573216</v>
      </c>
      <c r="N33" s="23">
        <f t="shared" si="9"/>
        <v>103.42443506101806</v>
      </c>
      <c r="O33" s="23">
        <f t="shared" si="9"/>
        <v>98.42907875496135</v>
      </c>
      <c r="P33" s="24">
        <f>P31/P32*100</f>
        <v>100.57370842798066</v>
      </c>
    </row>
    <row r="34" spans="2:16" s="18" customFormat="1" ht="12.75" customHeight="1">
      <c r="B34" s="25" t="s">
        <v>28</v>
      </c>
      <c r="C34" s="26" t="s">
        <v>132</v>
      </c>
      <c r="D34" s="38">
        <v>20615</v>
      </c>
      <c r="E34" s="28">
        <v>25874</v>
      </c>
      <c r="F34" s="28">
        <v>31111</v>
      </c>
      <c r="G34" s="28">
        <v>36519</v>
      </c>
      <c r="H34" s="28">
        <v>46478</v>
      </c>
      <c r="I34" s="28">
        <v>38976</v>
      </c>
      <c r="J34" s="28">
        <v>33778</v>
      </c>
      <c r="K34" s="28">
        <v>23964</v>
      </c>
      <c r="L34" s="28">
        <v>17716</v>
      </c>
      <c r="M34" s="28">
        <v>15243</v>
      </c>
      <c r="N34" s="28">
        <v>22064</v>
      </c>
      <c r="O34" s="39">
        <v>20279</v>
      </c>
      <c r="P34" s="17">
        <f>SUM(D34:O34)</f>
        <v>332617</v>
      </c>
    </row>
    <row r="35" spans="2:16" s="18" customFormat="1" ht="12.75" customHeight="1">
      <c r="B35" s="14"/>
      <c r="C35" s="15" t="s">
        <v>96</v>
      </c>
      <c r="D35" s="54">
        <v>20708</v>
      </c>
      <c r="E35" s="16">
        <v>28023</v>
      </c>
      <c r="F35" s="16">
        <v>31735</v>
      </c>
      <c r="G35" s="16">
        <v>36799</v>
      </c>
      <c r="H35" s="16">
        <v>43843</v>
      </c>
      <c r="I35" s="16">
        <v>39547</v>
      </c>
      <c r="J35" s="16">
        <v>37019</v>
      </c>
      <c r="K35" s="16">
        <v>25930</v>
      </c>
      <c r="L35" s="16">
        <v>17460</v>
      </c>
      <c r="M35" s="16">
        <v>17333</v>
      </c>
      <c r="N35" s="16">
        <v>22135</v>
      </c>
      <c r="O35" s="55">
        <v>21682</v>
      </c>
      <c r="P35" s="56">
        <f>SUM(D35:O35)</f>
        <v>342214</v>
      </c>
    </row>
    <row r="36" spans="2:16" s="18" customFormat="1" ht="12.75" customHeight="1" thickBot="1">
      <c r="B36" s="14"/>
      <c r="C36" s="21" t="s">
        <v>18</v>
      </c>
      <c r="D36" s="22">
        <f aca="true" t="shared" si="10" ref="D36:O36">D34/D35*100</f>
        <v>99.55089820359282</v>
      </c>
      <c r="E36" s="23">
        <f t="shared" si="10"/>
        <v>92.33129928986904</v>
      </c>
      <c r="F36" s="23">
        <f t="shared" si="10"/>
        <v>98.033716716559</v>
      </c>
      <c r="G36" s="23">
        <f t="shared" si="10"/>
        <v>99.23910975841734</v>
      </c>
      <c r="H36" s="23">
        <f t="shared" si="10"/>
        <v>106.01008142690966</v>
      </c>
      <c r="I36" s="23">
        <f t="shared" si="10"/>
        <v>98.55614838040813</v>
      </c>
      <c r="J36" s="23">
        <f t="shared" si="10"/>
        <v>91.24503633269401</v>
      </c>
      <c r="K36" s="23">
        <f t="shared" si="10"/>
        <v>92.41804859236406</v>
      </c>
      <c r="L36" s="23">
        <f t="shared" si="10"/>
        <v>101.46620847651775</v>
      </c>
      <c r="M36" s="23">
        <f t="shared" si="10"/>
        <v>87.94207580915018</v>
      </c>
      <c r="N36" s="23">
        <f t="shared" si="10"/>
        <v>99.67924102100746</v>
      </c>
      <c r="O36" s="23">
        <f t="shared" si="10"/>
        <v>93.52919472373398</v>
      </c>
      <c r="P36" s="24">
        <f>P34/P35*100</f>
        <v>97.1956144400872</v>
      </c>
    </row>
    <row r="37" spans="2:16" s="18" customFormat="1" ht="12.75" customHeight="1">
      <c r="B37" s="32" t="s">
        <v>29</v>
      </c>
      <c r="C37" s="26" t="s">
        <v>132</v>
      </c>
      <c r="D37" s="38">
        <v>22256</v>
      </c>
      <c r="E37" s="28">
        <v>28969</v>
      </c>
      <c r="F37" s="28">
        <v>34793</v>
      </c>
      <c r="G37" s="28">
        <v>37367</v>
      </c>
      <c r="H37" s="28">
        <v>44517</v>
      </c>
      <c r="I37" s="28">
        <v>41320</v>
      </c>
      <c r="J37" s="28">
        <v>38511</v>
      </c>
      <c r="K37" s="28">
        <v>26598</v>
      </c>
      <c r="L37" s="28">
        <v>22008</v>
      </c>
      <c r="M37" s="28">
        <v>20617</v>
      </c>
      <c r="N37" s="28">
        <v>29678</v>
      </c>
      <c r="O37" s="39">
        <v>23888</v>
      </c>
      <c r="P37" s="17">
        <f>SUM(D37:O37)</f>
        <v>370522</v>
      </c>
    </row>
    <row r="38" spans="2:16" s="18" customFormat="1" ht="12.75" customHeight="1">
      <c r="B38" s="33"/>
      <c r="C38" s="15" t="s">
        <v>96</v>
      </c>
      <c r="D38" s="54">
        <v>24532</v>
      </c>
      <c r="E38" s="16">
        <v>34232</v>
      </c>
      <c r="F38" s="16">
        <v>39316</v>
      </c>
      <c r="G38" s="16">
        <v>41610</v>
      </c>
      <c r="H38" s="16">
        <v>47711</v>
      </c>
      <c r="I38" s="16">
        <v>48687</v>
      </c>
      <c r="J38" s="16">
        <v>44215</v>
      </c>
      <c r="K38" s="16">
        <v>30900</v>
      </c>
      <c r="L38" s="16">
        <v>21110</v>
      </c>
      <c r="M38" s="16">
        <v>21752</v>
      </c>
      <c r="N38" s="16">
        <v>32199</v>
      </c>
      <c r="O38" s="55">
        <v>25944</v>
      </c>
      <c r="P38" s="56">
        <f>SUM(D38:O38)</f>
        <v>412208</v>
      </c>
    </row>
    <row r="39" spans="2:16" s="18" customFormat="1" ht="12.75" customHeight="1" thickBot="1">
      <c r="B39" s="34"/>
      <c r="C39" s="21" t="s">
        <v>18</v>
      </c>
      <c r="D39" s="31">
        <f aca="true" t="shared" si="11" ref="D39:O39">D37/D38*100</f>
        <v>90.72232186531876</v>
      </c>
      <c r="E39" s="23">
        <f t="shared" si="11"/>
        <v>84.6254966113578</v>
      </c>
      <c r="F39" s="23">
        <f t="shared" si="11"/>
        <v>88.4957778003866</v>
      </c>
      <c r="G39" s="23">
        <f t="shared" si="11"/>
        <v>89.802931987503</v>
      </c>
      <c r="H39" s="23">
        <f t="shared" si="11"/>
        <v>93.30552702731026</v>
      </c>
      <c r="I39" s="23">
        <f t="shared" si="11"/>
        <v>84.86865076919918</v>
      </c>
      <c r="J39" s="23">
        <f t="shared" si="11"/>
        <v>87.09940065588601</v>
      </c>
      <c r="K39" s="23">
        <f t="shared" si="11"/>
        <v>86.07766990291262</v>
      </c>
      <c r="L39" s="23">
        <f t="shared" si="11"/>
        <v>104.25390810042634</v>
      </c>
      <c r="M39" s="23">
        <f t="shared" si="11"/>
        <v>94.78208900331005</v>
      </c>
      <c r="N39" s="23">
        <f t="shared" si="11"/>
        <v>92.17056430323923</v>
      </c>
      <c r="O39" s="23">
        <f t="shared" si="11"/>
        <v>92.07523897625656</v>
      </c>
      <c r="P39" s="24">
        <f>P37/P38*100</f>
        <v>89.88714435430656</v>
      </c>
    </row>
    <row r="40" spans="2:16" s="18" customFormat="1" ht="12.75" customHeight="1">
      <c r="B40" s="35" t="s">
        <v>30</v>
      </c>
      <c r="C40" s="26" t="s">
        <v>132</v>
      </c>
      <c r="D40" s="38">
        <v>1344</v>
      </c>
      <c r="E40" s="28">
        <v>2418</v>
      </c>
      <c r="F40" s="28">
        <v>2565</v>
      </c>
      <c r="G40" s="28">
        <v>2656</v>
      </c>
      <c r="H40" s="28">
        <v>2840</v>
      </c>
      <c r="I40" s="28">
        <v>2941</v>
      </c>
      <c r="J40" s="28">
        <v>2302</v>
      </c>
      <c r="K40" s="28">
        <v>2433</v>
      </c>
      <c r="L40" s="28">
        <v>2226</v>
      </c>
      <c r="M40" s="28">
        <v>1275</v>
      </c>
      <c r="N40" s="28">
        <v>2749</v>
      </c>
      <c r="O40" s="39">
        <v>1934</v>
      </c>
      <c r="P40" s="17">
        <f>SUM(D40:O40)</f>
        <v>27683</v>
      </c>
    </row>
    <row r="41" spans="2:16" s="18" customFormat="1" ht="12.75" customHeight="1">
      <c r="B41" s="36"/>
      <c r="C41" s="15" t="s">
        <v>96</v>
      </c>
      <c r="D41" s="54">
        <v>1443</v>
      </c>
      <c r="E41" s="16">
        <v>2507</v>
      </c>
      <c r="F41" s="16">
        <v>3008</v>
      </c>
      <c r="G41" s="16">
        <v>2830</v>
      </c>
      <c r="H41" s="16">
        <v>2864</v>
      </c>
      <c r="I41" s="16">
        <v>2437</v>
      </c>
      <c r="J41" s="16">
        <v>2450</v>
      </c>
      <c r="K41" s="16">
        <v>2025</v>
      </c>
      <c r="L41" s="16">
        <v>1699</v>
      </c>
      <c r="M41" s="16">
        <v>1488</v>
      </c>
      <c r="N41" s="16">
        <v>2692</v>
      </c>
      <c r="O41" s="55">
        <v>2076</v>
      </c>
      <c r="P41" s="56">
        <f>SUM(D41:O41)</f>
        <v>27519</v>
      </c>
    </row>
    <row r="42" spans="2:16" s="18" customFormat="1" ht="12.75" customHeight="1" thickBot="1">
      <c r="B42" s="37"/>
      <c r="C42" s="30" t="s">
        <v>18</v>
      </c>
      <c r="D42" s="31">
        <f aca="true" t="shared" si="12" ref="D42:O42">D40/D41*100</f>
        <v>93.13929313929314</v>
      </c>
      <c r="E42" s="23">
        <f t="shared" si="12"/>
        <v>96.44994016753091</v>
      </c>
      <c r="F42" s="23">
        <f t="shared" si="12"/>
        <v>85.27260638297872</v>
      </c>
      <c r="G42" s="23">
        <f t="shared" si="12"/>
        <v>93.85159010600707</v>
      </c>
      <c r="H42" s="23">
        <f t="shared" si="12"/>
        <v>99.16201117318437</v>
      </c>
      <c r="I42" s="23">
        <f t="shared" si="12"/>
        <v>120.68116536725482</v>
      </c>
      <c r="J42" s="23">
        <f t="shared" si="12"/>
        <v>93.9591836734694</v>
      </c>
      <c r="K42" s="23">
        <f t="shared" si="12"/>
        <v>120.14814814814814</v>
      </c>
      <c r="L42" s="23">
        <f t="shared" si="12"/>
        <v>131.01824602707475</v>
      </c>
      <c r="M42" s="23">
        <f t="shared" si="12"/>
        <v>85.68548387096774</v>
      </c>
      <c r="N42" s="23">
        <f t="shared" si="12"/>
        <v>102.11738484398217</v>
      </c>
      <c r="O42" s="23">
        <f t="shared" si="12"/>
        <v>93.15992292870907</v>
      </c>
      <c r="P42" s="24">
        <f>P40/P41*100</f>
        <v>100.59595188778663</v>
      </c>
    </row>
    <row r="43" spans="2:16" s="18" customFormat="1" ht="12.75" customHeight="1">
      <c r="B43" s="35" t="s">
        <v>31</v>
      </c>
      <c r="C43" s="26" t="s">
        <v>132</v>
      </c>
      <c r="D43" s="27">
        <f aca="true" t="shared" si="13" ref="D43:F44">D16+D19+D22+D25+D28+D31+D34+D37+D40</f>
        <v>694932</v>
      </c>
      <c r="E43" s="27">
        <f t="shared" si="13"/>
        <v>859637</v>
      </c>
      <c r="F43" s="27">
        <f t="shared" si="13"/>
        <v>995362</v>
      </c>
      <c r="G43" s="27">
        <v>1040824</v>
      </c>
      <c r="H43" s="27">
        <v>1208341</v>
      </c>
      <c r="I43" s="27">
        <v>1120416</v>
      </c>
      <c r="J43" s="27">
        <v>1007862</v>
      </c>
      <c r="K43" s="27">
        <v>842823</v>
      </c>
      <c r="L43" s="27">
        <v>831361</v>
      </c>
      <c r="M43" s="27">
        <f>M16+M19+M22+M25+M28+M31+M34+M37+M40</f>
        <v>749562</v>
      </c>
      <c r="N43" s="27">
        <v>820470</v>
      </c>
      <c r="O43" s="27">
        <v>880327</v>
      </c>
      <c r="P43" s="17">
        <f>P16+P19+P22+P25+P28+P31+P34+P37+P40</f>
        <v>11051917</v>
      </c>
    </row>
    <row r="44" spans="2:16" s="18" customFormat="1" ht="12.75" customHeight="1">
      <c r="B44" s="36"/>
      <c r="C44" s="15" t="s">
        <v>96</v>
      </c>
      <c r="D44" s="19">
        <f t="shared" si="13"/>
        <v>700932</v>
      </c>
      <c r="E44" s="19">
        <f t="shared" si="13"/>
        <v>917332</v>
      </c>
      <c r="F44" s="19">
        <f t="shared" si="13"/>
        <v>1003150</v>
      </c>
      <c r="G44" s="19">
        <v>1079427</v>
      </c>
      <c r="H44" s="19">
        <v>1200187</v>
      </c>
      <c r="I44" s="19">
        <v>1142968</v>
      </c>
      <c r="J44" s="19">
        <v>1107038</v>
      </c>
      <c r="K44" s="19">
        <v>841185</v>
      </c>
      <c r="L44" s="19">
        <v>811267</v>
      </c>
      <c r="M44" s="19">
        <f>M17+M20+M23+M26+M29+M32+M35+M38+M41</f>
        <v>752923</v>
      </c>
      <c r="N44" s="19">
        <v>842249</v>
      </c>
      <c r="O44" s="19">
        <v>908886</v>
      </c>
      <c r="P44" s="20">
        <f>P17+P20+P23+P26+P29+P32+P35+P38+P41</f>
        <v>11307544</v>
      </c>
    </row>
    <row r="45" spans="2:16" s="18" customFormat="1" ht="12.75" customHeight="1" thickBot="1">
      <c r="B45" s="37"/>
      <c r="C45" s="30" t="s">
        <v>18</v>
      </c>
      <c r="D45" s="31">
        <f aca="true" t="shared" si="14" ref="D45:O45">D43/D44*100</f>
        <v>99.1439968499084</v>
      </c>
      <c r="E45" s="31">
        <f t="shared" si="14"/>
        <v>93.71056498628631</v>
      </c>
      <c r="F45" s="31">
        <f t="shared" si="14"/>
        <v>99.22364551662264</v>
      </c>
      <c r="G45" s="31">
        <f t="shared" si="14"/>
        <v>96.42375074924011</v>
      </c>
      <c r="H45" s="31">
        <f t="shared" si="14"/>
        <v>100.67939412774842</v>
      </c>
      <c r="I45" s="31">
        <f t="shared" si="14"/>
        <v>98.02689139153502</v>
      </c>
      <c r="J45" s="31">
        <f t="shared" si="14"/>
        <v>91.04131926817327</v>
      </c>
      <c r="K45" s="31">
        <f t="shared" si="14"/>
        <v>100.19472529823999</v>
      </c>
      <c r="L45" s="31">
        <f t="shared" si="14"/>
        <v>102.47686643238292</v>
      </c>
      <c r="M45" s="31">
        <f t="shared" si="14"/>
        <v>99.55360641127977</v>
      </c>
      <c r="N45" s="31">
        <f t="shared" si="14"/>
        <v>97.41418511627796</v>
      </c>
      <c r="O45" s="31">
        <f t="shared" si="14"/>
        <v>96.85780174851412</v>
      </c>
      <c r="P45" s="24">
        <f>P43/P44*100</f>
        <v>97.73932341099004</v>
      </c>
    </row>
    <row r="46" spans="2:15" ht="12.75" customHeight="1">
      <c r="B46" s="194" t="s">
        <v>32</v>
      </c>
      <c r="C46" s="194"/>
      <c r="D46" s="194"/>
      <c r="E46" s="194"/>
      <c r="O46" s="2" t="s">
        <v>33</v>
      </c>
    </row>
    <row r="47" spans="2:9" ht="12.75" customHeight="1">
      <c r="B47" s="194"/>
      <c r="C47" s="194"/>
      <c r="D47" s="194"/>
      <c r="E47" s="194"/>
      <c r="F47" s="194"/>
      <c r="G47" s="194"/>
      <c r="H47" s="194"/>
      <c r="I47" s="194"/>
    </row>
  </sheetData>
  <mergeCells count="4">
    <mergeCell ref="B46:E46"/>
    <mergeCell ref="B1:G1"/>
    <mergeCell ref="B3:C3"/>
    <mergeCell ref="B47:I47"/>
  </mergeCells>
  <printOptions/>
  <pageMargins left="0.5905511811023623" right="0.5905511811023623" top="0.5" bottom="0.3" header="0.42" footer="0.39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9"/>
  <sheetViews>
    <sheetView workbookViewId="0" topLeftCell="A1">
      <selection activeCell="D11" sqref="D11"/>
    </sheetView>
  </sheetViews>
  <sheetFormatPr defaultColWidth="9.00390625" defaultRowHeight="13.5"/>
  <cols>
    <col min="1" max="1" width="5.125" style="44" customWidth="1"/>
    <col min="2" max="2" width="12.375" style="44" customWidth="1"/>
    <col min="3" max="14" width="8.25390625" style="44" customWidth="1"/>
    <col min="15" max="15" width="12.125" style="44" customWidth="1"/>
    <col min="16" max="17" width="9.00390625" style="44" customWidth="1"/>
    <col min="18" max="27" width="9.00390625" style="43" customWidth="1"/>
    <col min="28" max="16384" width="9.00390625" style="44" customWidth="1"/>
  </cols>
  <sheetData>
    <row r="1" spans="2:27" s="42" customFormat="1" ht="27.75" customHeight="1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2:27" s="42" customFormat="1" ht="27.7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2:27" s="42" customFormat="1" ht="27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s="42" customFormat="1" ht="27.7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s="42" customFormat="1" ht="27.75" customHeigh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s="42" customFormat="1" ht="27.75" customHeight="1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2:27" s="42" customFormat="1" ht="27.75" customHeight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2:27" s="42" customFormat="1" ht="27.75" customHeight="1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2:27" s="42" customFormat="1" ht="27.75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2:27" s="42" customFormat="1" ht="27.75" customHeight="1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2:27" s="42" customFormat="1" ht="27.75" customHeigh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2:15" ht="21" customHeight="1">
      <c r="B12" s="44" t="s">
        <v>75</v>
      </c>
      <c r="O12" s="45" t="s">
        <v>76</v>
      </c>
    </row>
    <row r="13" spans="2:27" s="48" customFormat="1" ht="21" customHeight="1">
      <c r="B13" s="46"/>
      <c r="C13" s="47" t="s">
        <v>77</v>
      </c>
      <c r="D13" s="47" t="s">
        <v>78</v>
      </c>
      <c r="E13" s="47" t="s">
        <v>79</v>
      </c>
      <c r="F13" s="47" t="s">
        <v>80</v>
      </c>
      <c r="G13" s="47" t="s">
        <v>81</v>
      </c>
      <c r="H13" s="47" t="s">
        <v>82</v>
      </c>
      <c r="I13" s="47" t="s">
        <v>83</v>
      </c>
      <c r="J13" s="47" t="s">
        <v>84</v>
      </c>
      <c r="K13" s="47" t="s">
        <v>85</v>
      </c>
      <c r="L13" s="47" t="s">
        <v>86</v>
      </c>
      <c r="M13" s="47" t="s">
        <v>87</v>
      </c>
      <c r="N13" s="47" t="s">
        <v>88</v>
      </c>
      <c r="O13" s="47" t="s">
        <v>74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2:27" s="48" customFormat="1" ht="21" customHeight="1">
      <c r="B14" s="50" t="s">
        <v>89</v>
      </c>
      <c r="C14" s="51">
        <v>804.8</v>
      </c>
      <c r="D14" s="51">
        <v>1061</v>
      </c>
      <c r="E14" s="51">
        <v>1219.6</v>
      </c>
      <c r="F14" s="51">
        <v>1328.6</v>
      </c>
      <c r="G14" s="51">
        <v>1528.5</v>
      </c>
      <c r="H14" s="51">
        <v>1318.3</v>
      </c>
      <c r="I14" s="51">
        <v>1164.9</v>
      </c>
      <c r="J14" s="51">
        <v>896.2</v>
      </c>
      <c r="K14" s="51">
        <v>945.1</v>
      </c>
      <c r="L14" s="51">
        <v>865.5</v>
      </c>
      <c r="M14" s="51">
        <v>938.2</v>
      </c>
      <c r="N14" s="51">
        <v>1019.6</v>
      </c>
      <c r="O14" s="51">
        <f>SUM(C14:N14)</f>
        <v>13090.300000000003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2:27" s="48" customFormat="1" ht="21" customHeight="1">
      <c r="B15" s="50" t="s">
        <v>90</v>
      </c>
      <c r="C15" s="51">
        <v>841.8</v>
      </c>
      <c r="D15" s="51">
        <v>1069.3</v>
      </c>
      <c r="E15" s="51">
        <v>1152.2</v>
      </c>
      <c r="F15" s="51">
        <v>1252.4</v>
      </c>
      <c r="G15" s="51">
        <v>1449.5</v>
      </c>
      <c r="H15" s="51">
        <v>1284.9</v>
      </c>
      <c r="I15" s="51">
        <v>1145.2</v>
      </c>
      <c r="J15" s="51">
        <v>869.7</v>
      </c>
      <c r="K15" s="51">
        <v>908</v>
      </c>
      <c r="L15" s="51">
        <v>864.8</v>
      </c>
      <c r="M15" s="51">
        <v>927.4</v>
      </c>
      <c r="N15" s="51">
        <v>1015.8</v>
      </c>
      <c r="O15" s="51">
        <f>SUM(C15:N15)</f>
        <v>12781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2:27" s="48" customFormat="1" ht="21" customHeight="1">
      <c r="B16" s="50" t="s">
        <v>91</v>
      </c>
      <c r="C16" s="51">
        <v>822.1</v>
      </c>
      <c r="D16" s="51">
        <v>1036.9</v>
      </c>
      <c r="E16" s="51">
        <v>1125</v>
      </c>
      <c r="F16" s="51">
        <v>1253.3</v>
      </c>
      <c r="G16" s="51">
        <v>1451.4</v>
      </c>
      <c r="H16" s="51">
        <v>1290.4</v>
      </c>
      <c r="I16" s="51">
        <v>1171.4</v>
      </c>
      <c r="J16" s="51">
        <v>895.7</v>
      </c>
      <c r="K16" s="51">
        <v>941.9</v>
      </c>
      <c r="L16" s="51">
        <v>855.5</v>
      </c>
      <c r="M16" s="51">
        <v>854.6</v>
      </c>
      <c r="N16" s="51">
        <v>1007</v>
      </c>
      <c r="O16" s="51">
        <f>SUM(C16:N16)</f>
        <v>12705.2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2:27" s="48" customFormat="1" ht="21" customHeight="1">
      <c r="B17" s="50" t="s">
        <v>97</v>
      </c>
      <c r="C17" s="51">
        <v>822.7</v>
      </c>
      <c r="D17" s="51">
        <v>1101.9</v>
      </c>
      <c r="E17" s="51">
        <v>1158.6</v>
      </c>
      <c r="F17" s="51">
        <v>1280.6</v>
      </c>
      <c r="G17" s="51">
        <v>1519.3</v>
      </c>
      <c r="H17" s="51">
        <v>1308.2</v>
      </c>
      <c r="I17" s="51">
        <v>1242.3</v>
      </c>
      <c r="J17" s="102">
        <v>939.5</v>
      </c>
      <c r="K17" s="104">
        <v>925</v>
      </c>
      <c r="L17" s="51">
        <v>838.3</v>
      </c>
      <c r="M17" s="51">
        <v>925.9</v>
      </c>
      <c r="N17" s="51">
        <v>1019.4</v>
      </c>
      <c r="O17" s="51">
        <f>SUM(C17:N17)</f>
        <v>13081.699999999997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2:27" s="48" customFormat="1" ht="21" customHeight="1">
      <c r="B18" s="50" t="s">
        <v>134</v>
      </c>
      <c r="C18" s="51">
        <v>819.9</v>
      </c>
      <c r="D18" s="51">
        <v>1025.6</v>
      </c>
      <c r="E18" s="51">
        <v>1157.9</v>
      </c>
      <c r="F18" s="51">
        <v>1224.5</v>
      </c>
      <c r="G18" s="51">
        <v>1504.7</v>
      </c>
      <c r="H18" s="51">
        <v>1299</v>
      </c>
      <c r="I18" s="51">
        <v>1139.5</v>
      </c>
      <c r="J18" s="102">
        <v>940.7</v>
      </c>
      <c r="K18" s="104">
        <v>951.4</v>
      </c>
      <c r="L18" s="51">
        <v>838.5</v>
      </c>
      <c r="M18" s="51">
        <v>907.3</v>
      </c>
      <c r="N18" s="51">
        <v>995</v>
      </c>
      <c r="O18" s="51">
        <f>SUM(C18:N18)</f>
        <v>12803.999999999998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3:10" ht="12.75" customHeight="1">
      <c r="C19" s="208"/>
      <c r="D19" s="208"/>
      <c r="E19" s="208"/>
      <c r="F19" s="208"/>
      <c r="G19" s="100"/>
      <c r="H19" s="100"/>
      <c r="I19" s="100"/>
      <c r="J19" s="100"/>
    </row>
    <row r="20" s="43" customFormat="1" ht="13.5"/>
    <row r="21" s="43" customFormat="1" ht="13.5"/>
    <row r="22" s="43" customFormat="1" ht="13.5"/>
    <row r="23" s="43" customFormat="1" ht="13.5"/>
    <row r="24" s="43" customFormat="1" ht="13.5"/>
    <row r="25" s="43" customFormat="1" ht="13.5"/>
    <row r="26" s="43" customFormat="1" ht="13.5"/>
    <row r="27" s="43" customFormat="1" ht="13.5"/>
    <row r="28" s="43" customFormat="1" ht="13.5"/>
    <row r="29" s="43" customFormat="1" ht="13.5"/>
    <row r="30" s="43" customFormat="1" ht="13.5"/>
    <row r="31" s="43" customFormat="1" ht="13.5"/>
    <row r="32" s="43" customFormat="1" ht="13.5"/>
    <row r="33" s="43" customFormat="1" ht="13.5"/>
    <row r="34" s="43" customFormat="1" ht="13.5"/>
  </sheetData>
  <mergeCells count="1">
    <mergeCell ref="C19:F19"/>
  </mergeCells>
  <printOptions/>
  <pageMargins left="0.7" right="0.43" top="0.94" bottom="0.74" header="0.5" footer="0.5"/>
  <pageSetup fitToHeight="1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workbookViewId="0" topLeftCell="A1">
      <selection activeCell="A1" sqref="A1"/>
    </sheetView>
  </sheetViews>
  <sheetFormatPr defaultColWidth="9.00390625" defaultRowHeight="13.5"/>
  <cols>
    <col min="1" max="1" width="5.125" style="44" customWidth="1"/>
    <col min="2" max="2" width="11.75390625" style="44" customWidth="1"/>
    <col min="3" max="14" width="8.25390625" style="44" customWidth="1"/>
    <col min="15" max="15" width="12.125" style="44" customWidth="1"/>
    <col min="16" max="16384" width="9.00390625" style="44" customWidth="1"/>
  </cols>
  <sheetData>
    <row r="1" spans="2:15" s="42" customFormat="1" ht="27.75" customHeight="1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s="42" customFormat="1" ht="27.7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s="42" customFormat="1" ht="27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2:15" s="42" customFormat="1" ht="27.7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2:15" s="42" customFormat="1" ht="27.75" customHeigh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s="42" customFormat="1" ht="27.75" customHeight="1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5" s="42" customFormat="1" ht="27.75" customHeight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2:15" s="42" customFormat="1" ht="27.75" customHeight="1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2:15" s="42" customFormat="1" ht="27.75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2:15" s="42" customFormat="1" ht="27.75" customHeight="1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2:15" s="42" customFormat="1" ht="27.75" customHeigh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2:15" ht="21" customHeight="1">
      <c r="B12" s="44" t="s">
        <v>92</v>
      </c>
      <c r="O12" s="45" t="s">
        <v>76</v>
      </c>
    </row>
    <row r="13" spans="2:15" s="48" customFormat="1" ht="21" customHeight="1">
      <c r="B13" s="46"/>
      <c r="C13" s="47" t="s">
        <v>77</v>
      </c>
      <c r="D13" s="47" t="s">
        <v>78</v>
      </c>
      <c r="E13" s="47" t="s">
        <v>79</v>
      </c>
      <c r="F13" s="47" t="s">
        <v>80</v>
      </c>
      <c r="G13" s="47" t="s">
        <v>81</v>
      </c>
      <c r="H13" s="47" t="s">
        <v>82</v>
      </c>
      <c r="I13" s="47" t="s">
        <v>83</v>
      </c>
      <c r="J13" s="47" t="s">
        <v>84</v>
      </c>
      <c r="K13" s="47" t="s">
        <v>85</v>
      </c>
      <c r="L13" s="47" t="s">
        <v>86</v>
      </c>
      <c r="M13" s="47" t="s">
        <v>87</v>
      </c>
      <c r="N13" s="47" t="s">
        <v>88</v>
      </c>
      <c r="O13" s="47" t="s">
        <v>74</v>
      </c>
    </row>
    <row r="14" spans="2:15" s="48" customFormat="1" ht="21" customHeight="1">
      <c r="B14" s="47" t="s">
        <v>89</v>
      </c>
      <c r="C14" s="51">
        <v>681.6</v>
      </c>
      <c r="D14" s="51">
        <v>905.9</v>
      </c>
      <c r="E14" s="51">
        <v>1054.3</v>
      </c>
      <c r="F14" s="51">
        <v>1132.6</v>
      </c>
      <c r="G14" s="51">
        <v>1195.2</v>
      </c>
      <c r="H14" s="51">
        <v>1159.7</v>
      </c>
      <c r="I14" s="51">
        <v>1025.3</v>
      </c>
      <c r="J14" s="51">
        <v>790.1</v>
      </c>
      <c r="K14" s="51">
        <v>818.8</v>
      </c>
      <c r="L14" s="51">
        <v>769.6</v>
      </c>
      <c r="M14" s="51">
        <v>845.2</v>
      </c>
      <c r="N14" s="51">
        <v>893.5</v>
      </c>
      <c r="O14" s="51">
        <f>SUM(C14:N14)</f>
        <v>11271.800000000001</v>
      </c>
    </row>
    <row r="15" spans="2:15" s="48" customFormat="1" ht="21" customHeight="1">
      <c r="B15" s="47" t="s">
        <v>90</v>
      </c>
      <c r="C15" s="51">
        <v>712.1</v>
      </c>
      <c r="D15" s="51">
        <v>893.2</v>
      </c>
      <c r="E15" s="51">
        <v>990.3</v>
      </c>
      <c r="F15" s="51">
        <v>1049.9</v>
      </c>
      <c r="G15" s="51">
        <v>1124.1</v>
      </c>
      <c r="H15" s="51">
        <v>1117.3</v>
      </c>
      <c r="I15" s="51">
        <v>1009.5</v>
      </c>
      <c r="J15" s="51">
        <v>771.4</v>
      </c>
      <c r="K15" s="51">
        <v>790.8</v>
      </c>
      <c r="L15" s="51">
        <v>774.2</v>
      </c>
      <c r="M15" s="51">
        <v>841.8</v>
      </c>
      <c r="N15" s="51">
        <v>901.3</v>
      </c>
      <c r="O15" s="51">
        <f>SUM(C15:N15)</f>
        <v>10975.9</v>
      </c>
    </row>
    <row r="16" spans="2:15" s="48" customFormat="1" ht="21" customHeight="1">
      <c r="B16" s="50" t="s">
        <v>91</v>
      </c>
      <c r="C16" s="51">
        <v>695.3</v>
      </c>
      <c r="D16" s="51">
        <v>868.8</v>
      </c>
      <c r="E16" s="51">
        <v>968.7</v>
      </c>
      <c r="F16" s="51">
        <v>1054.5</v>
      </c>
      <c r="G16" s="51">
        <v>1136</v>
      </c>
      <c r="H16" s="51">
        <v>1120.4</v>
      </c>
      <c r="I16" s="52">
        <v>1035.2</v>
      </c>
      <c r="J16" s="51">
        <v>798.1</v>
      </c>
      <c r="K16" s="51">
        <v>827.4</v>
      </c>
      <c r="L16" s="51">
        <v>769</v>
      </c>
      <c r="M16" s="51">
        <v>776.8</v>
      </c>
      <c r="N16" s="51">
        <v>892.8</v>
      </c>
      <c r="O16" s="51">
        <f>SUM(C16:N16)</f>
        <v>10943</v>
      </c>
    </row>
    <row r="17" spans="2:15" s="48" customFormat="1" ht="21" customHeight="1">
      <c r="B17" s="50" t="s">
        <v>97</v>
      </c>
      <c r="C17" s="51">
        <v>700.9</v>
      </c>
      <c r="D17" s="51">
        <v>917.3</v>
      </c>
      <c r="E17" s="51">
        <v>1003.2</v>
      </c>
      <c r="F17" s="51">
        <v>1079.4</v>
      </c>
      <c r="G17" s="51">
        <v>1200.2</v>
      </c>
      <c r="H17" s="51">
        <v>1143</v>
      </c>
      <c r="I17" s="52">
        <v>1107</v>
      </c>
      <c r="J17" s="51">
        <v>841.2</v>
      </c>
      <c r="K17" s="51">
        <v>811.3</v>
      </c>
      <c r="L17" s="51">
        <v>752.9</v>
      </c>
      <c r="M17" s="51">
        <v>842.2</v>
      </c>
      <c r="N17" s="51">
        <v>908.9</v>
      </c>
      <c r="O17" s="51">
        <f>SUM(C17:N17)</f>
        <v>11307.5</v>
      </c>
    </row>
    <row r="18" spans="2:15" s="48" customFormat="1" ht="21" customHeight="1">
      <c r="B18" s="50" t="s">
        <v>134</v>
      </c>
      <c r="C18" s="51">
        <v>694.9</v>
      </c>
      <c r="D18" s="51">
        <v>859.6</v>
      </c>
      <c r="E18" s="51">
        <v>995.4</v>
      </c>
      <c r="F18" s="51">
        <v>1040.8</v>
      </c>
      <c r="G18" s="51">
        <v>1208.3</v>
      </c>
      <c r="H18" s="51">
        <v>1120.4</v>
      </c>
      <c r="I18" s="52">
        <v>1007.9</v>
      </c>
      <c r="J18" s="51">
        <v>842.8</v>
      </c>
      <c r="K18" s="51">
        <v>831.4</v>
      </c>
      <c r="L18" s="51">
        <v>749.6</v>
      </c>
      <c r="M18" s="51">
        <v>820.5</v>
      </c>
      <c r="N18" s="51">
        <v>880.3</v>
      </c>
      <c r="O18" s="51">
        <f>SUM(C18:N18)</f>
        <v>11051.9</v>
      </c>
    </row>
    <row r="19" ht="12.75" customHeight="1"/>
  </sheetData>
  <printOptions/>
  <pageMargins left="0.7" right="0.43" top="0.94" bottom="0.74" header="0.5" footer="0.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workbookViewId="0" topLeftCell="A1">
      <selection activeCell="A1" sqref="A1"/>
    </sheetView>
  </sheetViews>
  <sheetFormatPr defaultColWidth="9.00390625" defaultRowHeight="13.5"/>
  <cols>
    <col min="1" max="1" width="5.125" style="44" customWidth="1"/>
    <col min="2" max="2" width="11.875" style="44" customWidth="1"/>
    <col min="3" max="14" width="8.25390625" style="44" customWidth="1"/>
    <col min="15" max="15" width="12.125" style="44" customWidth="1"/>
    <col min="16" max="16384" width="9.00390625" style="44" customWidth="1"/>
  </cols>
  <sheetData>
    <row r="1" spans="2:15" s="42" customFormat="1" ht="27.75" customHeight="1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s="42" customFormat="1" ht="27.7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s="42" customFormat="1" ht="27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2:15" s="42" customFormat="1" ht="27.7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2:15" s="42" customFormat="1" ht="27.75" customHeigh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s="42" customFormat="1" ht="27.75" customHeight="1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5" s="42" customFormat="1" ht="27.75" customHeight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2:15" s="42" customFormat="1" ht="27.75" customHeight="1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2:15" s="42" customFormat="1" ht="27.75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2:15" s="42" customFormat="1" ht="27.75" customHeight="1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2:15" s="42" customFormat="1" ht="27.75" customHeigh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2:15" ht="21" customHeight="1">
      <c r="B12" s="44" t="s">
        <v>94</v>
      </c>
      <c r="O12" s="45" t="s">
        <v>76</v>
      </c>
    </row>
    <row r="13" spans="2:15" s="48" customFormat="1" ht="21" customHeight="1">
      <c r="B13" s="46"/>
      <c r="C13" s="47" t="s">
        <v>77</v>
      </c>
      <c r="D13" s="47" t="s">
        <v>78</v>
      </c>
      <c r="E13" s="47" t="s">
        <v>79</v>
      </c>
      <c r="F13" s="47" t="s">
        <v>80</v>
      </c>
      <c r="G13" s="47" t="s">
        <v>81</v>
      </c>
      <c r="H13" s="47" t="s">
        <v>82</v>
      </c>
      <c r="I13" s="47" t="s">
        <v>83</v>
      </c>
      <c r="J13" s="47" t="s">
        <v>84</v>
      </c>
      <c r="K13" s="47" t="s">
        <v>85</v>
      </c>
      <c r="L13" s="47" t="s">
        <v>86</v>
      </c>
      <c r="M13" s="47" t="s">
        <v>87</v>
      </c>
      <c r="N13" s="47" t="s">
        <v>88</v>
      </c>
      <c r="O13" s="47" t="s">
        <v>74</v>
      </c>
    </row>
    <row r="14" spans="2:15" s="48" customFormat="1" ht="21" customHeight="1">
      <c r="B14" s="47" t="s">
        <v>89</v>
      </c>
      <c r="C14" s="51">
        <v>72.4</v>
      </c>
      <c r="D14" s="51">
        <v>79.2</v>
      </c>
      <c r="E14" s="51">
        <v>89.1</v>
      </c>
      <c r="F14" s="51">
        <v>124.2</v>
      </c>
      <c r="G14" s="51">
        <v>217.7</v>
      </c>
      <c r="H14" s="51">
        <v>85.8</v>
      </c>
      <c r="I14" s="51">
        <v>70.4</v>
      </c>
      <c r="J14" s="51">
        <v>49.6</v>
      </c>
      <c r="K14" s="51">
        <v>60.3</v>
      </c>
      <c r="L14" s="51">
        <v>42.5</v>
      </c>
      <c r="M14" s="51">
        <v>39.6</v>
      </c>
      <c r="N14" s="51">
        <v>58.2</v>
      </c>
      <c r="O14" s="51">
        <f>SUM(C14:N14)</f>
        <v>989</v>
      </c>
    </row>
    <row r="15" spans="2:15" s="48" customFormat="1" ht="21" customHeight="1">
      <c r="B15" s="47" t="s">
        <v>90</v>
      </c>
      <c r="C15" s="51">
        <v>74.2</v>
      </c>
      <c r="D15" s="51">
        <v>95</v>
      </c>
      <c r="E15" s="51">
        <v>84.1</v>
      </c>
      <c r="F15" s="51">
        <v>123.3</v>
      </c>
      <c r="G15" s="51">
        <v>209.6</v>
      </c>
      <c r="H15" s="51">
        <v>91.7</v>
      </c>
      <c r="I15" s="51">
        <v>67.5</v>
      </c>
      <c r="J15" s="51">
        <v>46.5</v>
      </c>
      <c r="K15" s="51">
        <v>58.2</v>
      </c>
      <c r="L15" s="51">
        <v>42.1</v>
      </c>
      <c r="M15" s="51">
        <v>38.9</v>
      </c>
      <c r="N15" s="51">
        <v>55.4</v>
      </c>
      <c r="O15" s="51">
        <f>SUM(C15:N15)</f>
        <v>986.5</v>
      </c>
    </row>
    <row r="16" spans="2:15" s="48" customFormat="1" ht="21" customHeight="1">
      <c r="B16" s="50" t="s">
        <v>91</v>
      </c>
      <c r="C16" s="51">
        <v>75.6</v>
      </c>
      <c r="D16" s="51">
        <v>89</v>
      </c>
      <c r="E16" s="51">
        <v>81.3</v>
      </c>
      <c r="F16" s="51">
        <v>120.2</v>
      </c>
      <c r="G16" s="51">
        <v>199.7</v>
      </c>
      <c r="H16" s="51">
        <v>92.7</v>
      </c>
      <c r="I16" s="51">
        <v>67.8</v>
      </c>
      <c r="J16" s="51">
        <v>47.7</v>
      </c>
      <c r="K16" s="51">
        <v>56.6</v>
      </c>
      <c r="L16" s="51">
        <v>40.9</v>
      </c>
      <c r="M16" s="51">
        <v>35.3</v>
      </c>
      <c r="N16" s="51">
        <v>54.4</v>
      </c>
      <c r="O16" s="51">
        <f>SUM(C16:N16)</f>
        <v>961.1999999999999</v>
      </c>
    </row>
    <row r="17" spans="2:15" s="48" customFormat="1" ht="21" customHeight="1">
      <c r="B17" s="50" t="s">
        <v>97</v>
      </c>
      <c r="C17" s="51">
        <v>69.5</v>
      </c>
      <c r="D17" s="51">
        <v>90.5</v>
      </c>
      <c r="E17" s="51">
        <v>77.6</v>
      </c>
      <c r="F17" s="51">
        <v>114.8</v>
      </c>
      <c r="G17" s="51">
        <v>198.7</v>
      </c>
      <c r="H17" s="51">
        <v>84.9</v>
      </c>
      <c r="I17" s="51">
        <v>65.1</v>
      </c>
      <c r="J17" s="102">
        <v>47.3</v>
      </c>
      <c r="K17" s="102">
        <v>54.6</v>
      </c>
      <c r="L17" s="51">
        <v>38.9</v>
      </c>
      <c r="M17" s="51">
        <v>35.7</v>
      </c>
      <c r="N17" s="51">
        <v>52.9</v>
      </c>
      <c r="O17" s="51">
        <f>SUM(C17:N17)</f>
        <v>930.4999999999999</v>
      </c>
    </row>
    <row r="18" spans="2:15" s="48" customFormat="1" ht="21" customHeight="1">
      <c r="B18" s="50" t="s">
        <v>134</v>
      </c>
      <c r="C18" s="51">
        <v>72.9</v>
      </c>
      <c r="D18" s="51">
        <v>81.8</v>
      </c>
      <c r="E18" s="51">
        <v>77.1</v>
      </c>
      <c r="F18" s="51">
        <v>107.9</v>
      </c>
      <c r="G18" s="51">
        <v>184.6</v>
      </c>
      <c r="H18" s="51">
        <v>99.3</v>
      </c>
      <c r="I18" s="51">
        <v>65.5</v>
      </c>
      <c r="J18" s="102">
        <v>46.7</v>
      </c>
      <c r="K18" s="102">
        <v>59.7</v>
      </c>
      <c r="L18" s="51">
        <v>40.4</v>
      </c>
      <c r="M18" s="51">
        <v>37.6</v>
      </c>
      <c r="N18" s="51">
        <v>57.6</v>
      </c>
      <c r="O18" s="51">
        <f>SUM(C18:N18)</f>
        <v>931.1</v>
      </c>
    </row>
    <row r="19" spans="3:10" ht="12.75" customHeight="1">
      <c r="C19" s="100"/>
      <c r="D19" s="100"/>
      <c r="E19" s="100"/>
      <c r="F19" s="100"/>
      <c r="G19" s="101"/>
      <c r="H19" s="101"/>
      <c r="I19" s="101"/>
      <c r="J19" s="101"/>
    </row>
  </sheetData>
  <printOptions/>
  <pageMargins left="0.7" right="0.43" top="0.94" bottom="0.74" header="0.5" footer="0.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workbookViewId="0" topLeftCell="A1">
      <selection activeCell="A1" sqref="A1"/>
    </sheetView>
  </sheetViews>
  <sheetFormatPr defaultColWidth="9.00390625" defaultRowHeight="13.5"/>
  <cols>
    <col min="1" max="1" width="5.125" style="44" customWidth="1"/>
    <col min="2" max="2" width="11.75390625" style="44" customWidth="1"/>
    <col min="3" max="14" width="8.25390625" style="44" customWidth="1"/>
    <col min="15" max="15" width="12.125" style="44" customWidth="1"/>
    <col min="16" max="16384" width="9.00390625" style="44" customWidth="1"/>
  </cols>
  <sheetData>
    <row r="1" spans="2:15" s="42" customFormat="1" ht="27.75" customHeight="1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s="42" customFormat="1" ht="27.7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s="42" customFormat="1" ht="27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2:15" s="42" customFormat="1" ht="27.7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2:15" s="42" customFormat="1" ht="27.75" customHeigh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s="42" customFormat="1" ht="27.75" customHeight="1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5" s="42" customFormat="1" ht="27.75" customHeight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2:15" s="42" customFormat="1" ht="27.75" customHeight="1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2:15" s="42" customFormat="1" ht="27.75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2:15" s="42" customFormat="1" ht="27.75" customHeight="1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2:15" s="42" customFormat="1" ht="27.75" customHeigh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2:15" ht="21" customHeight="1">
      <c r="B12" s="44" t="s">
        <v>93</v>
      </c>
      <c r="O12" s="45" t="s">
        <v>76</v>
      </c>
    </row>
    <row r="13" spans="2:15" s="48" customFormat="1" ht="21" customHeight="1">
      <c r="B13" s="46"/>
      <c r="C13" s="47" t="s">
        <v>77</v>
      </c>
      <c r="D13" s="47" t="s">
        <v>78</v>
      </c>
      <c r="E13" s="47" t="s">
        <v>79</v>
      </c>
      <c r="F13" s="47" t="s">
        <v>80</v>
      </c>
      <c r="G13" s="47" t="s">
        <v>81</v>
      </c>
      <c r="H13" s="47" t="s">
        <v>82</v>
      </c>
      <c r="I13" s="47" t="s">
        <v>83</v>
      </c>
      <c r="J13" s="47" t="s">
        <v>84</v>
      </c>
      <c r="K13" s="47" t="s">
        <v>85</v>
      </c>
      <c r="L13" s="47" t="s">
        <v>86</v>
      </c>
      <c r="M13" s="47" t="s">
        <v>87</v>
      </c>
      <c r="N13" s="47" t="s">
        <v>88</v>
      </c>
      <c r="O13" s="47" t="s">
        <v>74</v>
      </c>
    </row>
    <row r="14" spans="2:15" s="48" customFormat="1" ht="21" customHeight="1">
      <c r="B14" s="47" t="s">
        <v>89</v>
      </c>
      <c r="C14" s="51">
        <v>50.9</v>
      </c>
      <c r="D14" s="51">
        <v>75.9</v>
      </c>
      <c r="E14" s="51">
        <v>76.2</v>
      </c>
      <c r="F14" s="51">
        <v>71.8</v>
      </c>
      <c r="G14" s="51">
        <v>115.6</v>
      </c>
      <c r="H14" s="51">
        <v>72.8</v>
      </c>
      <c r="I14" s="51">
        <v>69.2</v>
      </c>
      <c r="J14" s="51">
        <v>56.5</v>
      </c>
      <c r="K14" s="51">
        <v>66</v>
      </c>
      <c r="L14" s="51">
        <v>53.4</v>
      </c>
      <c r="M14" s="51">
        <v>53.4</v>
      </c>
      <c r="N14" s="51">
        <v>68</v>
      </c>
      <c r="O14" s="51">
        <f>SUM(C14:N14)</f>
        <v>829.6999999999999</v>
      </c>
    </row>
    <row r="15" spans="2:15" s="48" customFormat="1" ht="21" customHeight="1">
      <c r="B15" s="47" t="s">
        <v>90</v>
      </c>
      <c r="C15" s="51">
        <v>55.5</v>
      </c>
      <c r="D15" s="51">
        <v>81.2</v>
      </c>
      <c r="E15" s="51">
        <v>77.9</v>
      </c>
      <c r="F15" s="51">
        <v>79.1</v>
      </c>
      <c r="G15" s="51">
        <v>115.7</v>
      </c>
      <c r="H15" s="51">
        <v>75.9</v>
      </c>
      <c r="I15" s="51">
        <v>68.3</v>
      </c>
      <c r="J15" s="51">
        <v>51.7</v>
      </c>
      <c r="K15" s="51">
        <v>59</v>
      </c>
      <c r="L15" s="51">
        <v>48.5</v>
      </c>
      <c r="M15" s="51">
        <v>46.7</v>
      </c>
      <c r="N15" s="51">
        <v>59.1</v>
      </c>
      <c r="O15" s="51">
        <f>SUM(C15:N15)</f>
        <v>818.6</v>
      </c>
    </row>
    <row r="16" spans="2:15" s="48" customFormat="1" ht="21" customHeight="1">
      <c r="B16" s="50" t="s">
        <v>91</v>
      </c>
      <c r="C16" s="51">
        <v>51.2</v>
      </c>
      <c r="D16" s="51">
        <v>79.1</v>
      </c>
      <c r="E16" s="51">
        <v>75</v>
      </c>
      <c r="F16" s="51">
        <v>78.6</v>
      </c>
      <c r="G16" s="51">
        <v>115.7</v>
      </c>
      <c r="H16" s="51">
        <v>77.2</v>
      </c>
      <c r="I16" s="51">
        <v>68.4</v>
      </c>
      <c r="J16" s="51">
        <v>49.9</v>
      </c>
      <c r="K16" s="51">
        <v>57.9</v>
      </c>
      <c r="L16" s="51">
        <v>45.6</v>
      </c>
      <c r="M16" s="51">
        <v>42.5</v>
      </c>
      <c r="N16" s="51">
        <v>59.8</v>
      </c>
      <c r="O16" s="51">
        <f>SUM(C16:N16)</f>
        <v>800.8999999999999</v>
      </c>
    </row>
    <row r="17" spans="2:15" s="48" customFormat="1" ht="21" customHeight="1">
      <c r="B17" s="50" t="s">
        <v>97</v>
      </c>
      <c r="C17" s="51">
        <v>52.2</v>
      </c>
      <c r="D17" s="51">
        <v>94.1</v>
      </c>
      <c r="E17" s="51">
        <v>77.9</v>
      </c>
      <c r="F17" s="51">
        <v>86.4</v>
      </c>
      <c r="G17" s="51">
        <v>120.4</v>
      </c>
      <c r="H17" s="51">
        <v>80.4</v>
      </c>
      <c r="I17" s="51">
        <v>70.2</v>
      </c>
      <c r="J17" s="51">
        <v>51</v>
      </c>
      <c r="K17" s="51">
        <v>59.2</v>
      </c>
      <c r="L17" s="51">
        <v>46.4</v>
      </c>
      <c r="M17" s="51">
        <v>47.9</v>
      </c>
      <c r="N17" s="51">
        <v>57.6</v>
      </c>
      <c r="O17" s="51">
        <f>SUM(C17:N17)</f>
        <v>843.7</v>
      </c>
    </row>
    <row r="18" spans="2:15" s="48" customFormat="1" ht="21" customHeight="1">
      <c r="B18" s="50" t="s">
        <v>134</v>
      </c>
      <c r="C18" s="51">
        <v>52</v>
      </c>
      <c r="D18" s="51">
        <v>84.2</v>
      </c>
      <c r="E18" s="51">
        <v>85.4</v>
      </c>
      <c r="F18" s="51">
        <v>75.8</v>
      </c>
      <c r="G18" s="51">
        <v>111.8</v>
      </c>
      <c r="H18" s="51">
        <v>79.3</v>
      </c>
      <c r="I18" s="51">
        <v>66.2</v>
      </c>
      <c r="J18" s="51">
        <v>51.2</v>
      </c>
      <c r="K18" s="51">
        <v>60.3</v>
      </c>
      <c r="L18" s="51">
        <v>48.5</v>
      </c>
      <c r="M18" s="51">
        <v>49.2</v>
      </c>
      <c r="N18" s="51">
        <v>57</v>
      </c>
      <c r="O18" s="51">
        <f>SUM(C18:N18)</f>
        <v>820.9000000000001</v>
      </c>
    </row>
    <row r="19" ht="12.75" customHeight="1"/>
  </sheetData>
  <printOptions/>
  <pageMargins left="0.7" right="0.43" top="0.94" bottom="0.74" header="0.5" footer="0.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2.00390625" style="105" customWidth="1"/>
    <col min="2" max="10" width="16.625" style="105" customWidth="1"/>
    <col min="11" max="16384" width="9.00390625" style="105" customWidth="1"/>
  </cols>
  <sheetData>
    <row r="1" spans="3:10" ht="18" thickBot="1">
      <c r="C1" s="106"/>
      <c r="D1" s="106"/>
      <c r="G1" s="106"/>
      <c r="H1" s="106"/>
      <c r="J1" s="107" t="s">
        <v>37</v>
      </c>
    </row>
    <row r="2" spans="3:10" ht="17.25">
      <c r="C2" s="106"/>
      <c r="D2" s="106"/>
      <c r="G2" s="106"/>
      <c r="H2" s="106"/>
      <c r="J2" s="108"/>
    </row>
    <row r="3" spans="2:10" ht="49.5" customHeight="1">
      <c r="B3" s="201" t="s">
        <v>133</v>
      </c>
      <c r="C3" s="202"/>
      <c r="D3" s="202"/>
      <c r="E3" s="202"/>
      <c r="F3" s="202"/>
      <c r="G3" s="202"/>
      <c r="H3" s="202"/>
      <c r="I3" s="202"/>
      <c r="J3" s="202"/>
    </row>
    <row r="4" spans="2:10" ht="30" customHeight="1">
      <c r="B4" s="109"/>
      <c r="C4" s="110"/>
      <c r="D4" s="110"/>
      <c r="E4" s="110"/>
      <c r="F4" s="110"/>
      <c r="G4" s="110"/>
      <c r="H4" s="110"/>
      <c r="I4" s="110"/>
      <c r="J4" s="110"/>
    </row>
    <row r="5" spans="2:10" ht="19.5" customHeight="1" thickBot="1">
      <c r="B5" s="111"/>
      <c r="C5" s="112"/>
      <c r="D5" s="112"/>
      <c r="E5" s="111"/>
      <c r="F5" s="111"/>
      <c r="G5" s="112"/>
      <c r="H5" s="112"/>
      <c r="J5" s="113" t="s">
        <v>3</v>
      </c>
    </row>
    <row r="6" spans="2:10" ht="24.75" customHeight="1">
      <c r="B6" s="203"/>
      <c r="C6" s="205" t="s">
        <v>54</v>
      </c>
      <c r="D6" s="206"/>
      <c r="E6" s="206"/>
      <c r="F6" s="207"/>
      <c r="G6" s="205" t="s">
        <v>55</v>
      </c>
      <c r="H6" s="206"/>
      <c r="I6" s="206"/>
      <c r="J6" s="207"/>
    </row>
    <row r="7" spans="2:10" ht="24.75" customHeight="1" thickBot="1">
      <c r="B7" s="204"/>
      <c r="C7" s="114" t="s">
        <v>132</v>
      </c>
      <c r="D7" s="115" t="s">
        <v>96</v>
      </c>
      <c r="E7" s="116" t="s">
        <v>35</v>
      </c>
      <c r="F7" s="117" t="s">
        <v>73</v>
      </c>
      <c r="G7" s="114" t="s">
        <v>132</v>
      </c>
      <c r="H7" s="115" t="s">
        <v>96</v>
      </c>
      <c r="I7" s="118" t="s">
        <v>35</v>
      </c>
      <c r="J7" s="119" t="s">
        <v>72</v>
      </c>
    </row>
    <row r="8" spans="2:10" s="123" customFormat="1" ht="24.75" customHeight="1">
      <c r="B8" s="120" t="s">
        <v>56</v>
      </c>
      <c r="C8" s="121">
        <v>510705</v>
      </c>
      <c r="D8" s="122">
        <v>490076</v>
      </c>
      <c r="E8" s="141">
        <f aca="true" t="shared" si="0" ref="E8:E14">C8/D8*100</f>
        <v>104.20934712167092</v>
      </c>
      <c r="F8" s="218">
        <f aca="true" t="shared" si="1" ref="F8:F13">C8-D8</f>
        <v>20629</v>
      </c>
      <c r="G8" s="121">
        <v>694932</v>
      </c>
      <c r="H8" s="122">
        <v>700932</v>
      </c>
      <c r="I8" s="145">
        <f aca="true" t="shared" si="2" ref="I8:I21">G8/H8*100</f>
        <v>99.1439968499084</v>
      </c>
      <c r="J8" s="218">
        <f aca="true" t="shared" si="3" ref="J8:J13">G8-H8</f>
        <v>-6000</v>
      </c>
    </row>
    <row r="9" spans="2:10" s="123" customFormat="1" ht="24.75" customHeight="1">
      <c r="B9" s="124" t="s">
        <v>57</v>
      </c>
      <c r="C9" s="125">
        <v>450273</v>
      </c>
      <c r="D9" s="126">
        <v>447629</v>
      </c>
      <c r="E9" s="141">
        <f t="shared" si="0"/>
        <v>100.59066771813265</v>
      </c>
      <c r="F9" s="219">
        <f t="shared" si="1"/>
        <v>2644</v>
      </c>
      <c r="G9" s="125">
        <v>859637</v>
      </c>
      <c r="H9" s="126">
        <v>917332</v>
      </c>
      <c r="I9" s="141">
        <f t="shared" si="2"/>
        <v>93.71056498628631</v>
      </c>
      <c r="J9" s="219">
        <f t="shared" si="3"/>
        <v>-57695</v>
      </c>
    </row>
    <row r="10" spans="2:10" s="123" customFormat="1" ht="24.75" customHeight="1">
      <c r="B10" s="124" t="s">
        <v>58</v>
      </c>
      <c r="C10" s="125">
        <v>445345</v>
      </c>
      <c r="D10" s="126">
        <v>434906</v>
      </c>
      <c r="E10" s="141">
        <f t="shared" si="0"/>
        <v>102.40028879803911</v>
      </c>
      <c r="F10" s="219">
        <f t="shared" si="1"/>
        <v>10439</v>
      </c>
      <c r="G10" s="125">
        <v>995362</v>
      </c>
      <c r="H10" s="126">
        <v>1003150</v>
      </c>
      <c r="I10" s="141">
        <f t="shared" si="2"/>
        <v>99.22364551662264</v>
      </c>
      <c r="J10" s="219">
        <f t="shared" si="3"/>
        <v>-7788</v>
      </c>
    </row>
    <row r="11" spans="2:10" s="123" customFormat="1" ht="24.75" customHeight="1">
      <c r="B11" s="124" t="s">
        <v>59</v>
      </c>
      <c r="C11" s="125">
        <v>494397</v>
      </c>
      <c r="D11" s="126">
        <v>494527</v>
      </c>
      <c r="E11" s="141">
        <f t="shared" si="0"/>
        <v>99.97371225433596</v>
      </c>
      <c r="F11" s="219">
        <f t="shared" si="1"/>
        <v>-130</v>
      </c>
      <c r="G11" s="125">
        <v>1040824</v>
      </c>
      <c r="H11" s="126">
        <v>1079427</v>
      </c>
      <c r="I11" s="141">
        <f t="shared" si="2"/>
        <v>96.42375074924011</v>
      </c>
      <c r="J11" s="219">
        <f t="shared" si="3"/>
        <v>-38603</v>
      </c>
    </row>
    <row r="12" spans="2:10" s="123" customFormat="1" ht="24.75" customHeight="1">
      <c r="B12" s="124" t="s">
        <v>60</v>
      </c>
      <c r="C12" s="125">
        <v>647949</v>
      </c>
      <c r="D12" s="126">
        <v>613465</v>
      </c>
      <c r="E12" s="142">
        <f t="shared" si="0"/>
        <v>105.62118458265752</v>
      </c>
      <c r="F12" s="220">
        <f t="shared" si="1"/>
        <v>34484</v>
      </c>
      <c r="G12" s="125">
        <v>1208341</v>
      </c>
      <c r="H12" s="126">
        <v>1200187</v>
      </c>
      <c r="I12" s="146">
        <f t="shared" si="2"/>
        <v>100.67939412774842</v>
      </c>
      <c r="J12" s="220">
        <f t="shared" si="3"/>
        <v>8154</v>
      </c>
    </row>
    <row r="13" spans="2:10" s="123" customFormat="1" ht="24.75" customHeight="1" thickBot="1">
      <c r="B13" s="127" t="s">
        <v>61</v>
      </c>
      <c r="C13" s="128">
        <v>555009</v>
      </c>
      <c r="D13" s="129">
        <v>530417</v>
      </c>
      <c r="E13" s="143">
        <f t="shared" si="0"/>
        <v>104.63635215311726</v>
      </c>
      <c r="F13" s="221">
        <f t="shared" si="1"/>
        <v>24592</v>
      </c>
      <c r="G13" s="128">
        <v>1120416</v>
      </c>
      <c r="H13" s="129">
        <v>1142968</v>
      </c>
      <c r="I13" s="147">
        <f t="shared" si="2"/>
        <v>98.02689139153502</v>
      </c>
      <c r="J13" s="221">
        <f t="shared" si="3"/>
        <v>-22552</v>
      </c>
    </row>
    <row r="14" spans="2:10" s="123" customFormat="1" ht="24.75" customHeight="1" thickBot="1">
      <c r="B14" s="130" t="s">
        <v>62</v>
      </c>
      <c r="C14" s="131">
        <f>SUM(C8:C13)</f>
        <v>3103678</v>
      </c>
      <c r="D14" s="132">
        <f>SUM(D8:D13)</f>
        <v>3011020</v>
      </c>
      <c r="E14" s="144">
        <f t="shared" si="0"/>
        <v>103.07729606578502</v>
      </c>
      <c r="F14" s="222">
        <f>SUM(F8:F13)</f>
        <v>92658</v>
      </c>
      <c r="G14" s="131">
        <f>SUM(G8:G13)</f>
        <v>5919512</v>
      </c>
      <c r="H14" s="132">
        <f>SUM(H8:H13)</f>
        <v>6043996</v>
      </c>
      <c r="I14" s="144">
        <f t="shared" si="2"/>
        <v>97.94036925239527</v>
      </c>
      <c r="J14" s="222">
        <f>SUM(J8:J13)</f>
        <v>-124484</v>
      </c>
    </row>
    <row r="15" spans="2:10" s="123" customFormat="1" ht="24.75" customHeight="1">
      <c r="B15" s="120" t="s">
        <v>63</v>
      </c>
      <c r="C15" s="128">
        <v>535743</v>
      </c>
      <c r="D15" s="129">
        <v>560329</v>
      </c>
      <c r="E15" s="143">
        <f aca="true" t="shared" si="4" ref="E15:E22">C15/D15*100</f>
        <v>95.61222067749483</v>
      </c>
      <c r="F15" s="221">
        <f aca="true" t="shared" si="5" ref="F15:F22">C15-D15</f>
        <v>-24586</v>
      </c>
      <c r="G15" s="128">
        <v>1007862</v>
      </c>
      <c r="H15" s="129">
        <v>1107038</v>
      </c>
      <c r="I15" s="147">
        <f t="shared" si="2"/>
        <v>91.04131926817327</v>
      </c>
      <c r="J15" s="221">
        <f aca="true" t="shared" si="6" ref="J15:J22">G15-H15</f>
        <v>-99176</v>
      </c>
    </row>
    <row r="16" spans="2:10" s="123" customFormat="1" ht="24.75" customHeight="1">
      <c r="B16" s="124" t="s">
        <v>64</v>
      </c>
      <c r="C16" s="125">
        <v>513061</v>
      </c>
      <c r="D16" s="126">
        <v>506510</v>
      </c>
      <c r="E16" s="143">
        <f t="shared" si="4"/>
        <v>101.29336044698032</v>
      </c>
      <c r="F16" s="220">
        <f t="shared" si="5"/>
        <v>6551</v>
      </c>
      <c r="G16" s="125">
        <v>842823</v>
      </c>
      <c r="H16" s="126">
        <v>841185</v>
      </c>
      <c r="I16" s="146">
        <f t="shared" si="2"/>
        <v>100.19472529823999</v>
      </c>
      <c r="J16" s="220">
        <f t="shared" si="6"/>
        <v>1638</v>
      </c>
    </row>
    <row r="17" spans="2:10" s="123" customFormat="1" ht="24.75" customHeight="1">
      <c r="B17" s="124" t="s">
        <v>65</v>
      </c>
      <c r="C17" s="125">
        <v>503193</v>
      </c>
      <c r="D17" s="126">
        <v>493063</v>
      </c>
      <c r="E17" s="143">
        <f t="shared" si="4"/>
        <v>102.05450419114798</v>
      </c>
      <c r="F17" s="220">
        <f t="shared" si="5"/>
        <v>10130</v>
      </c>
      <c r="G17" s="125">
        <v>831361</v>
      </c>
      <c r="H17" s="126">
        <v>811267</v>
      </c>
      <c r="I17" s="146">
        <f t="shared" si="2"/>
        <v>102.47686643238292</v>
      </c>
      <c r="J17" s="220">
        <f t="shared" si="6"/>
        <v>20094</v>
      </c>
    </row>
    <row r="18" spans="2:10" s="123" customFormat="1" ht="24.75" customHeight="1">
      <c r="B18" s="124" t="s">
        <v>66</v>
      </c>
      <c r="C18" s="125">
        <v>464862</v>
      </c>
      <c r="D18" s="126">
        <v>470025</v>
      </c>
      <c r="E18" s="143">
        <f t="shared" si="4"/>
        <v>98.90154779001116</v>
      </c>
      <c r="F18" s="220">
        <f t="shared" si="5"/>
        <v>-5163</v>
      </c>
      <c r="G18" s="125">
        <v>749562</v>
      </c>
      <c r="H18" s="126">
        <v>752923</v>
      </c>
      <c r="I18" s="146">
        <f t="shared" si="2"/>
        <v>99.55360641127977</v>
      </c>
      <c r="J18" s="220">
        <f t="shared" si="6"/>
        <v>-3361</v>
      </c>
    </row>
    <row r="19" spans="2:10" s="123" customFormat="1" ht="24.75" customHeight="1">
      <c r="B19" s="124" t="s">
        <v>67</v>
      </c>
      <c r="C19" s="125">
        <v>509769</v>
      </c>
      <c r="D19" s="126">
        <v>496110</v>
      </c>
      <c r="E19" s="143">
        <f t="shared" si="4"/>
        <v>102.75322005200461</v>
      </c>
      <c r="F19" s="220">
        <f t="shared" si="5"/>
        <v>13659</v>
      </c>
      <c r="G19" s="125">
        <v>820470</v>
      </c>
      <c r="H19" s="126">
        <v>842249</v>
      </c>
      <c r="I19" s="146">
        <f t="shared" si="2"/>
        <v>97.41418511627796</v>
      </c>
      <c r="J19" s="220">
        <f t="shared" si="6"/>
        <v>-21779</v>
      </c>
    </row>
    <row r="20" spans="2:10" ht="24.75" customHeight="1" thickBot="1">
      <c r="B20" s="133" t="s">
        <v>68</v>
      </c>
      <c r="C20" s="134">
        <v>602486</v>
      </c>
      <c r="D20" s="135">
        <v>603701</v>
      </c>
      <c r="E20" s="150">
        <f t="shared" si="4"/>
        <v>99.79874142994628</v>
      </c>
      <c r="F20" s="223">
        <f t="shared" si="5"/>
        <v>-1215</v>
      </c>
      <c r="G20" s="134">
        <v>880327</v>
      </c>
      <c r="H20" s="135">
        <v>908886</v>
      </c>
      <c r="I20" s="149">
        <f t="shared" si="2"/>
        <v>96.85780174851412</v>
      </c>
      <c r="J20" s="223">
        <f t="shared" si="6"/>
        <v>-28559</v>
      </c>
    </row>
    <row r="21" spans="2:10" ht="24.75" customHeight="1" thickBot="1">
      <c r="B21" s="136" t="s">
        <v>69</v>
      </c>
      <c r="C21" s="137">
        <f>SUM(C15:C20)</f>
        <v>3129114</v>
      </c>
      <c r="D21" s="138">
        <f>SUM(D15:D20)</f>
        <v>3129738</v>
      </c>
      <c r="E21" s="144">
        <f t="shared" si="4"/>
        <v>99.98006222885111</v>
      </c>
      <c r="F21" s="224">
        <f t="shared" si="5"/>
        <v>-624</v>
      </c>
      <c r="G21" s="131">
        <f>SUM(G15:G20)</f>
        <v>5132405</v>
      </c>
      <c r="H21" s="132">
        <f>SUM(H15:H20)</f>
        <v>5263548</v>
      </c>
      <c r="I21" s="144">
        <f t="shared" si="2"/>
        <v>97.50846767237611</v>
      </c>
      <c r="J21" s="224">
        <f t="shared" si="6"/>
        <v>-131143</v>
      </c>
    </row>
    <row r="22" spans="2:10" ht="24.75" customHeight="1" thickBot="1">
      <c r="B22" s="136" t="s">
        <v>16</v>
      </c>
      <c r="C22" s="139">
        <f>C14+C21</f>
        <v>6232792</v>
      </c>
      <c r="D22" s="138">
        <f>D14+D21</f>
        <v>6140758</v>
      </c>
      <c r="E22" s="148">
        <f t="shared" si="4"/>
        <v>101.49874005782348</v>
      </c>
      <c r="F22" s="224">
        <f t="shared" si="5"/>
        <v>92034</v>
      </c>
      <c r="G22" s="139">
        <f>G14+G21</f>
        <v>11051917</v>
      </c>
      <c r="H22" s="138">
        <f>H14+H21</f>
        <v>11307544</v>
      </c>
      <c r="I22" s="148">
        <f>G22/H22*100</f>
        <v>97.73932341099004</v>
      </c>
      <c r="J22" s="224">
        <f t="shared" si="6"/>
        <v>-255627</v>
      </c>
    </row>
    <row r="23" spans="2:10" ht="19.5" customHeight="1">
      <c r="B23" s="199" t="s">
        <v>70</v>
      </c>
      <c r="C23" s="200"/>
      <c r="D23" s="200"/>
      <c r="E23" s="200"/>
      <c r="F23" s="200"/>
      <c r="G23" s="200"/>
      <c r="H23" s="200"/>
      <c r="I23" s="200"/>
      <c r="J23" s="140"/>
    </row>
    <row r="24" spans="2:9" ht="14.25">
      <c r="B24" s="199"/>
      <c r="C24" s="200"/>
      <c r="D24" s="200"/>
      <c r="E24" s="200"/>
      <c r="F24" s="200"/>
      <c r="G24" s="200"/>
      <c r="H24" s="200"/>
      <c r="I24" s="200"/>
    </row>
  </sheetData>
  <mergeCells count="6">
    <mergeCell ref="B24:I24"/>
    <mergeCell ref="B3:J3"/>
    <mergeCell ref="B6:B7"/>
    <mergeCell ref="B23:I23"/>
    <mergeCell ref="C6:F6"/>
    <mergeCell ref="G6:J6"/>
  </mergeCells>
  <printOptions/>
  <pageMargins left="0.88" right="0.75" top="0.984251968503937" bottom="0.984251968503937" header="0.5118110236220472" footer="0.5118110236220472"/>
  <pageSetup fitToHeight="1" fitToWidth="1" horizontalDpi="200" verticalDpi="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044812</cp:lastModifiedBy>
  <cp:lastPrinted>2009-06-11T00:02:04Z</cp:lastPrinted>
  <dcterms:created xsi:type="dcterms:W3CDTF">1999-06-23T05:02:56Z</dcterms:created>
  <dcterms:modified xsi:type="dcterms:W3CDTF">2010-03-19T07:13:48Z</dcterms:modified>
  <cp:category/>
  <cp:version/>
  <cp:contentType/>
  <cp:contentStatus/>
</cp:coreProperties>
</file>